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https://ugentbe.sharepoint.com/sites/PR202201415/WPs/WP03 - Quantification of practices and its impact/"/>
    </mc:Choice>
  </mc:AlternateContent>
  <xr:revisionPtr revIDLastSave="1062" documentId="8_{73FB68CD-BB19-4B9E-B441-E7C409D18525}" xr6:coauthVersionLast="47" xr6:coauthVersionMax="47" xr10:uidLastSave="{EB3C1A57-466C-4C93-A60C-B93860025585}"/>
  <bookViews>
    <workbookView xWindow="-110" yWindow="-110" windowWidth="19420" windowHeight="10300" activeTab="1" xr2:uid="{00000000-000D-0000-FFFF-FFFF00000000}"/>
  </bookViews>
  <sheets>
    <sheet name="Transmission" sheetId="1" r:id="rId1"/>
    <sheet name="InfectiousLatentIncubatperiod" sheetId="3" r:id="rId2"/>
    <sheet name="PathogenSurvival" sheetId="5" r:id="rId3"/>
    <sheet name="DiagnosticTest" sheetId="6" r:id="rId4"/>
    <sheet name="WithinHerdPrevalence" sheetId="7" r:id="rId5"/>
    <sheet name="RegionalPrevalence" sheetId="8" r:id="rId6"/>
    <sheet name="ControlPlan" sheetId="11" r:id="rId7"/>
    <sheet name="OtherRelevantInformation" sheetId="16" r:id="rId8"/>
    <sheet name="LOT" sheetId="2" r:id="rId9"/>
    <sheet name="ChangesLog" sheetId="15" r:id="rId10"/>
    <sheet name="Endemic_Pathogens" sheetId="12" r:id="rId11"/>
    <sheet name="Epidemic_Pathogens" sheetId="13" r:id="rId12"/>
    <sheet name="AMR_Pathogens" sheetId="14" r:id="rId13"/>
  </sheets>
  <definedNames>
    <definedName name="_xlnm._FilterDatabase" localSheetId="6" hidden="1">ControlPlan!$A$1:$O$1</definedName>
    <definedName name="_xlnm._FilterDatabase" localSheetId="3" hidden="1">DiagnosticTest!$A$1:$P$1</definedName>
    <definedName name="_xlnm._FilterDatabase" localSheetId="1" hidden="1">InfectiousLatentIncubatperiod!$A$1:$T$1</definedName>
    <definedName name="_xlnm._FilterDatabase" localSheetId="2" hidden="1">PathogenSurvival!$A$1:$I$1</definedName>
    <definedName name="_xlnm._FilterDatabase" localSheetId="5" hidden="1">RegionalPrevalence!$A$1:$O$1</definedName>
    <definedName name="_xlnm._FilterDatabase" localSheetId="0" hidden="1">Transmission!$A$1:$Y$634</definedName>
    <definedName name="_xlnm._FilterDatabase" localSheetId="4" hidden="1">WithinHerdPrevalence!$A$1:$O$1</definedName>
    <definedName name="bbib9" localSheetId="0">Transmission!$X$84</definedName>
    <definedName name="btbl0005" localSheetId="4">WithinHerdPrevalence!$M$5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989" i="1" l="1"/>
  <c r="Q988" i="1"/>
  <c r="Q990" i="1" s="1"/>
  <c r="S962" i="1"/>
  <c r="R962" i="1"/>
  <c r="Q962" i="1"/>
  <c r="Q933" i="1"/>
  <c r="Q931" i="1"/>
  <c r="Q923" i="1" l="1"/>
  <c r="Q922" i="1"/>
  <c r="Q921" i="1"/>
  <c r="Q888" i="1"/>
  <c r="Q887" i="1"/>
  <c r="Q886" i="1"/>
  <c r="Q885" i="1"/>
  <c r="Q829" i="1"/>
  <c r="R699" i="1"/>
  <c r="S694" i="1"/>
  <c r="R694" i="1"/>
  <c r="Q694" i="1"/>
  <c r="R693" i="1"/>
  <c r="Q691" i="1"/>
  <c r="Q638" i="1"/>
  <c r="Q637" i="1"/>
  <c r="Q636" i="1"/>
  <c r="N303" i="3"/>
  <c r="Q481" i="1"/>
  <c r="Q447" i="1"/>
  <c r="Q446" i="1"/>
</calcChain>
</file>

<file path=xl/sharedStrings.xml><?xml version="1.0" encoding="utf-8"?>
<sst xmlns="http://schemas.openxmlformats.org/spreadsheetml/2006/main" count="26630" uniqueCount="2824">
  <si>
    <t>Parameter</t>
  </si>
  <si>
    <t>If other</t>
  </si>
  <si>
    <t>Unit</t>
  </si>
  <si>
    <t>Type of infectious disease model</t>
  </si>
  <si>
    <t>Mixing</t>
  </si>
  <si>
    <t>Study</t>
  </si>
  <si>
    <t>Pathogen</t>
  </si>
  <si>
    <t>Variant/Strain</t>
  </si>
  <si>
    <t>Host</t>
  </si>
  <si>
    <t>Host type</t>
  </si>
  <si>
    <t>Host breed</t>
  </si>
  <si>
    <t>Host Age (group)</t>
  </si>
  <si>
    <t>Host  other characterics</t>
  </si>
  <si>
    <t>Seeder / Inoculated vaccinated</t>
  </si>
  <si>
    <t>Contact vaccinated</t>
  </si>
  <si>
    <t>Vaccine</t>
  </si>
  <si>
    <t>Value</t>
  </si>
  <si>
    <t>Lower confidence/credible level</t>
  </si>
  <si>
    <t>Upper confidence / credible level</t>
  </si>
  <si>
    <t>Frequentist / Bayesian estimation</t>
  </si>
  <si>
    <t>Estimation method</t>
  </si>
  <si>
    <t>Remarks</t>
  </si>
  <si>
    <t>Reference</t>
  </si>
  <si>
    <t>doi</t>
  </si>
  <si>
    <t>Filled in by:</t>
  </si>
  <si>
    <t>Transmission parameter</t>
  </si>
  <si>
    <t>asymptomatic infectious - susceptible</t>
  </si>
  <si>
    <t>SI</t>
  </si>
  <si>
    <t>Observational</t>
  </si>
  <si>
    <t>African Swine Fever</t>
  </si>
  <si>
    <t>Pig</t>
  </si>
  <si>
    <t>Then we build the ASFV transmission model with the virus in the environment and swill. We compute the basic reproduction number, and prove that the disease-free equilibrium is globally asymptotically stable when and the unique endemic equilibrium is globally asymptotically stable when . Using the public information, parameter values are evaluated. PRCCs and eFAST sensitivity analysis reveal that the release rate of ASFV from asymptomatic and symptomatic infectious pigs and the proportion of pig products from infectious pigs to swill have a significant impact on the ASFV transmission. Our findings suggest that the virus in the environment and contaminated swill contribute to the ASFV transmission. Our results may help animal health to prevent and control the ASFV transmission.</t>
  </si>
  <si>
    <t>Song et al., 2022</t>
  </si>
  <si>
    <t>https://doi.org/10.3934/mbe.2022608</t>
  </si>
  <si>
    <t>AA</t>
  </si>
  <si>
    <t>symptomatic infectious - susceptible</t>
  </si>
  <si>
    <t>environment - susceptible</t>
  </si>
  <si>
    <t>swill - susceptible</t>
  </si>
  <si>
    <t>Basic reproduction number</t>
  </si>
  <si>
    <t>Si</t>
  </si>
  <si>
    <t>Basic Reproduction number</t>
  </si>
  <si>
    <t>SLI-SC</t>
  </si>
  <si>
    <t>n this paper, a mathematical model for African swine fever is modified by considering the swine farm with the contaminated human vector that is able to infect and spread the disease among swine farms.</t>
  </si>
  <si>
    <t>Chuchard et al., 2022</t>
  </si>
  <si>
    <t>https://doi.org/10.3390/axioms11070329</t>
  </si>
  <si>
    <t>Other</t>
  </si>
  <si>
    <t>contact rate</t>
  </si>
  <si>
    <t>𝜌</t>
  </si>
  <si>
    <t>contamined pig products</t>
  </si>
  <si>
    <t>To investigate the effect of culling on the ASFV transmission in China, we formulate the nonlinear dynamic model of ASF with culling. The basic reproduction number is computed, and we investigate the nonlinear dynamic behaviors of the system. The uniform persistence of the system is proved. For the ASF model without culling, Lyapunov functions are used to show that the disease free equilibrium is globally asymptotically stable when the basic reproduction number is less than one, and the unique endemic equilibrium is globally asymptotically stable when the basic reproduction number is greater than one.</t>
  </si>
  <si>
    <t>Song et al., 2023</t>
  </si>
  <si>
    <t>https://doi.org/10.1016/j.cnsns.2022.106915</t>
  </si>
  <si>
    <t>direct contact</t>
  </si>
  <si>
    <t>Review</t>
  </si>
  <si>
    <t>Bayesian</t>
  </si>
  <si>
    <t>In this study, we infer transmission rates for African swine fever virus (ASFV), an important transboundary disease of swine, using mortality data collected from nine pig herds in the Russian Federation with confirmed outbreaks of ASFV. Parameters in a stochastic model for the transmission of ASFV within a herd were estimated using approximate Bayesian computation.</t>
  </si>
  <si>
    <t>Guinat et al., 2016</t>
  </si>
  <si>
    <t>https://doi.org/10.1111/tbed.12748</t>
  </si>
  <si>
    <t>https://doi.org/10.1111/tbed.12740</t>
  </si>
  <si>
    <t>https://doi.org/10.1111/tbed.12741</t>
  </si>
  <si>
    <t>https://doi.org/10.1111/tbed.12742</t>
  </si>
  <si>
    <t>https://doi.org/10.1111/tbed.12743</t>
  </si>
  <si>
    <t>https://doi.org/10.1111/tbed.12744</t>
  </si>
  <si>
    <t>https://doi.org/10.1111/tbed.12745</t>
  </si>
  <si>
    <t>https://doi.org/10.1111/tbed.12746</t>
  </si>
  <si>
    <t>https://doi.org/10.1111/tbed.12747</t>
  </si>
  <si>
    <t>Infectious dose (tissue culture)</t>
  </si>
  <si>
    <t>TCID50</t>
  </si>
  <si>
    <t>Experimental</t>
  </si>
  <si>
    <t>Infectious Dose of African Swine Fever Virus When Consumed Naturally in Liquid or Feed</t>
  </si>
  <si>
    <t>Niederwerder et al., 2019</t>
  </si>
  <si>
    <t>https://doi.org/10.3201%2Feid2505.181495</t>
  </si>
  <si>
    <t>Infectious dose (feed)</t>
  </si>
  <si>
    <t>Probability of  transmission via direct contact</t>
  </si>
  <si>
    <t>Pert distribution</t>
  </si>
  <si>
    <t>0, 0.167, 0.3</t>
  </si>
  <si>
    <t>The Risk of Infection by African Swine Fever Virus in European Swine Through Boar Movement and Legal Trade of Pigs and Pig Meat</t>
  </si>
  <si>
    <t>Taylor et al., 2020</t>
  </si>
  <si>
    <t>https://doi.org/10.3389/fvets.2019.00486</t>
  </si>
  <si>
    <t>Normal distribution</t>
  </si>
  <si>
    <t>(0.092, 0.0119)*365</t>
  </si>
  <si>
    <t>length of infectious period for boar carcasses</t>
  </si>
  <si>
    <t>15/365, 26/365, 124/365</t>
  </si>
  <si>
    <t>Probability of  transmission via indirect contact</t>
  </si>
  <si>
    <t>Infective insect vector</t>
  </si>
  <si>
    <t>Even though direct contact is likely to be the main transmission route from infected to susceptible hosts, recent epidemiological investigations have raised questions regarding the role of haematophagous arthropods, in particular the stable fly (Stomoxys calcitrans). In this study, we developed a mechanistic vector-borne transmission model for ASF virus (ASFV) within an outdoor domestic pig farm in order to assess the relative contribution of stable flies to the spread of the virus.</t>
  </si>
  <si>
    <t>Vergne et al., 2020</t>
  </si>
  <si>
    <t>https://doi.org/10.1111/tbed.13824</t>
  </si>
  <si>
    <t>% of transmission events by infective insect vector</t>
  </si>
  <si>
    <t>Transport lorries</t>
  </si>
  <si>
    <t>A stochastic spatio-temporal state-transition model using simulated individual farm records was developed to assess silent ASF virus spread during different predefined HRPs of 10–60 days duration. Infection was seeded into farms of different pig production types in each of the 27 MS. Direct pig-to-pig transmission and indirect transmission routes (pig transport lorries and professional contacts) were considered the main pathways during the early stages of an epidemic. The model was parameterised using data collated from EUROSTAT, TRACES, a questionnaire sent to MS, and the scientific literature.</t>
  </si>
  <si>
    <t>Nigsch et al., 2013</t>
  </si>
  <si>
    <t>https://doi.org/10.1016/j.prevetmed.2012.11.003</t>
  </si>
  <si>
    <t>Professional contacts</t>
  </si>
  <si>
    <t>Pig movements</t>
  </si>
  <si>
    <t>movement distance of professional contact</t>
  </si>
  <si>
    <t>0-10km</t>
  </si>
  <si>
    <t>10-20km</t>
  </si>
  <si>
    <t>20-30km</t>
  </si>
  <si>
    <t>30-100km</t>
  </si>
  <si>
    <t>movement distance of lorries</t>
  </si>
  <si>
    <t>0-15km</t>
  </si>
  <si>
    <t>15-55km</t>
  </si>
  <si>
    <t>55-110km</t>
  </si>
  <si>
    <t>110-150km</t>
  </si>
  <si>
    <t>Experimental Stable</t>
  </si>
  <si>
    <t>Georgia 2007/1</t>
  </si>
  <si>
    <t>this value provided in Lee et al., 2020 (https://doi.org/10.1111%2Ftbed.13802) with reference of Guinat et al., 2016 (https://doi.org/10.1017%2FS0950268815000862)</t>
  </si>
  <si>
    <t>https://doi.org/10.1017%2FS0950268815000862</t>
  </si>
  <si>
    <t>between pen</t>
  </si>
  <si>
    <t>Experimental pig-to-pig transmission dynamics for African swine fever virus, Georgia 2007/1 strain</t>
  </si>
  <si>
    <t>within pen</t>
  </si>
  <si>
    <t>indirect contact on large farms</t>
  </si>
  <si>
    <t>A stochastic simulation model of African swine fever transmission in domestic pig farms in the Red River Delta region in Vietnam</t>
  </si>
  <si>
    <t>Lee et al., 2020</t>
  </si>
  <si>
    <t>https://doi.org/10.1111%2Ftbed.13802</t>
  </si>
  <si>
    <t>βd ~Unif</t>
  </si>
  <si>
    <t>SEIR</t>
  </si>
  <si>
    <t>0.0001,1</t>
  </si>
  <si>
    <t xml:space="preserve">Environmental sources of infection can play a primary role in shaping epidemiological dynamics; however, the relative impact of environmental transmission on host‐pathogen systems is rarely estimated. We developed and fit a spatially explicit model of African swine fever virus (ASFV) in wild boar to estimate what proportion of carcass‐based transmission is contributing to the low‐level persistence of ASFV in Eastern European wild boar. Our model was developed based on ecological insight and data from field studies of ASFV and wild boar in Eastern Poland. We predicted that carcass‐based transmission would play a substantial role in persistence, especially in low‐density host populations where contact rates are low. By fitting the model to outbreak data using approximate Bayesian computation, we inferred that between 53% and 66% of transmission events were carcass‐based that is, transmitted through contact of a live host with a contaminated carcass. Model fitting and sensitivity analyses showed that the frequency of carcass‐based transmission increased with decreasing host density, suggesting that management policies should emphasize the removal of carcasses and consider how reductions in host densities may drive carcass‐based transmission. </t>
  </si>
  <si>
    <t>Pepin et al., 2020</t>
  </si>
  <si>
    <t>https://doi.org/10.1002%2Fece3.6100</t>
  </si>
  <si>
    <t>carcass contact</t>
  </si>
  <si>
    <t>βc ~Unif</t>
  </si>
  <si>
    <t>0.0001,0.99</t>
  </si>
  <si>
    <t>SLI</t>
  </si>
  <si>
    <t>A quantitative stochastic environmental transmission model was applied to simulate the change in environmental contamination levels over time and calculate the epidemic parameters through exposure-based estimation. Due to the lack of experimental data on environmental transmission at low temperatures, we performed a non-linear fit of the decay rate parameter with temperature based on a literature review. Eventually, 16 scenarios were constructed for different temperature (at 20 °C, 10 °C, 0 °C, or −10 °C) and duration of empty periods (1, 3, 5, or 7 days) after the environment had been contaminated. We quantified the variation in the contamination level of the environment over time and the probability of newly added recipients getting infected when exposed to the environment after the empty period.</t>
  </si>
  <si>
    <t>Gao et al., 2023</t>
  </si>
  <si>
    <t>https://doi.org/10.1016/j.prevetmed.2023.105991</t>
  </si>
  <si>
    <t>decay rate</t>
  </si>
  <si>
    <t>excretion rate</t>
  </si>
  <si>
    <t>minimum infectious period</t>
  </si>
  <si>
    <t>Genotype I</t>
  </si>
  <si>
    <t>Boar</t>
  </si>
  <si>
    <t>Parameters extracted from Hayes et al., 2021 systemetic review of ASF models</t>
  </si>
  <si>
    <t>Loi, et al. 2020</t>
  </si>
  <si>
    <t>maximum infectious period</t>
  </si>
  <si>
    <t>https://doi.org/10.1016/j.prevetmed.2021.105358</t>
  </si>
  <si>
    <t>Malta 1978</t>
  </si>
  <si>
    <t>Ferreira et al., 2013</t>
  </si>
  <si>
    <t>Netherlands 1986</t>
  </si>
  <si>
    <t xml:space="preserve">Georgia 2007/1 </t>
  </si>
  <si>
    <t>Hu et al., 2017</t>
  </si>
  <si>
    <t>Gulenkin et al., 2011</t>
  </si>
  <si>
    <t>Armenia 2008</t>
  </si>
  <si>
    <t>Pietschmann et al., 2015</t>
  </si>
  <si>
    <t>Pig, Boar</t>
  </si>
  <si>
    <t>Genotype IX</t>
  </si>
  <si>
    <t>Barongo et al., 2015</t>
  </si>
  <si>
    <t>Nielsen et al., 2016</t>
  </si>
  <si>
    <t>Guinat et al., 2018</t>
  </si>
  <si>
    <t>SEIR model</t>
  </si>
  <si>
    <t>Field</t>
  </si>
  <si>
    <t>Avian Influenza</t>
  </si>
  <si>
    <t>H5N2</t>
  </si>
  <si>
    <t>Turkeys</t>
  </si>
  <si>
    <t>Parameters extracted from supplementary materials Kirkeby and Ward, 2022 Systematic Review</t>
  </si>
  <si>
    <t>Ssematimba et al.</t>
  </si>
  <si>
    <t>https://doi.org/10.1111%2Ftbed.14675</t>
  </si>
  <si>
    <t>GLM</t>
  </si>
  <si>
    <t>H5N1</t>
  </si>
  <si>
    <t>Poultry</t>
  </si>
  <si>
    <t>https://doi.org/10.1111%2Ftbed.14676</t>
  </si>
  <si>
    <t>https://doi.org/10.1111%2Ftbed.14677</t>
  </si>
  <si>
    <t>https://doi.org/10.1111%2Ftbed.14678</t>
  </si>
  <si>
    <t>https://doi.org/10.1111%2Ftbed.14679</t>
  </si>
  <si>
    <t>https://doi.org/10.1111%2Ftbed.14680</t>
  </si>
  <si>
    <t>https://doi.org/10.1111%2Ftbed.14681</t>
  </si>
  <si>
    <t>SIR model</t>
  </si>
  <si>
    <t>Ducks</t>
  </si>
  <si>
    <t>Niqueux et al.</t>
  </si>
  <si>
    <t>https://doi.org/10.1111%2Ftbed.14685</t>
  </si>
  <si>
    <t>https://doi.org/10.1111%2Ftbed.14686</t>
  </si>
  <si>
    <t>H5N3</t>
  </si>
  <si>
    <t>https://doi.org/10.1111%2Ftbed.14687</t>
  </si>
  <si>
    <t>SI model</t>
  </si>
  <si>
    <t>H7N1</t>
  </si>
  <si>
    <t>Saenz et al.</t>
  </si>
  <si>
    <t>https://doi.org/10.1111%2Ftbed.14688</t>
  </si>
  <si>
    <t>https://doi.org/10.1111%2Ftbed.14689</t>
  </si>
  <si>
    <t>H7N7</t>
  </si>
  <si>
    <t>Bos et al.</t>
  </si>
  <si>
    <t>https://doi.org/10.1111%2Ftbed.14706</t>
  </si>
  <si>
    <t>https://doi.org/10.1111%2Ftbed.14707</t>
  </si>
  <si>
    <t>https://doi.org/10.1111%2Ftbed.14708</t>
  </si>
  <si>
    <t>Chickens, broilers</t>
  </si>
  <si>
    <t>https://doi.org/10.1111%2Ftbed.14709</t>
  </si>
  <si>
    <t>Exponential growth rate</t>
  </si>
  <si>
    <t>Marquetoux et al.</t>
  </si>
  <si>
    <t>https://doi.org/10.1111%2Ftbed.14710</t>
  </si>
  <si>
    <t>https://doi.org/10.1111%2Ftbed.14711</t>
  </si>
  <si>
    <t>https://doi.org/10.1111%2Ftbed.14712</t>
  </si>
  <si>
    <t>https://doi.org/10.1111%2Ftbed.14713</t>
  </si>
  <si>
    <t>Bett et al.</t>
  </si>
  <si>
    <t>https://doi.org/10.1111%2Ftbed.14718</t>
  </si>
  <si>
    <t>Chickens</t>
  </si>
  <si>
    <t>Stegeman et al.</t>
  </si>
  <si>
    <t>https://doi.org/10.1111%2Ftbed.14719</t>
  </si>
  <si>
    <t>https://doi.org/10.1111%2Ftbed.14720</t>
  </si>
  <si>
    <t>Gonzales et al.</t>
  </si>
  <si>
    <t>https://doi.org/10.1111%2Ftbed.14721</t>
  </si>
  <si>
    <t>Final size</t>
  </si>
  <si>
    <t>https://doi.org/10.1111%2Ftbed.14722</t>
  </si>
  <si>
    <t>SIR/SEIR model</t>
  </si>
  <si>
    <t>H7N3</t>
  </si>
  <si>
    <t>https://doi.org/10.1111%2Ftbed.14723</t>
  </si>
  <si>
    <t>https://doi.org/10.1111%2Ftbed.14724</t>
  </si>
  <si>
    <t>Chickens, layers</t>
  </si>
  <si>
    <t>https://doi.org/10.1111%2Ftbed.14725</t>
  </si>
  <si>
    <t>https://doi.org/10.1111%2Ftbed.14726</t>
  </si>
  <si>
    <t>https://doi.org/10.1111%2Ftbed.14727</t>
  </si>
  <si>
    <t>https://doi.org/10.1111%2Ftbed.14728</t>
  </si>
  <si>
    <t>Layer chickens</t>
  </si>
  <si>
    <t>https://doi.org/10.1111%2Ftbed.14729</t>
  </si>
  <si>
    <t>https://doi.org/10.1111%2Ftbed.14730</t>
  </si>
  <si>
    <t>https://doi.org/10.1111%2Ftbed.14731</t>
  </si>
  <si>
    <t>https://doi.org/10.1111%2Ftbed.14732</t>
  </si>
  <si>
    <t>Claes et al.</t>
  </si>
  <si>
    <t>https://doi.org/10.1111%2Ftbed.14733</t>
  </si>
  <si>
    <t>https://doi.org/10.1111%2Ftbed.14734</t>
  </si>
  <si>
    <t>https://doi.org/10.1111%2Ftbed.14735</t>
  </si>
  <si>
    <t>https://doi.org/10.1111%2Ftbed.14736</t>
  </si>
  <si>
    <t>Spekreijse et al.</t>
  </si>
  <si>
    <t>https://doi.org/10.1111%2Ftbed.14753</t>
  </si>
  <si>
    <t>https://doi.org/10.1111%2Ftbed.14754</t>
  </si>
  <si>
    <t>https://doi.org/10.1111%2Ftbed.14755</t>
  </si>
  <si>
    <t>https://doi.org/10.1111%2Ftbed.14756</t>
  </si>
  <si>
    <t>https://doi.org/10.1111%2Ftbed.14757</t>
  </si>
  <si>
    <t>https://doi.org/10.1111%2Ftbed.14758</t>
  </si>
  <si>
    <t>Laying hens, broiler chickens</t>
  </si>
  <si>
    <t>Tiensin et al.</t>
  </si>
  <si>
    <t>https://doi.org/10.1111%2Ftbed.14759</t>
  </si>
  <si>
    <t>https://doi.org/10.1111%2Ftbed.14760</t>
  </si>
  <si>
    <t>https://doi.org/10.1111%2Ftbed.14761</t>
  </si>
  <si>
    <t>https://doi.org/10.1111%2Ftbed.14762</t>
  </si>
  <si>
    <t>Backyard chickens, fighting cocks</t>
  </si>
  <si>
    <t>https://doi.org/10.1111%2Ftbed.14763</t>
  </si>
  <si>
    <t>https://doi.org/10.1111%2Ftbed.14764</t>
  </si>
  <si>
    <t>https://doi.org/10.1111%2Ftbed.14765</t>
  </si>
  <si>
    <t>https://doi.org/10.1111%2Ftbed.14766</t>
  </si>
  <si>
    <t>Van der Goot et al.</t>
  </si>
  <si>
    <t>https://doi.org/10.1111%2Ftbed.14767</t>
  </si>
  <si>
    <t>Bayesian analysis</t>
  </si>
  <si>
    <t>Bouma et al.</t>
  </si>
  <si>
    <t>https://doi.org/10.1111%2Ftbed.14772</t>
  </si>
  <si>
    <t>https://doi.org/10.1111%2Ftbed.14773</t>
  </si>
  <si>
    <t>Mannelli et al.</t>
  </si>
  <si>
    <t>https://doi.org/10.1111%2Ftbed.14774</t>
  </si>
  <si>
    <t>https://doi.org/10.1111%2Ftbed.14775</t>
  </si>
  <si>
    <t>Parameters extracted from supplementary materials Lambert et al., 2022 Systematic Review</t>
  </si>
  <si>
    <t>Tiensin et al</t>
  </si>
  <si>
    <t>https://doi.org/10.1186/s13567-023-01219-0</t>
  </si>
  <si>
    <t>TV/AA</t>
  </si>
  <si>
    <t>Marquetoux et al</t>
  </si>
  <si>
    <t>https://doi.org/10.1186/s13567-023-01219-2</t>
  </si>
  <si>
    <t>Chickens and ducks</t>
  </si>
  <si>
    <t>Retkute et al</t>
  </si>
  <si>
    <t>https://doi.org/10.1186/s13567-023-01219-3</t>
  </si>
  <si>
    <t>Walker et al</t>
  </si>
  <si>
    <t>https://doi.org/10.1186/s13567-023-01219-5</t>
  </si>
  <si>
    <t>Delabouglise et al</t>
  </si>
  <si>
    <t>https://doi.org/10.1186/s13567-023-01219-6</t>
  </si>
  <si>
    <t>probability</t>
  </si>
  <si>
    <t>Kim et al</t>
  </si>
  <si>
    <t>https://doi.org/10.1186/s13567-023-01219-7</t>
  </si>
  <si>
    <t>Tuncer &amp; Martcheva</t>
  </si>
  <si>
    <t>https://doi.org/10.1186/s13567-023-01219-10</t>
  </si>
  <si>
    <t>Hill et al</t>
  </si>
  <si>
    <t>https://doi.org/10.1186/s13567-023-01219-11</t>
  </si>
  <si>
    <t>https://doi.org/10.1186/s13567-023-01219-12</t>
  </si>
  <si>
    <t>Ssematimba et al</t>
  </si>
  <si>
    <t>https://doi.org/10.1186/s13567-023-01219-13</t>
  </si>
  <si>
    <t>Pandit et al</t>
  </si>
  <si>
    <t>https://doi.org/10.1186/s13567-023-01219-14</t>
  </si>
  <si>
    <t>Bett et al</t>
  </si>
  <si>
    <t>https://doi.org/10.1186/s13567-023-01219-16</t>
  </si>
  <si>
    <t>Lee et al</t>
  </si>
  <si>
    <t>https://doi.org/10.1186/s13567-023-01219-17</t>
  </si>
  <si>
    <t>Ward et al</t>
  </si>
  <si>
    <t>https://doi.org/10.1186/s13567-023-01219-18</t>
  </si>
  <si>
    <t>Chickens and turkeys</t>
  </si>
  <si>
    <t>Bonney et al</t>
  </si>
  <si>
    <t>https://doi.org/10.1186/s13567-023-01219-21</t>
  </si>
  <si>
    <t>https://doi.org/10.1186/s13567-023-01219-22</t>
  </si>
  <si>
    <t>H5N6</t>
  </si>
  <si>
    <t>Lee &amp; Lao</t>
  </si>
  <si>
    <t>https://doi.org/10.1186/s13567-023-01219-23</t>
  </si>
  <si>
    <t>Salvador et al</t>
  </si>
  <si>
    <t>https://doi.org/10.1186/s13567-023-01219-24</t>
  </si>
  <si>
    <t>H5N6/H5N8</t>
  </si>
  <si>
    <t>https://doi.org/10.1186/s13567-023-01219-25</t>
  </si>
  <si>
    <t>H5N8</t>
  </si>
  <si>
    <t>Hobbelen et al</t>
  </si>
  <si>
    <t>https://doi.org/10.1186/s13567-023-01219-27</t>
  </si>
  <si>
    <t>Galliformes and palmipeds</t>
  </si>
  <si>
    <t>Andronico et al</t>
  </si>
  <si>
    <t>https://doi.org/10.1186/s13567-023-01219-28</t>
  </si>
  <si>
    <t>Vergne et al</t>
  </si>
  <si>
    <t>https://doi.org/10.1186/s13567-023-01219-29</t>
  </si>
  <si>
    <t>Hayma et al</t>
  </si>
  <si>
    <t>https://doi.org/10.1186/s13567-023-01219-30</t>
  </si>
  <si>
    <t>H5Nx</t>
  </si>
  <si>
    <t>Chen et al</t>
  </si>
  <si>
    <t>https://doi.org/10.1186/s13567-023-01219-31</t>
  </si>
  <si>
    <t>Chickens, turkeys and others</t>
  </si>
  <si>
    <t>Dorigatti et al</t>
  </si>
  <si>
    <t>https://doi.org/10.1186/s13567-023-01219-32</t>
  </si>
  <si>
    <t>Smith &amp; Dunipace</t>
  </si>
  <si>
    <t>https://doi.org/10.1186/s13567-023-01219-33</t>
  </si>
  <si>
    <t>Stegeman et al</t>
  </si>
  <si>
    <t>https://doi.org/10.1186/s13567-023-01219-34</t>
  </si>
  <si>
    <t>Le Menach et al</t>
  </si>
  <si>
    <t>https://doi.org/10.1186/s13567-023-01219-35</t>
  </si>
  <si>
    <t>Boender et al</t>
  </si>
  <si>
    <t>https://doi.org/10.1186/s13567-023-01219-36</t>
  </si>
  <si>
    <t>Bavinck et al</t>
  </si>
  <si>
    <t>https://doi.org/10.1186/s13567-023-01219-37</t>
  </si>
  <si>
    <t>Bos et al</t>
  </si>
  <si>
    <t>https://doi.org/10.1186/s13567-023-01219-38</t>
  </si>
  <si>
    <t>within farm</t>
  </si>
  <si>
    <t>Chickens, ducks and turkeys</t>
  </si>
  <si>
    <t>Backer et al</t>
  </si>
  <si>
    <t>https://doi.org/10.1186/s13567-023-01219-39</t>
  </si>
  <si>
    <t>between farm</t>
  </si>
  <si>
    <t>https://doi.org/10.1186/s13567-023-01219-41</t>
  </si>
  <si>
    <t>Gonzales et al</t>
  </si>
  <si>
    <t>https://doi.org/10.1186/s13567-023-01219-42</t>
  </si>
  <si>
    <t>H7N9</t>
  </si>
  <si>
    <t>Li et al</t>
  </si>
  <si>
    <t>https://doi.org/10.1186/s13567-023-01219-43</t>
  </si>
  <si>
    <t>Bai et al</t>
  </si>
  <si>
    <t>https://doi.org/10.1186/s13567-023-01219-44</t>
  </si>
  <si>
    <t>Zhu et al</t>
  </si>
  <si>
    <t>https://doi.org/10.1186/s13567-023-01219-45</t>
  </si>
  <si>
    <t>Time-rooted phylodynamic evolutionary model</t>
  </si>
  <si>
    <t>H5N2, H5N8</t>
  </si>
  <si>
    <t>Grear et al.</t>
  </si>
  <si>
    <t>https://doi.org/10.1111%2Ftbed.14682</t>
  </si>
  <si>
    <t>https://doi.org/10.1111%2Ftbed.14683</t>
  </si>
  <si>
    <t>https://doi.org/10.1111%2Ftbed.14684</t>
  </si>
  <si>
    <t>Final size, Bayesian hierarchical model</t>
  </si>
  <si>
    <t>H7N1, H7N3</t>
  </si>
  <si>
    <t>Comin et al.</t>
  </si>
  <si>
    <t>https://doi.org/10.1111%2Ftbed.14690</t>
  </si>
  <si>
    <t>https://doi.org/10.1111%2Ftbed.14692</t>
  </si>
  <si>
    <t>https://doi.org/10.1111%2Ftbed.14693</t>
  </si>
  <si>
    <t>https://doi.org/10.1111%2Ftbed.14694</t>
  </si>
  <si>
    <t>https://doi.org/10.1111%2Ftbed.14695</t>
  </si>
  <si>
    <t>https://doi.org/10.1111%2Ftbed.14696</t>
  </si>
  <si>
    <t>https://doi.org/10.1111%2Ftbed.14697</t>
  </si>
  <si>
    <t xml:space="preserve">Nearest infectious neighbour (Euclidean distance) </t>
  </si>
  <si>
    <t>Ward et al.</t>
  </si>
  <si>
    <t>https://doi.org/10.1111%2Ftbed.14698</t>
  </si>
  <si>
    <t xml:space="preserve">Nearest infectious neighbour (road distance) </t>
  </si>
  <si>
    <t>https://doi.org/10.1111%2Ftbed.14699</t>
  </si>
  <si>
    <t>Epidemic doubling time</t>
  </si>
  <si>
    <t>https://doi.org/10.1111%2Ftbed.14700</t>
  </si>
  <si>
    <t>https://doi.org/10.1111%2Ftbed.14701</t>
  </si>
  <si>
    <t>Time series data and generation time</t>
  </si>
  <si>
    <t>Garske et al.</t>
  </si>
  <si>
    <t>https://doi.org/10.1111%2Ftbed.14702</t>
  </si>
  <si>
    <t>https://doi.org/10.1111%2Ftbed.14703</t>
  </si>
  <si>
    <t>https://doi.org/10.1111%2Ftbed.14704</t>
  </si>
  <si>
    <t>https://doi.org/10.1111%2Ftbed.14705</t>
  </si>
  <si>
    <t>Nearest infectious neighbour</t>
  </si>
  <si>
    <t>Pandit et al.</t>
  </si>
  <si>
    <t>https://doi.org/10.1111%2Ftbed.14714</t>
  </si>
  <si>
    <t>https://doi.org/10.1111%2Ftbed.14715</t>
  </si>
  <si>
    <t>Doubling time</t>
  </si>
  <si>
    <t>https://doi.org/10.1111%2Ftbed.14716</t>
  </si>
  <si>
    <t>Stochastic mathematical model</t>
  </si>
  <si>
    <t>https://doi.org/10.1111%2Ftbed.14717</t>
  </si>
  <si>
    <t>https://doi.org/10.1111%2Ftbed.14737</t>
  </si>
  <si>
    <t>https://doi.org/10.1111%2Ftbed.14738</t>
  </si>
  <si>
    <t>https://doi.org/10.1111%2Ftbed.14739</t>
  </si>
  <si>
    <t>https://doi.org/10.1111%2Ftbed.14740</t>
  </si>
  <si>
    <t>https://doi.org/10.1111%2Ftbed.14741</t>
  </si>
  <si>
    <t>https://doi.org/10.1111%2Ftbed.14742</t>
  </si>
  <si>
    <t>https://doi.org/10.1111%2Ftbed.14743</t>
  </si>
  <si>
    <t>https://doi.org/10.1111%2Ftbed.14744</t>
  </si>
  <si>
    <t>https://doi.org/10.1111%2Ftbed.14745</t>
  </si>
  <si>
    <t>https://doi.org/10.1111%2Ftbed.14746</t>
  </si>
  <si>
    <t>https://doi.org/10.1111%2Ftbed.14747</t>
  </si>
  <si>
    <t>https://doi.org/10.1111%2Ftbed.14748</t>
  </si>
  <si>
    <t>https://doi.org/10.1111%2Ftbed.14749</t>
  </si>
  <si>
    <t>https://doi.org/10.1111%2Ftbed.14750</t>
  </si>
  <si>
    <t>https://doi.org/10.1111%2Ftbed.14751</t>
  </si>
  <si>
    <t>https://doi.org/10.1111%2Ftbed.14752</t>
  </si>
  <si>
    <t>https://doi.org/10.1111%2Ftbed.14768</t>
  </si>
  <si>
    <t>https://doi.org/10.1111%2Ftbed.14769</t>
  </si>
  <si>
    <t>https://doi.org/10.1111%2Ftbed.14770</t>
  </si>
  <si>
    <t>https://doi.org/10.1111%2Ftbed.14771</t>
  </si>
  <si>
    <t>Parameters extracted from supplementary materials Lambert et al., 2023 Systematic Review</t>
  </si>
  <si>
    <t>Chickens, ducks and geese</t>
  </si>
  <si>
    <t>H5N1/H5N8/H5N6</t>
  </si>
  <si>
    <t>Kim &amp; Cho</t>
  </si>
  <si>
    <t>within</t>
  </si>
  <si>
    <t>Dimensionless</t>
  </si>
  <si>
    <t>SLIR</t>
  </si>
  <si>
    <t>Frequency</t>
  </si>
  <si>
    <t>Experimental Isolator</t>
  </si>
  <si>
    <t>LPAI H5N2 (A/Chicken/Pennsylvania/21525/83)</t>
  </si>
  <si>
    <t>Chicken</t>
  </si>
  <si>
    <t>SPF</t>
  </si>
  <si>
    <t>White leghorn</t>
  </si>
  <si>
    <t>Six weeks</t>
  </si>
  <si>
    <t>No</t>
  </si>
  <si>
    <t>Frequentist</t>
  </si>
  <si>
    <t>Final Size</t>
  </si>
  <si>
    <t>Exponential infectious period Virus Isolation</t>
  </si>
  <si>
    <t>Van der Goot et al. 2003</t>
  </si>
  <si>
    <t>10.1017/s0950268803001067</t>
  </si>
  <si>
    <t>EF</t>
  </si>
  <si>
    <t>Exponential infectious period Serology</t>
  </si>
  <si>
    <t>Van der Goot et al. 2004</t>
  </si>
  <si>
    <t>HPAI H5N2 (A/Chicken/Pennsylvania/1370/83)</t>
  </si>
  <si>
    <t>Infinity</t>
  </si>
  <si>
    <t>Van der Goot et al. 2005</t>
  </si>
  <si>
    <t>Van der Goot et al. 2006</t>
  </si>
  <si>
    <t>Exponential infectious period Virus Isolation - birds with titre only</t>
  </si>
  <si>
    <t>Van der Goot et al. 2007</t>
  </si>
  <si>
    <t>NA</t>
  </si>
  <si>
    <t>Exponential infectious period Serology - birds with titre only</t>
  </si>
  <si>
    <t>Van der Goot et al. 2008</t>
  </si>
  <si>
    <t>Fixedinfectious period Virus Isolation</t>
  </si>
  <si>
    <t>Fixedinfectious period Serology</t>
  </si>
  <si>
    <t>Fixedinfectious period Virus Isolation - birds with titre only</t>
  </si>
  <si>
    <t>Fixedinfectious period Serology - birds with titre only</t>
  </si>
  <si>
    <t>day^-1</t>
  </si>
  <si>
    <t>Regression</t>
  </si>
  <si>
    <t>Latent period &lt;1 day</t>
  </si>
  <si>
    <t>Latent period 1-2 days</t>
  </si>
  <si>
    <t>Latent period &lt;1 day - only birds with titre</t>
  </si>
  <si>
    <t>Latent period 1-2 days - only birds with titre</t>
  </si>
  <si>
    <t>None</t>
  </si>
  <si>
    <t>Mallard</t>
  </si>
  <si>
    <r>
      <t>We addressed this objective with a replicated (</t>
    </r>
    <r>
      <rPr>
        <i/>
        <sz val="11"/>
        <color theme="1"/>
        <rFont val="Calibri"/>
        <family val="2"/>
        <scheme val="minor"/>
      </rPr>
      <t>N</t>
    </r>
    <r>
      <rPr>
        <sz val="11"/>
        <color theme="1"/>
        <rFont val="Calibri"/>
        <family val="2"/>
        <scheme val="minor"/>
      </rPr>
      <t xml:space="preserve"> = 6) experimental infection study in which we serially exposed eight cohorts of four naïve contact mallards to an experimentally infected mallard and a shared water pool</t>
    </r>
  </si>
  <si>
    <t>Pepin et al., 2023</t>
  </si>
  <si>
    <t>https://doi.org/10.1128%2Fmbio.00862-23</t>
  </si>
  <si>
    <t>wild bird</t>
  </si>
  <si>
    <t>LPAI</t>
  </si>
  <si>
    <t>broiler</t>
  </si>
  <si>
    <t>barn</t>
  </si>
  <si>
    <t>The objective of this study was to elicit experts’ opinions and gather estimates on the perceived probability of introduction and spread of avian influenza (AI) virus in the Australian broiler and layer industry. Using a modified Delphi method and a 4-step elicitation process, 11 experts were asked to give initial individual estimates for the various pathways and practices in the presented scenarios using a questionnaire. Following this, a workshop was conducted to present group averages of estimates and discussion was facilitated to obtain final individual estimates. For each question, estimates for all experts were combined using a discrete distribution, with weights allocated representing the level of expertise. Indirect contact with wild birds either via a contaminated water source or fomites was considered the most likely pathway of introduction of low pathogenic avian influenza (LPAI) on poultry farms.</t>
  </si>
  <si>
    <t>Singh et al., 2018</t>
  </si>
  <si>
    <t>https://doi.org/10.1371%2Fjournal.pone.0193730</t>
  </si>
  <si>
    <t>free range</t>
  </si>
  <si>
    <t>layer</t>
  </si>
  <si>
    <t>cage</t>
  </si>
  <si>
    <t>HPAI</t>
  </si>
  <si>
    <t>fomites</t>
  </si>
  <si>
    <t>contamined water</t>
  </si>
  <si>
    <t>aerial dispersion</t>
  </si>
  <si>
    <t>probability of transmission from vector to host</t>
  </si>
  <si>
    <t>Bluetongue</t>
  </si>
  <si>
    <t>Ruminants</t>
  </si>
  <si>
    <r>
      <t xml:space="preserve">In this paper, we compute </t>
    </r>
    <r>
      <rPr>
        <i/>
        <sz val="11"/>
        <color theme="1"/>
        <rFont val="Calibri"/>
        <family val="2"/>
        <scheme val="minor"/>
      </rPr>
      <t>R</t>
    </r>
    <r>
      <rPr>
        <vertAlign val="subscript"/>
        <sz val="11"/>
        <color theme="1"/>
        <rFont val="Calibri"/>
        <family val="2"/>
        <scheme val="minor"/>
      </rPr>
      <t>0</t>
    </r>
    <r>
      <rPr>
        <sz val="11"/>
        <color theme="1"/>
        <rFont val="Calibri"/>
        <family val="2"/>
        <scheme val="minor"/>
      </rPr>
      <t xml:space="preserve"> for BTV in a population comprising two host species, cattle and sheep. Estimates for each parameter which influences </t>
    </r>
    <r>
      <rPr>
        <i/>
        <sz val="11"/>
        <color theme="1"/>
        <rFont val="Calibri"/>
        <family val="2"/>
        <scheme val="minor"/>
      </rPr>
      <t>R</t>
    </r>
    <r>
      <rPr>
        <vertAlign val="subscript"/>
        <sz val="11"/>
        <color theme="1"/>
        <rFont val="Calibri"/>
        <family val="2"/>
        <scheme val="minor"/>
      </rPr>
      <t>0</t>
    </r>
    <r>
      <rPr>
        <sz val="11"/>
        <color theme="1"/>
        <rFont val="Calibri"/>
        <family val="2"/>
        <scheme val="minor"/>
      </rPr>
      <t xml:space="preserve"> were obtained from the published literature, using those applicable to the UK situation wherever possible.</t>
    </r>
  </si>
  <si>
    <t>Gubbins et al., 2007</t>
  </si>
  <si>
    <t>https://doi.org/10.1098/rsif.2007.1110</t>
  </si>
  <si>
    <t>probability of transmission from host to vector</t>
  </si>
  <si>
    <t>median</t>
  </si>
  <si>
    <t>Cattle</t>
  </si>
  <si>
    <t>maximum</t>
  </si>
  <si>
    <t>Sheep</t>
  </si>
  <si>
    <t>BTV-8</t>
  </si>
  <si>
    <t>In 2006 and 2007, sheep and cattle farms in the Netherlands were affected by an epidemic of bluetongue virus serotype 8 (BTV-8). In order to obtain insight into the within-farm spread of the virus, five affected cattle and five affected sheep farms were longitudinally monitored between early 2007 and mid or late 2008.</t>
  </si>
  <si>
    <t>Hagenaars et al., 2021</t>
  </si>
  <si>
    <t>https://doi.org/10.1371/journal.pone.0246565</t>
  </si>
  <si>
    <t>density dependent</t>
  </si>
  <si>
    <t>Bovine Tuberculosis</t>
  </si>
  <si>
    <r>
      <t xml:space="preserve">the methodological approaches used to model bTB and published in the peer-reviewed literature in the last decades were reviewed with a focus on the impact that the models’ assumptions may have had on their results, such as the assumption of density </t>
    </r>
    <r>
      <rPr>
        <i/>
        <sz val="11"/>
        <color theme="1"/>
        <rFont val="Calibri"/>
        <family val="2"/>
        <scheme val="minor"/>
      </rPr>
      <t>vs.</t>
    </r>
    <r>
      <rPr>
        <sz val="11"/>
        <color theme="1"/>
        <rFont val="Calibri"/>
        <family val="2"/>
        <scheme val="minor"/>
      </rPr>
      <t xml:space="preserve"> frequency-dependent transmission, the existence of non-infectious and non-detectable stages, and the effect of extrinsic sources of infection (usually associated with wildlife reservoirs).</t>
    </r>
  </si>
  <si>
    <t>Alvarez et al., 2014</t>
  </si>
  <si>
    <t>https://doi.org/10.1016/j.rvsc.2014.04.009</t>
  </si>
  <si>
    <t>frequency dependent</t>
  </si>
  <si>
    <t>no test and cull</t>
  </si>
  <si>
    <t>test and cull</t>
  </si>
  <si>
    <t>posterior</t>
  </si>
  <si>
    <t xml:space="preserve">Fitting models with Bayesian likelihood-based parameter inference is becoming increasingly important in infectious disease epidemiology. Detailed datasets present the opportunity to identify subsets of these data that capture important characteristics of the underlying epidemiology. One such dataset describes the epidemic of bovine tuberculosis (bTB) in British cattle, which is also an important exemplar of a disease with a wildlife reservoir (the Eurasian badger). Here, we evaluate a set of nested dynamic models of bTB transmission, including individual- and herd-level transmission heterogeneity and assuming minimal prior knowledge of the transmission and diagnostic test parameters. We performed a likelihood-based bootstrapping operation on the model to infer parameters based only on the recorded numbers of cattle testing positive for bTB at the start of each herd outbreak considering high- and low-risk areas separately. </t>
  </si>
  <si>
    <t>O'Hare et al., 2014</t>
  </si>
  <si>
    <t>https://doi.org/10.1098/rspb.2014.0248</t>
  </si>
  <si>
    <t>HRA</t>
  </si>
  <si>
    <t>LRA</t>
  </si>
  <si>
    <t>SOEI</t>
  </si>
  <si>
    <r>
      <t>We developed a compartmental stochastic model to simulate bTB within-herd transmission, fed it with epidemiological data from 22 herds (obtained from a previous work) and carried out parameter inference using Approximate Bayesian Computing methods We also estimated the “Within-herd transmission potential Number” (R</t>
    </r>
    <r>
      <rPr>
        <vertAlign val="subscript"/>
        <sz val="11"/>
        <color theme="1"/>
        <rFont val="Calibri"/>
        <family val="2"/>
        <scheme val="minor"/>
      </rPr>
      <t>h</t>
    </r>
    <r>
      <rPr>
        <sz val="11"/>
        <color theme="1"/>
        <rFont val="Calibri"/>
        <family val="2"/>
        <scheme val="minor"/>
      </rPr>
      <t>), i.e. the average number of secondary cases generated by a single animal infected introduced into a totally susceptible herd, considering different scenarios depending on the frequency of controls. The median global values obtained for the transmission parameters were: for the transmission coefficient (</t>
    </r>
    <r>
      <rPr>
        <i/>
        <sz val="11"/>
        <color theme="1"/>
        <rFont val="Calibri"/>
        <family val="2"/>
        <scheme val="minor"/>
      </rPr>
      <t>β</t>
    </r>
    <r>
      <rPr>
        <sz val="11"/>
        <color theme="1"/>
        <rFont val="Calibri"/>
        <family val="2"/>
        <scheme val="minor"/>
      </rPr>
      <t>), 0.014 newly infected animals per infectious individual per day (i.e. 5.2 per year), for the rate at which infected individuals become infectious (</t>
    </r>
    <r>
      <rPr>
        <i/>
        <sz val="11"/>
        <color theme="1"/>
        <rFont val="Calibri"/>
        <family val="2"/>
        <scheme val="minor"/>
      </rPr>
      <t>α</t>
    </r>
    <r>
      <rPr>
        <sz val="11"/>
        <color theme="1"/>
        <rFont val="Calibri"/>
        <family val="2"/>
        <scheme val="minor"/>
      </rPr>
      <t>), 0.01 per day (equivalent to a latent period of 97 days)</t>
    </r>
  </si>
  <si>
    <t>Ciaravino et al., 2018</t>
  </si>
  <si>
    <t>https://doi.org/10.1016/j.epidem.2018.01.003</t>
  </si>
  <si>
    <t>Reproduction number</t>
  </si>
  <si>
    <t>Rh</t>
  </si>
  <si>
    <t>6 month test interval</t>
  </si>
  <si>
    <t>1 year test interval</t>
  </si>
  <si>
    <t>2 year rest interval</t>
  </si>
  <si>
    <t>4 year test interval</t>
  </si>
  <si>
    <t>inside</t>
  </si>
  <si>
    <r>
      <t>The objective of this work was to design and calibrate a model of the within-herd transmission of bTB. The proposed model is a stochastic model operating in discrete-time. Three health states were distinguished: susceptible, latent and infected. Dairy and beef herd dynamics and bTB detection and control programs were explicitly represented. Approximate Bayesian computation was used to estimate three model parameters from field data: the transmission parameter when animals are inside (β</t>
    </r>
    <r>
      <rPr>
        <vertAlign val="subscript"/>
        <sz val="11"/>
        <color theme="1"/>
        <rFont val="Calibri"/>
        <family val="2"/>
        <scheme val="minor"/>
      </rPr>
      <t>inside</t>
    </r>
    <r>
      <rPr>
        <sz val="11"/>
        <color theme="1"/>
        <rFont val="Calibri"/>
        <family val="2"/>
        <scheme val="minor"/>
      </rPr>
      <t>) and outside (β</t>
    </r>
    <r>
      <rPr>
        <vertAlign val="subscript"/>
        <sz val="11"/>
        <color theme="1"/>
        <rFont val="Calibri"/>
        <family val="2"/>
        <scheme val="minor"/>
      </rPr>
      <t>outside</t>
    </r>
    <r>
      <rPr>
        <sz val="11"/>
        <color theme="1"/>
        <rFont val="Calibri"/>
        <family val="2"/>
        <scheme val="minor"/>
      </rPr>
      <t>) buildings, and the duration of the latent phase.</t>
    </r>
  </si>
  <si>
    <t>Bekara et al., 2014</t>
  </si>
  <si>
    <t>https://doi.org/10.1371/journal.pone.0108584</t>
  </si>
  <si>
    <t>outside</t>
  </si>
  <si>
    <t>Effective Reproduction Number</t>
  </si>
  <si>
    <t>beef herds</t>
  </si>
  <si>
    <t>dairy herds</t>
  </si>
  <si>
    <t>BRSV</t>
  </si>
  <si>
    <t>endemic</t>
  </si>
  <si>
    <t>[These values are derived from de Jong MCM, et al. Am J Vet Res 1996;57, 628-633  PMID:8723872, but I was not able to access this publication, but got this value from Chase, 2021 (https://doi.org/10.21423/aabppro20218160) where it is reported and referenced in table 1]</t>
  </si>
  <si>
    <t>Chase, 2021</t>
  </si>
  <si>
    <t>https://doi.org/10.21423/aabppro20218160</t>
  </si>
  <si>
    <t>naïve</t>
  </si>
  <si>
    <t>these values appear to be largely theoretical for simulation purposes. R0 values are based on differing ψ values</t>
  </si>
  <si>
    <t>Greenhalgh and Griffiths, 2009</t>
  </si>
  <si>
    <t>https://doi.org/10.1016/j.mbs.2009.08.003</t>
  </si>
  <si>
    <t>these values appear to be largely theoretical for simulation purposes</t>
  </si>
  <si>
    <t>10.1007/s00285-008-0206-y</t>
  </si>
  <si>
    <t>day-1</t>
  </si>
  <si>
    <t>[These values are derived from de Jong MCM, et al. Am J Vet Res 1996;57, 628-633  PMID:8723872, but I was not able to access this publication, this is derived from Greenhalgh et al., 2000 (https://doi.org/10.1016/S0025-5564(00)00012-2)</t>
  </si>
  <si>
    <t>Greenhalgh et al., 2000</t>
  </si>
  <si>
    <t>https://doi.org/10.1016/S0025-5564(00)00012-2</t>
  </si>
  <si>
    <t>Infectious dose/BRSV titres in lung lavage during experimental infection</t>
  </si>
  <si>
    <t>Odijk</t>
  </si>
  <si>
    <t>Calves</t>
  </si>
  <si>
    <t>To reproduce experimentally clinical bovinerespiratorysyncytial virus (BRSV) infections in cattle, weisolatedBRSV from a calf in the field that sufferedfrom acuterespiratory disease. Cell culture passage of thevirus wasavoided to prevent any modification of thebiologicalproperties of the virus. The isolated BRSV waspassagedin specific-pathogen-free (SPF) calves. Lunglavagefluids of these calves, which contained at least103TCID50/m1 BRSV and which were found to befree ofother known respiratory pathogens, werecollected andpooled for experimental infection. To reproduce aclini-cal BRSV infection, two groups of six SPF calves werein-oculated intranasally with 2 ml of103.9 TCID50/ml BRSVof the obtained virus stock. Another fivecalves, whichwere persistently infected withbovine virus diarrhoea vi-rus (BVDV), were given the sameinoculum.</t>
  </si>
  <si>
    <t>van der Poel et al., 1996</t>
  </si>
  <si>
    <t>https://doi.org/10.1080/01652176.1996.9694622</t>
  </si>
  <si>
    <t>Probability of  transmission via direct contact</t>
  </si>
  <si>
    <t>None (descriptive)</t>
  </si>
  <si>
    <t>Bovine viral diarrhoea virus - Transient infection</t>
  </si>
  <si>
    <t>BVDV free</t>
  </si>
  <si>
    <t>Swedish Red and White breed and Friesian calves</t>
  </si>
  <si>
    <t>63-160 days</t>
  </si>
  <si>
    <t>0,66</t>
  </si>
  <si>
    <t>Two of the three calves  that took over the pen after a PI calf on the day of its removal caught the infection</t>
  </si>
  <si>
    <t>Niskanen and Lindberg, 2003</t>
  </si>
  <si>
    <t>https://doi.org/10.1016/S1090-0233(02)00161-2</t>
  </si>
  <si>
    <t>NC</t>
  </si>
  <si>
    <t>Within-group transmission rate for persistently infected animals</t>
  </si>
  <si>
    <t>Bovine viral diarrhoea virus</t>
  </si>
  <si>
    <t>Dairy</t>
  </si>
  <si>
    <t>Holstein</t>
  </si>
  <si>
    <t>persistently infected</t>
  </si>
  <si>
    <t>Our objective was to identify the parameters of the infection process that highly influence the spread of BVDV in a dairy herd. A stochastic compartmental model in discrete time represented BVDV infection in a typical Holstein dairy herd structured into five groups (calves, young versus older heifers, lactating versus dry cows).</t>
  </si>
  <si>
    <t>Ezanno et al., 2007</t>
  </si>
  <si>
    <t>https://doi.org/10.1016/j.prevetmed.2007.01.005</t>
  </si>
  <si>
    <t>Between-group transmission rate for persistently infected animals</t>
  </si>
  <si>
    <t>Within-group transmission rate for transiently infected animals</t>
  </si>
  <si>
    <t>transiently infected</t>
  </si>
  <si>
    <t>Between-group transmission rate for transiently infected animals</t>
  </si>
  <si>
    <t>Daily transmission rate for transient infected animals</t>
  </si>
  <si>
    <t>Beef</t>
  </si>
  <si>
    <t>Our objective was to evaluate the impact of BVDV spread on the productivity of a beef cow-calf herd using a stochastic model in discrete time that accounted for (1) the difference in transmission rates when animals are housed indoors versus grazing on pasture, (2) the external risk of disease introductions through fenceline contact with neighboring herds and the purchase of infected cattle, and (3) the risk of individual pregnant cattle generating persistently infected (PI) calves based on their stage in gestation.</t>
  </si>
  <si>
    <t>Damman et al., 2015</t>
  </si>
  <si>
    <t>https://doi.org/10.1186/s13567-015-0145-8</t>
  </si>
  <si>
    <t>Daily transmission rate for Persistently Infected animals</t>
  </si>
  <si>
    <t>Daily between-group transmission rate for Persistently Infected animals</t>
  </si>
  <si>
    <t>BVDV-1b</t>
  </si>
  <si>
    <t>EFSA report BVDV</t>
  </si>
  <si>
    <t>EFSA AHAW, 2017</t>
  </si>
  <si>
    <t>https://doi.org/10.2903%2Fj.efsa.2017.4952</t>
  </si>
  <si>
    <t>BVDV-2a</t>
  </si>
  <si>
    <t>Campylobacter</t>
  </si>
  <si>
    <r>
      <rPr>
        <i/>
        <sz val="11"/>
        <color rgb="FF000000"/>
        <rFont val="Calibri"/>
        <family val="2"/>
        <scheme val="minor"/>
      </rPr>
      <t xml:space="preserve">coli </t>
    </r>
    <r>
      <rPr>
        <sz val="11"/>
        <color rgb="FF000000"/>
        <rFont val="Calibri"/>
        <family val="2"/>
        <scheme val="minor"/>
      </rPr>
      <t xml:space="preserve">C136; </t>
    </r>
    <r>
      <rPr>
        <i/>
        <sz val="11"/>
        <color rgb="FF000000"/>
        <rFont val="Calibri"/>
        <family val="2"/>
        <scheme val="minor"/>
      </rPr>
      <t>jejuni</t>
    </r>
    <r>
      <rPr>
        <sz val="11"/>
        <color rgb="FF000000"/>
        <rFont val="Calibri"/>
        <family val="2"/>
        <scheme val="minor"/>
      </rPr>
      <t xml:space="preserve"> C356, C4021</t>
    </r>
  </si>
  <si>
    <t>Broiler</t>
  </si>
  <si>
    <r>
      <t xml:space="preserve">The aim of this study was to determine the transmission rate parameter in broiler flocks. Four experiments were performed, each with four </t>
    </r>
    <r>
      <rPr>
        <i/>
        <sz val="11"/>
        <color theme="1"/>
        <rFont val="Calibri"/>
        <family val="2"/>
        <scheme val="minor"/>
      </rPr>
      <t>Campylobacter-</t>
    </r>
    <r>
      <rPr>
        <sz val="11"/>
        <color theme="1"/>
        <rFont val="Calibri"/>
        <family val="2"/>
        <scheme val="minor"/>
      </rPr>
      <t xml:space="preserve">inoculated chicks housed with 396 contact chicks per group. Colonization was monitored by regularly testing fecal samples for </t>
    </r>
    <r>
      <rPr>
        <i/>
        <sz val="11"/>
        <color theme="1"/>
        <rFont val="Calibri"/>
        <family val="2"/>
        <scheme val="minor"/>
      </rPr>
      <t>Campylobacter</t>
    </r>
    <r>
      <rPr>
        <sz val="11"/>
        <color theme="1"/>
        <rFont val="Calibri"/>
        <family val="2"/>
        <scheme val="minor"/>
      </rPr>
      <t xml:space="preserve">. A mathematical model was used to quantify the transmission rate, which was determined to be 1.04 new cases per colonized chick per day. This would imply that, for example, in a flock of 20,000 broilers, the prevalence of </t>
    </r>
    <r>
      <rPr>
        <i/>
        <sz val="11"/>
        <color theme="1"/>
        <rFont val="Calibri"/>
        <family val="2"/>
        <scheme val="minor"/>
      </rPr>
      <t>Campylobacter</t>
    </r>
    <r>
      <rPr>
        <sz val="11"/>
        <color theme="1"/>
        <rFont val="Calibri"/>
        <family val="2"/>
        <scheme val="minor"/>
      </rPr>
      <t xml:space="preserve"> would increase from 5% to 95% within 6 days after </t>
    </r>
    <r>
      <rPr>
        <i/>
        <sz val="11"/>
        <color theme="1"/>
        <rFont val="Calibri"/>
        <family val="2"/>
        <scheme val="minor"/>
      </rPr>
      <t>Campylobacter</t>
    </r>
    <r>
      <rPr>
        <sz val="11"/>
        <color theme="1"/>
        <rFont val="Calibri"/>
        <family val="2"/>
        <scheme val="minor"/>
      </rPr>
      <t xml:space="preserve"> introduction.</t>
    </r>
  </si>
  <si>
    <t>Van Gerwe et al., 2005</t>
  </si>
  <si>
    <t>https://doi.org/10.1128/AEM.71.10.5765-5770.2005</t>
  </si>
  <si>
    <t>estimated from Stern et al. 2001</t>
  </si>
  <si>
    <t>Study lists several Beta values gathered from other works listed in table 1</t>
  </si>
  <si>
    <t>Plishka et al., 2021</t>
  </si>
  <si>
    <t>https://doi.org/10.1111/zph.12890</t>
  </si>
  <si>
    <t>derived from Van Gerwe et al., 2005 also listed here separately</t>
  </si>
  <si>
    <r>
      <t xml:space="preserve">jejuni </t>
    </r>
    <r>
      <rPr>
        <sz val="11"/>
        <color rgb="FF000000"/>
        <rFont val="Calibri"/>
        <family val="2"/>
        <scheme val="minor"/>
      </rPr>
      <t>C356</t>
    </r>
  </si>
  <si>
    <t>Ross 308</t>
  </si>
  <si>
    <t>acidified tap water (1-2 days post infection)</t>
  </si>
  <si>
    <t>This study was carried out to determine whether acidification of the drinking water has an influence on the transmission of Campylobacter. Both direct and indirect transmission (transmission between spatially separated broilers) was investigated. As we used a novel experimental setup with spatially separated broilers to study indirect transmission, this study also served to explore its use as a system to test possible measures to reduce indirect transmission.
Our results showed that acidification of the drinking water had no effect on the direct transmission of Campylobacter between broilers; however, there was a significant reduction in transmission between spatially separated broilers (i.e. indirect transmission) when the drinking water was acidified.</t>
  </si>
  <si>
    <t>Van Bunnik et al., 2012</t>
  </si>
  <si>
    <t>https://doi.org/10.1016/j.prevetmed.2012.03.007</t>
  </si>
  <si>
    <t>normal tap water (12-14 days post infection)</t>
  </si>
  <si>
    <t>acidified tap water (20 days post infection)</t>
  </si>
  <si>
    <t>control group</t>
  </si>
  <si>
    <t>treatment group</t>
  </si>
  <si>
    <t>jejuni</t>
  </si>
  <si>
    <t>Semi commercial farms in Jordan</t>
  </si>
  <si>
    <t>Neves et al., 2019</t>
  </si>
  <si>
    <t>doi:10.1017/S0950268818003308</t>
  </si>
  <si>
    <t>A Bayesian model framework was applied to multiple longitudinal datasets on Campylobacter infection in UK broiler flocks to estimate the time at which each flock was first infected with Campylobacter. The model results suggest that the day of first infection ranges from 10 to 45 days; however, over half had a time of infection between 30 and 35 days.</t>
  </si>
  <si>
    <t>Goddard et al., 2013</t>
  </si>
  <si>
    <t>doi:10.1017/S0950268813002926</t>
  </si>
  <si>
    <t>Classical Swine Fever</t>
  </si>
  <si>
    <t>weaner</t>
  </si>
  <si>
    <t>Extensive review of CSF transmission</t>
  </si>
  <si>
    <t>Ribbens et al., 2011</t>
  </si>
  <si>
    <t>https://doi.org/10.1080/01652176.2004.9695177</t>
  </si>
  <si>
    <t>slaughter</t>
  </si>
  <si>
    <t>gilts</t>
  </si>
  <si>
    <t>indirect transmission (livestock truck)</t>
  </si>
  <si>
    <t>farrowing</t>
  </si>
  <si>
    <t>A new stochastic and spatial model was developed to evaluate the potential spread of classical swine fever virus (CSFV) within- and between-farms, and considering the specific farm-to-farm contact network</t>
  </si>
  <si>
    <t>Martinez-Lopez et al., 2011</t>
  </si>
  <si>
    <t>https://doi.org/10.1016/j.vetmic.2010.07.009</t>
  </si>
  <si>
    <t>fattening</t>
  </si>
  <si>
    <t>farrow to finish</t>
  </si>
  <si>
    <t>artificial insemination</t>
  </si>
  <si>
    <t>slaughterhouse</t>
  </si>
  <si>
    <t>air</t>
  </si>
  <si>
    <t>The objectives of the present study were to quantify virus transmission within a compartment, differentiating between transmission within a pen, transmission between pens via contact through (open) pen partitions, and transmission via the air.</t>
  </si>
  <si>
    <t>Weesendorp et al., 2014</t>
  </si>
  <si>
    <t>https://doi.org/10.1016/j.vetmic.2014.10.022</t>
  </si>
  <si>
    <t>Probability of infection via direct contact</t>
  </si>
  <si>
    <t>For a pig in contact with a Zoelen infected pig, infection is less likely. When contact with blood is excluded, the predicted overall probability of infection was only 0.08 over the entire infectious period.</t>
  </si>
  <si>
    <t>Weesendorp et al., 2010</t>
  </si>
  <si>
    <t>https://doi.org/10.1016/j.prevetmed.2010.11.010</t>
  </si>
  <si>
    <t>direct animal contact</t>
  </si>
  <si>
    <t>A spatial, stochastic, dynamic epidemiological simulation model linked to a sector-level market-and-trade model for The Netherlands were used. Outbreaks in sparsely and densely populated areas were compared under four different control strategies and with two alternative trade assumptions.</t>
  </si>
  <si>
    <t>Mangen et al., 2002</t>
  </si>
  <si>
    <t>https://doi.org/10.1016/S0167-5877(02)00155-1</t>
  </si>
  <si>
    <t>Probability of infection via indirect contact</t>
  </si>
  <si>
    <t>transport contact</t>
  </si>
  <si>
    <t>Professional contact</t>
  </si>
  <si>
    <t>short infectious period, low transmission rate</t>
  </si>
  <si>
    <t>EFSA report CSF</t>
  </si>
  <si>
    <t>EFSA AHAW, 2021</t>
  </si>
  <si>
    <t>https://doi.org/10.2903/j.efsa.2021.6707</t>
  </si>
  <si>
    <t>short infectious period, medium transmission rate</t>
  </si>
  <si>
    <t>short infectious period, high transmission rate</t>
  </si>
  <si>
    <t>Long infectious period, low transmission rate</t>
  </si>
  <si>
    <t>Long infectious period, medium transmission rate</t>
  </si>
  <si>
    <t>Long infectious period, high transmission rate</t>
  </si>
  <si>
    <t>environmental/indirect</t>
  </si>
  <si>
    <t>Coxiella burnetti</t>
  </si>
  <si>
    <t>cattle</t>
  </si>
  <si>
    <t>milk</t>
  </si>
  <si>
    <r>
      <t xml:space="preserve">Probability distribution of the shedding routes for the </t>
    </r>
    <r>
      <rPr>
        <i/>
        <sz val="11"/>
        <color theme="1"/>
        <rFont val="Calibri"/>
        <family val="2"/>
        <scheme val="minor"/>
      </rPr>
      <t>I</t>
    </r>
    <r>
      <rPr>
        <vertAlign val="superscript"/>
        <sz val="11"/>
        <color theme="1"/>
        <rFont val="Calibri"/>
        <family val="2"/>
        <scheme val="minor"/>
      </rPr>
      <t>+</t>
    </r>
    <r>
      <rPr>
        <sz val="11"/>
        <color theme="1"/>
        <rFont val="Calibri"/>
        <family val="2"/>
        <scheme val="minor"/>
      </rPr>
      <t xml:space="preserve"> cows after 4 weeks post-calving</t>
    </r>
  </si>
  <si>
    <t>Courcoul et al., 2011</t>
  </si>
  <si>
    <t>https://doi.org/10.1016/j.jtbi.2011.06.017</t>
  </si>
  <si>
    <t>mucus/faeces</t>
  </si>
  <si>
    <t>milk+musuc/faeces</t>
  </si>
  <si>
    <r>
      <t xml:space="preserve">Probability distribution of the shedding routes for the </t>
    </r>
    <r>
      <rPr>
        <i/>
        <sz val="11"/>
        <color theme="1"/>
        <rFont val="Calibri"/>
        <family val="2"/>
        <scheme val="minor"/>
      </rPr>
      <t>I</t>
    </r>
    <r>
      <rPr>
        <vertAlign val="superscript"/>
        <sz val="11"/>
        <color theme="1"/>
        <rFont val="Calibri"/>
        <family val="2"/>
        <scheme val="minor"/>
      </rPr>
      <t>+</t>
    </r>
    <r>
      <rPr>
        <sz val="11"/>
        <color theme="1"/>
        <rFont val="Calibri"/>
        <family val="2"/>
        <scheme val="minor"/>
      </rPr>
      <t xml:space="preserve"> cows in the 4 first weeks post-calving</t>
    </r>
  </si>
  <si>
    <t>milk+mucus/faeces</t>
  </si>
  <si>
    <t>Rc</t>
  </si>
  <si>
    <t>A Deterministic Model for Q Fever Transmission Dynamics within Dairy Cattle Herds: Using Sensitivity Analysis and Optimal Controls</t>
  </si>
  <si>
    <t>Asamoah et al., 2020</t>
  </si>
  <si>
    <t>https://doi.org/10.1155/2020/6820608</t>
  </si>
  <si>
    <t>Proportion of bacteria shed through mucus and faeces filling the compartment</t>
  </si>
  <si>
    <t>ρ</t>
  </si>
  <si>
    <t>Spread of Coxiella burnetii between dairy cattle herds in an enzootic region: modelling contributions of airborne transmission and trade</t>
  </si>
  <si>
    <t>Pandit et al., 2016</t>
  </si>
  <si>
    <t>https://doi.org/10.1186/s13567-016-0330-4</t>
  </si>
  <si>
    <t>beta distribution</t>
  </si>
  <si>
    <t>Spread of Q fever within dairy cattle herds: key parameters inferred using a Bayesian approach</t>
  </si>
  <si>
    <t>Courcoul et al., 2010</t>
  </si>
  <si>
    <t>https://doi.org/10.1098/rspb.2010.0575</t>
  </si>
  <si>
    <t>goat</t>
  </si>
  <si>
    <t>Dairy goat demography and Q fever infection dynamics</t>
  </si>
  <si>
    <t>Hogerwerf et al., 2013</t>
  </si>
  <si>
    <t>https://doi.org/10.1186%2F1297-9716-44-28</t>
  </si>
  <si>
    <t>transmission rate from ticks</t>
  </si>
  <si>
    <t>livestock</t>
  </si>
  <si>
    <r>
      <t xml:space="preserve">The purpose of analysing the transmission dynamism of Q fever (Coxiellosis) in livestock and incorporating ticks is to outline some management practices to minimise the spread of the disease in livestock. Ticks pass coxiellosis from an infected to a susceptible animal through a bite. The faecal matter can also contain coxiellosis, thus contaminating the environment and spreading the disease. First, a nonlinear integer order mathematical model is developed to represent the spread of this infectious disease in livestock. The proposed integer model investigates the positivity and boundedness, disease equilibria, basic reproduction number, bifurcation, and sensitivity analysis. Through mathematical analysis and numerical simulations, it shows that if the environmental transmission and the effective shedding rate of </t>
    </r>
    <r>
      <rPr>
        <i/>
        <sz val="11"/>
        <color theme="1"/>
        <rFont val="Calibri"/>
        <family val="2"/>
        <scheme val="minor"/>
      </rPr>
      <t>coxiella burnetii</t>
    </r>
    <r>
      <rPr>
        <sz val="11"/>
        <color theme="1"/>
        <rFont val="Calibri"/>
        <family val="2"/>
        <scheme val="minor"/>
      </rPr>
      <t xml:space="preserve"> into the environment by both asymptomatic and symptomatic livestock are zero, then the usual threshold hold and it produces forward bifurcation. It is noticed that an increase in the recruitment rate of ticks produces backward bifurcation.</t>
    </r>
  </si>
  <si>
    <t>Asamoah et al., 2022</t>
  </si>
  <si>
    <t>https://doi.org/10.1016/j.chaos.2022.111821</t>
  </si>
  <si>
    <t>E coli</t>
  </si>
  <si>
    <t>VTEC O157</t>
  </si>
  <si>
    <t>Holstein Friesian</t>
  </si>
  <si>
    <t>Calf</t>
  </si>
  <si>
    <t>Schouten et al., 2009</t>
  </si>
  <si>
    <t>https://doi.org/10.1017/S0950268808000320</t>
  </si>
  <si>
    <t>Adult</t>
  </si>
  <si>
    <t>Dairy cow</t>
  </si>
  <si>
    <t>VTEC O158</t>
  </si>
  <si>
    <t>Group 1</t>
  </si>
  <si>
    <t>VTEC O159</t>
  </si>
  <si>
    <t>Group 2</t>
  </si>
  <si>
    <t>VTEC O160</t>
  </si>
  <si>
    <t>All</t>
  </si>
  <si>
    <t>Experimental Field</t>
  </si>
  <si>
    <t>VTEC O161</t>
  </si>
  <si>
    <t>Shedding season 1 (1999)</t>
  </si>
  <si>
    <t>VTEC O162</t>
  </si>
  <si>
    <t>Shedding season 2 (2000)</t>
  </si>
  <si>
    <t>VTEC O163</t>
  </si>
  <si>
    <t>Total study duration</t>
  </si>
  <si>
    <t>VTEC O164</t>
  </si>
  <si>
    <t>Total study duration (infectivity remains during non shedding season)</t>
  </si>
  <si>
    <t>Continuous Markov Chain Model</t>
  </si>
  <si>
    <t>O103</t>
  </si>
  <si>
    <t>Multiple</t>
  </si>
  <si>
    <t>Feed lots in North Texas</t>
  </si>
  <si>
    <t>Chen et al., 2016</t>
  </si>
  <si>
    <t>https://doi.org/10.1128%2FAEM.00815-16</t>
  </si>
  <si>
    <t>O157</t>
  </si>
  <si>
    <t>SIS</t>
  </si>
  <si>
    <t>VTEC O103</t>
  </si>
  <si>
    <t>Scottish Beef Farms</t>
  </si>
  <si>
    <t>Liu et al., 2007</t>
  </si>
  <si>
    <t>https://doi.org/10.1017%2FS0950268806007722</t>
  </si>
  <si>
    <t>VTEC O26</t>
  </si>
  <si>
    <r>
      <t>environmental transmission parameter (</t>
    </r>
    <r>
      <rPr>
        <sz val="11"/>
        <color rgb="FF000000"/>
        <rFont val="Symbol"/>
        <family val="1"/>
        <charset val="2"/>
      </rPr>
      <t>q)</t>
    </r>
  </si>
  <si>
    <t>Probability of consecutive infection due to persistence</t>
  </si>
  <si>
    <t>VTEC (O:2; 15; 20; 26; 84; 103; 113; 128ab; 162; 168. E: 40874; 54071)</t>
  </si>
  <si>
    <t>Scottish Beef Farm</t>
  </si>
  <si>
    <t>Liu et al., 2005</t>
  </si>
  <si>
    <t>10.1017/S0950268804003644</t>
  </si>
  <si>
    <t>external transmission coefficent</t>
  </si>
  <si>
    <t>θ</t>
  </si>
  <si>
    <t>single infection</t>
  </si>
  <si>
    <t>%</t>
  </si>
  <si>
    <t>double infection</t>
  </si>
  <si>
    <t>Turner et al., 2003</t>
  </si>
  <si>
    <t>https://doi.org/10.1016/j.jtbi.2006.01.020</t>
  </si>
  <si>
    <t>z	Group-specific indirect transmission parameter (per animal per day)</t>
  </si>
  <si>
    <t>s	“General” indirect transmission parameter (per animal per day)</t>
  </si>
  <si>
    <t>Pigs</t>
  </si>
  <si>
    <t>Geenen et al., 2004</t>
  </si>
  <si>
    <t>https://doi.org/10.1017/s0950268804002675</t>
  </si>
  <si>
    <r>
      <t>Equal transmission parameters (</t>
    </r>
    <r>
      <rPr>
        <i/>
        <sz val="11"/>
        <color theme="1"/>
        <rFont val="Calibri"/>
        <family val="2"/>
        <scheme val="minor"/>
      </rPr>
      <t>β</t>
    </r>
    <r>
      <rPr>
        <vertAlign val="subscript"/>
        <sz val="11"/>
        <color theme="1"/>
        <rFont val="Calibri"/>
        <family val="2"/>
        <scheme val="minor"/>
      </rPr>
      <t xml:space="preserve"> </t>
    </r>
    <r>
      <rPr>
        <i/>
        <vertAlign val="subscript"/>
        <sz val="11"/>
        <color theme="1"/>
        <rFont val="Calibri"/>
        <family val="2"/>
        <scheme val="minor"/>
      </rPr>
      <t>L</t>
    </r>
    <r>
      <rPr>
        <vertAlign val="subscript"/>
        <sz val="11"/>
        <color theme="1"/>
        <rFont val="Calibri"/>
        <family val="2"/>
        <scheme val="minor"/>
      </rPr>
      <t xml:space="preserve"> </t>
    </r>
    <r>
      <rPr>
        <sz val="11"/>
        <color theme="1"/>
        <rFont val="Calibri"/>
        <family val="2"/>
        <scheme val="minor"/>
      </rPr>
      <t>) for all shedding pigs with bacterial counts above the threshold value (5*10</t>
    </r>
    <r>
      <rPr>
        <vertAlign val="superscript"/>
        <sz val="11"/>
        <color theme="1"/>
        <rFont val="Calibri"/>
        <family val="2"/>
        <scheme val="minor"/>
      </rPr>
      <t>3</t>
    </r>
    <r>
      <rPr>
        <sz val="11"/>
        <color theme="1"/>
        <rFont val="Calibri"/>
        <family val="2"/>
        <scheme val="minor"/>
      </rPr>
      <t xml:space="preserve"> CFU/g).</t>
    </r>
  </si>
  <si>
    <r>
      <t>β</t>
    </r>
    <r>
      <rPr>
        <sz val="11"/>
        <color theme="1"/>
        <rFont val="Calibri"/>
        <family val="2"/>
        <scheme val="minor"/>
      </rPr>
      <t xml:space="preserve"> </t>
    </r>
    <r>
      <rPr>
        <b/>
        <i/>
        <vertAlign val="subscript"/>
        <sz val="11"/>
        <color theme="1"/>
        <rFont val="Calibri"/>
        <family val="2"/>
        <scheme val="minor"/>
      </rPr>
      <t>L</t>
    </r>
    <r>
      <rPr>
        <vertAlign val="subscript"/>
        <sz val="11"/>
        <color theme="1"/>
        <rFont val="Calibri"/>
        <family val="2"/>
        <scheme val="minor"/>
      </rPr>
      <t xml:space="preserve"> </t>
    </r>
  </si>
  <si>
    <t>SIR</t>
  </si>
  <si>
    <t>ciprofloxacin resistant</t>
  </si>
  <si>
    <t>Large White</t>
  </si>
  <si>
    <t>7 weeks (at start of experiment)</t>
  </si>
  <si>
    <t>Andraud et al., 2011</t>
  </si>
  <si>
    <t>https://doi.org/10.1186%2F1297-9716-42-44</t>
  </si>
  <si>
    <r>
      <t xml:space="preserve">Two transmission parameters according to bacterial counts: </t>
    </r>
    <r>
      <rPr>
        <i/>
        <sz val="11"/>
        <color theme="1"/>
        <rFont val="Calibri"/>
        <family val="2"/>
        <scheme val="minor"/>
      </rPr>
      <t>β</t>
    </r>
    <r>
      <rPr>
        <vertAlign val="subscript"/>
        <sz val="11"/>
        <color theme="1"/>
        <rFont val="Calibri"/>
        <family val="2"/>
        <scheme val="minor"/>
      </rPr>
      <t xml:space="preserve"> </t>
    </r>
    <r>
      <rPr>
        <i/>
        <vertAlign val="subscript"/>
        <sz val="11"/>
        <color theme="1"/>
        <rFont val="Calibri"/>
        <family val="2"/>
        <scheme val="minor"/>
      </rPr>
      <t>L</t>
    </r>
    <r>
      <rPr>
        <vertAlign val="subscript"/>
        <sz val="11"/>
        <color theme="1"/>
        <rFont val="Calibri"/>
        <family val="2"/>
        <scheme val="minor"/>
      </rPr>
      <t xml:space="preserve"> </t>
    </r>
    <r>
      <rPr>
        <sz val="11"/>
        <color theme="1"/>
        <rFont val="Calibri"/>
        <family val="2"/>
        <scheme val="minor"/>
      </rPr>
      <t>for low-shedders (bacterial counts between 5*10</t>
    </r>
    <r>
      <rPr>
        <vertAlign val="superscript"/>
        <sz val="11"/>
        <color theme="1"/>
        <rFont val="Calibri"/>
        <family val="2"/>
        <scheme val="minor"/>
      </rPr>
      <t>3</t>
    </r>
    <r>
      <rPr>
        <sz val="11"/>
        <color theme="1"/>
        <rFont val="Calibri"/>
        <family val="2"/>
        <scheme val="minor"/>
      </rPr>
      <t xml:space="preserve"> and 10</t>
    </r>
    <r>
      <rPr>
        <vertAlign val="superscript"/>
        <sz val="11"/>
        <color theme="1"/>
        <rFont val="Calibri"/>
        <family val="2"/>
        <scheme val="minor"/>
      </rPr>
      <t>6</t>
    </r>
    <r>
      <rPr>
        <sz val="11"/>
        <color theme="1"/>
        <rFont val="Calibri"/>
        <family val="2"/>
        <scheme val="minor"/>
      </rPr>
      <t xml:space="preserve"> CFU/g) and </t>
    </r>
    <r>
      <rPr>
        <i/>
        <sz val="11"/>
        <color theme="1"/>
        <rFont val="Calibri"/>
        <family val="2"/>
        <scheme val="minor"/>
      </rPr>
      <t>β</t>
    </r>
    <r>
      <rPr>
        <vertAlign val="subscript"/>
        <sz val="11"/>
        <color theme="1"/>
        <rFont val="Calibri"/>
        <family val="2"/>
        <scheme val="minor"/>
      </rPr>
      <t xml:space="preserve"> </t>
    </r>
    <r>
      <rPr>
        <i/>
        <vertAlign val="subscript"/>
        <sz val="11"/>
        <color theme="1"/>
        <rFont val="Calibri"/>
        <family val="2"/>
        <scheme val="minor"/>
      </rPr>
      <t>H</t>
    </r>
    <r>
      <rPr>
        <vertAlign val="subscript"/>
        <sz val="11"/>
        <color theme="1"/>
        <rFont val="Calibri"/>
        <family val="2"/>
        <scheme val="minor"/>
      </rPr>
      <t xml:space="preserve"> </t>
    </r>
    <r>
      <rPr>
        <sz val="11"/>
        <color theme="1"/>
        <rFont val="Calibri"/>
        <family val="2"/>
        <scheme val="minor"/>
      </rPr>
      <t>for high-shedders (bacterial counts above 10</t>
    </r>
    <r>
      <rPr>
        <vertAlign val="superscript"/>
        <sz val="11"/>
        <color theme="1"/>
        <rFont val="Calibri"/>
        <family val="2"/>
        <scheme val="minor"/>
      </rPr>
      <t>6</t>
    </r>
    <r>
      <rPr>
        <sz val="11"/>
        <color theme="1"/>
        <rFont val="Calibri"/>
        <family val="2"/>
        <scheme val="minor"/>
      </rPr>
      <t xml:space="preserve"> CFU/g).</t>
    </r>
  </si>
  <si>
    <r>
      <t>β</t>
    </r>
    <r>
      <rPr>
        <sz val="11"/>
        <color theme="1"/>
        <rFont val="Calibri"/>
        <family val="2"/>
        <scheme val="minor"/>
      </rPr>
      <t xml:space="preserve"> </t>
    </r>
    <r>
      <rPr>
        <b/>
        <i/>
        <vertAlign val="subscript"/>
        <sz val="11"/>
        <color theme="1"/>
        <rFont val="Calibri"/>
        <family val="2"/>
        <scheme val="minor"/>
      </rPr>
      <t>M</t>
    </r>
    <r>
      <rPr>
        <vertAlign val="subscript"/>
        <sz val="11"/>
        <color theme="1"/>
        <rFont val="Calibri"/>
        <family val="2"/>
        <scheme val="minor"/>
      </rPr>
      <t xml:space="preserve"> </t>
    </r>
  </si>
  <si>
    <r>
      <t xml:space="preserve">Three transmission parameters according to bacterial counts: </t>
    </r>
    <r>
      <rPr>
        <i/>
        <sz val="11"/>
        <color theme="1"/>
        <rFont val="Calibri"/>
        <family val="2"/>
        <scheme val="minor"/>
      </rPr>
      <t>β</t>
    </r>
    <r>
      <rPr>
        <vertAlign val="subscript"/>
        <sz val="11"/>
        <color theme="1"/>
        <rFont val="Calibri"/>
        <family val="2"/>
        <scheme val="minor"/>
      </rPr>
      <t xml:space="preserve"> </t>
    </r>
    <r>
      <rPr>
        <i/>
        <vertAlign val="subscript"/>
        <sz val="11"/>
        <color theme="1"/>
        <rFont val="Calibri"/>
        <family val="2"/>
        <scheme val="minor"/>
      </rPr>
      <t>L</t>
    </r>
    <r>
      <rPr>
        <vertAlign val="subscript"/>
        <sz val="11"/>
        <color theme="1"/>
        <rFont val="Calibri"/>
        <family val="2"/>
        <scheme val="minor"/>
      </rPr>
      <t xml:space="preserve"> </t>
    </r>
    <r>
      <rPr>
        <sz val="11"/>
        <color theme="1"/>
        <rFont val="Calibri"/>
        <family val="2"/>
        <scheme val="minor"/>
      </rPr>
      <t>for low-shedders (bacterial counts between 5*10</t>
    </r>
    <r>
      <rPr>
        <vertAlign val="superscript"/>
        <sz val="11"/>
        <color theme="1"/>
        <rFont val="Calibri"/>
        <family val="2"/>
        <scheme val="minor"/>
      </rPr>
      <t>3</t>
    </r>
    <r>
      <rPr>
        <sz val="11"/>
        <color theme="1"/>
        <rFont val="Calibri"/>
        <family val="2"/>
        <scheme val="minor"/>
      </rPr>
      <t xml:space="preserve"> and 10</t>
    </r>
    <r>
      <rPr>
        <vertAlign val="superscript"/>
        <sz val="11"/>
        <color theme="1"/>
        <rFont val="Calibri"/>
        <family val="2"/>
        <scheme val="minor"/>
      </rPr>
      <t>5</t>
    </r>
    <r>
      <rPr>
        <sz val="11"/>
        <color theme="1"/>
        <rFont val="Calibri"/>
        <family val="2"/>
        <scheme val="minor"/>
      </rPr>
      <t xml:space="preserve"> CFU/g), </t>
    </r>
    <r>
      <rPr>
        <i/>
        <sz val="11"/>
        <color theme="1"/>
        <rFont val="Calibri"/>
        <family val="2"/>
        <scheme val="minor"/>
      </rPr>
      <t>β</t>
    </r>
    <r>
      <rPr>
        <vertAlign val="subscript"/>
        <sz val="11"/>
        <color theme="1"/>
        <rFont val="Calibri"/>
        <family val="2"/>
        <scheme val="minor"/>
      </rPr>
      <t xml:space="preserve"> </t>
    </r>
    <r>
      <rPr>
        <i/>
        <vertAlign val="subscript"/>
        <sz val="11"/>
        <color theme="1"/>
        <rFont val="Calibri"/>
        <family val="2"/>
        <scheme val="minor"/>
      </rPr>
      <t>M</t>
    </r>
    <r>
      <rPr>
        <vertAlign val="subscript"/>
        <sz val="11"/>
        <color theme="1"/>
        <rFont val="Calibri"/>
        <family val="2"/>
        <scheme val="minor"/>
      </rPr>
      <t xml:space="preserve"> </t>
    </r>
    <r>
      <rPr>
        <sz val="11"/>
        <color theme="1"/>
        <rFont val="Calibri"/>
        <family val="2"/>
        <scheme val="minor"/>
      </rPr>
      <t>for moderate-shedders (bacterial counts between 10</t>
    </r>
    <r>
      <rPr>
        <vertAlign val="superscript"/>
        <sz val="11"/>
        <color theme="1"/>
        <rFont val="Calibri"/>
        <family val="2"/>
        <scheme val="minor"/>
      </rPr>
      <t>5</t>
    </r>
    <r>
      <rPr>
        <sz val="11"/>
        <color theme="1"/>
        <rFont val="Calibri"/>
        <family val="2"/>
        <scheme val="minor"/>
      </rPr>
      <t xml:space="preserve"> and 10</t>
    </r>
    <r>
      <rPr>
        <vertAlign val="superscript"/>
        <sz val="11"/>
        <color theme="1"/>
        <rFont val="Calibri"/>
        <family val="2"/>
        <scheme val="minor"/>
      </rPr>
      <t>6</t>
    </r>
    <r>
      <rPr>
        <sz val="11"/>
        <color theme="1"/>
        <rFont val="Calibri"/>
        <family val="2"/>
        <scheme val="minor"/>
      </rPr>
      <t xml:space="preserve"> CFU/g), and </t>
    </r>
    <r>
      <rPr>
        <i/>
        <sz val="11"/>
        <color theme="1"/>
        <rFont val="Calibri"/>
        <family val="2"/>
        <scheme val="minor"/>
      </rPr>
      <t>β</t>
    </r>
    <r>
      <rPr>
        <vertAlign val="subscript"/>
        <sz val="11"/>
        <color theme="1"/>
        <rFont val="Calibri"/>
        <family val="2"/>
        <scheme val="minor"/>
      </rPr>
      <t xml:space="preserve"> </t>
    </r>
    <r>
      <rPr>
        <i/>
        <vertAlign val="subscript"/>
        <sz val="11"/>
        <color theme="1"/>
        <rFont val="Calibri"/>
        <family val="2"/>
        <scheme val="minor"/>
      </rPr>
      <t>H</t>
    </r>
    <r>
      <rPr>
        <vertAlign val="subscript"/>
        <sz val="11"/>
        <color theme="1"/>
        <rFont val="Calibri"/>
        <family val="2"/>
        <scheme val="minor"/>
      </rPr>
      <t xml:space="preserve"> </t>
    </r>
    <r>
      <rPr>
        <sz val="11"/>
        <color theme="1"/>
        <rFont val="Calibri"/>
        <family val="2"/>
        <scheme val="minor"/>
      </rPr>
      <t>for high-shedders (bacterial counts above 10</t>
    </r>
    <r>
      <rPr>
        <vertAlign val="superscript"/>
        <sz val="11"/>
        <color theme="1"/>
        <rFont val="Calibri"/>
        <family val="2"/>
        <scheme val="minor"/>
      </rPr>
      <t>6</t>
    </r>
    <r>
      <rPr>
        <sz val="11"/>
        <color theme="1"/>
        <rFont val="Calibri"/>
        <family val="2"/>
        <scheme val="minor"/>
      </rPr>
      <t xml:space="preserve"> CFU/g).</t>
    </r>
  </si>
  <si>
    <r>
      <t>β</t>
    </r>
    <r>
      <rPr>
        <sz val="11"/>
        <color theme="1"/>
        <rFont val="Calibri"/>
        <family val="2"/>
        <scheme val="minor"/>
      </rPr>
      <t xml:space="preserve"> </t>
    </r>
    <r>
      <rPr>
        <b/>
        <i/>
        <vertAlign val="subscript"/>
        <sz val="11"/>
        <color theme="1"/>
        <rFont val="Calibri"/>
        <family val="2"/>
        <scheme val="minor"/>
      </rPr>
      <t>H</t>
    </r>
    <r>
      <rPr>
        <vertAlign val="subscript"/>
        <sz val="11"/>
        <color theme="1"/>
        <rFont val="Calibri"/>
        <family val="2"/>
        <scheme val="minor"/>
      </rPr>
      <t xml:space="preserve"> </t>
    </r>
  </si>
  <si>
    <t>all groups</t>
  </si>
  <si>
    <t>ESBL</t>
  </si>
  <si>
    <t>Chick</t>
  </si>
  <si>
    <t>infinity</t>
  </si>
  <si>
    <t xml:space="preserve"> transmission experiments to examine the role of competitive exclusion (CE) on reducing transmission and excretion in broilers. A broiler model to study the transmission of ESC-resistant E. coli was set up. Day-old chickens were challenged with an ESBL-producing E. coli strain isolated from healthy broilers in the Netherlands. Challenged and not challenged chicks were housed together in pairs or in groups, and ESBL-producing E. coli transmission was monitored via selective culturing of cloacal swab specimens. We observed a statistically significant reduction in both the transmission and excretion of ESBL-producing E. coli in chicks treated with the probiotic flora before E. coli challenge compared to the transmission and excretion in untreated controls. </t>
  </si>
  <si>
    <t>Ceccarelli et al., 2017</t>
  </si>
  <si>
    <t>https://doi.org/10.1128/AEM.03439-16</t>
  </si>
  <si>
    <t xml:space="preserve">control </t>
  </si>
  <si>
    <t>I group</t>
  </si>
  <si>
    <t>S group</t>
  </si>
  <si>
    <r>
      <t xml:space="preserve">excretion of </t>
    </r>
    <r>
      <rPr>
        <i/>
        <sz val="11"/>
        <color rgb="FF000000"/>
        <rFont val="Calibri"/>
        <family val="2"/>
        <scheme val="minor"/>
      </rPr>
      <t xml:space="preserve">E coli </t>
    </r>
    <r>
      <rPr>
        <sz val="11"/>
        <color rgb="FF000000"/>
        <rFont val="Calibri"/>
        <family val="2"/>
        <scheme val="minor"/>
      </rPr>
      <t>in faeces (CFU/g)</t>
    </r>
  </si>
  <si>
    <t>per chicken per week</t>
  </si>
  <si>
    <t>per week</t>
  </si>
  <si>
    <t>We present here a multidirectional dynamic risk model for ESBL-EC transmission between broiler flocks, broiler farmers, and the open community, parameterized for the Netherlands. A discrete-time model was used to describe the transmission of ESBL-EC within and between populations including modeling the flock-to-human transmission via food consumption due to contamination at the slaughterhouse and/or during food preparation.</t>
  </si>
  <si>
    <t>de Freitas Costa et al., 2022</t>
  </si>
  <si>
    <t>https://doi.org/10.1016/j.mran.2022.100230</t>
  </si>
  <si>
    <t>per chicken per week (antimicrobial use)</t>
  </si>
  <si>
    <t>direct contact with ESBL-EC carrier farmer</t>
  </si>
  <si>
    <t>ESBL/AmpC</t>
  </si>
  <si>
    <t>organic broiler flock</t>
  </si>
  <si>
    <r>
      <t xml:space="preserve">The aim was quantifying transmission rates and routes of ESBL/AmpC-EC, and specific phylogenetic groups, in an organic broiler flock without antibiotic use. In each of two consecutive production rounds, 80 randomly chosen broilers were followed individually. Cloacal swabs from these, 20 other randomly chosen broilers, and 11 environmental samples were taken at several moments from arrival till slaughter. ESBL/AmpC-EC were isolated by selective pre-enrichment, and ESBL/AmpC-genes and </t>
    </r>
    <r>
      <rPr>
        <i/>
        <sz val="11"/>
        <color theme="1"/>
        <rFont val="Calibri"/>
        <family val="2"/>
        <scheme val="minor"/>
      </rPr>
      <t>E. coli</t>
    </r>
    <r>
      <rPr>
        <sz val="11"/>
        <color theme="1"/>
        <rFont val="Calibri"/>
        <family val="2"/>
        <scheme val="minor"/>
      </rPr>
      <t xml:space="preserve"> phylogenetic groups were determined. Transmission parameters (</t>
    </r>
    <r>
      <rPr>
        <i/>
        <sz val="11"/>
        <color theme="1"/>
        <rFont val="Calibri"/>
        <family val="2"/>
        <scheme val="minor"/>
      </rPr>
      <t>β</t>
    </r>
    <r>
      <rPr>
        <sz val="11"/>
        <color theme="1"/>
        <rFont val="Calibri"/>
        <family val="2"/>
        <scheme val="minor"/>
      </rPr>
      <t xml:space="preserve">) were estimated using a Generalised Linear Model with a susceptible-infectious-susceptible model. Effect of direct broiler contact as compared to contact through the environment and previous carriage c.q. infectious status and their interaction were included as explanatory variables. Multiplying </t>
    </r>
    <r>
      <rPr>
        <i/>
        <sz val="11"/>
        <color theme="1"/>
        <rFont val="Calibri"/>
        <family val="2"/>
        <scheme val="minor"/>
      </rPr>
      <t>β</t>
    </r>
    <r>
      <rPr>
        <sz val="11"/>
        <color theme="1"/>
        <rFont val="Calibri"/>
        <family val="2"/>
        <scheme val="minor"/>
      </rPr>
      <t xml:space="preserve"> by the length of the infectious period gives the reproduction ratio (</t>
    </r>
    <r>
      <rPr>
        <i/>
        <sz val="11"/>
        <color theme="1"/>
        <rFont val="Calibri"/>
        <family val="2"/>
        <scheme val="minor"/>
      </rPr>
      <t>R</t>
    </r>
    <r>
      <rPr>
        <sz val="11"/>
        <color theme="1"/>
        <rFont val="Calibri"/>
        <family val="2"/>
        <scheme val="minor"/>
      </rPr>
      <t>).</t>
    </r>
  </si>
  <si>
    <t>Huijbers et al., 2016</t>
  </si>
  <si>
    <t>https://doi.org/10.1016/j.prevetmed.2016.07.001</t>
  </si>
  <si>
    <r>
      <t>β</t>
    </r>
    <r>
      <rPr>
        <vertAlign val="subscript"/>
        <sz val="11"/>
        <color theme="1"/>
        <rFont val="Calibri"/>
        <family val="2"/>
        <scheme val="minor"/>
      </rPr>
      <t>previously infectious</t>
    </r>
    <r>
      <rPr>
        <sz val="11"/>
        <color theme="1"/>
        <rFont val="Calibri"/>
        <family val="2"/>
        <scheme val="minor"/>
      </rPr>
      <t> </t>
    </r>
  </si>
  <si>
    <r>
      <t>β</t>
    </r>
    <r>
      <rPr>
        <vertAlign val="subscript"/>
        <sz val="11"/>
        <color theme="1"/>
        <rFont val="Calibri"/>
        <family val="2"/>
        <scheme val="minor"/>
      </rPr>
      <t>not previously infectious</t>
    </r>
  </si>
  <si>
    <t>pigs nose-nose contact</t>
  </si>
  <si>
    <t>O157:H7</t>
  </si>
  <si>
    <t>Pigs; Sheep</t>
  </si>
  <si>
    <t>Young adult</t>
  </si>
  <si>
    <t>100-150 US lbs [~45-68kg] (pigs)</t>
  </si>
  <si>
    <t>The objective of this study was to determine whether E. coli O157:H7 could be transmitted to naïve animals, both sheep and swine, that did not have any direct contact with an infected donor animal. We recovered E. coli O157:H7 from 10/10 pigs with nose-to-nose contact with the infected donor or animals adjacent to the donor and from 5/6 naïve pigs that were penned in the same room as the donor pig but 10 to 20 ft away. In contrast, when the experiment was repeated with sheep, E. coli O157:H7 was recovered from 4/6 animals that had nose-to-nose contact with the infected donor or adjacent animals and from 0/6 naïve animals penned 10 to 20 ft away from the donor. These results suggest that E. coli O157:H7 is readily transmitted among swine and that transmission can occur by the creation of contaminated aerosols.</t>
  </si>
  <si>
    <t>Cornick and VuKhac, 2008</t>
  </si>
  <si>
    <t>https://doi.org/10.1128%2FAEM.02897-07</t>
  </si>
  <si>
    <t>sheep nose-nose contact</t>
  </si>
  <si>
    <t>80-120 US lbs[~36-54kg] (sheep)</t>
  </si>
  <si>
    <t>pigs within 3-6m</t>
  </si>
  <si>
    <t>sheep within 3-6m</t>
  </si>
  <si>
    <t>by environmental contamination</t>
  </si>
  <si>
    <t>O157:h7</t>
  </si>
  <si>
    <t>Steers</t>
  </si>
  <si>
    <r>
      <t xml:space="preserve">A pen infection-transmission experiment was conducted to elucidate the role of pathogen strain and environmental contamination in transmission of </t>
    </r>
    <r>
      <rPr>
        <i/>
        <sz val="11"/>
        <color theme="1"/>
        <rFont val="Calibri"/>
        <family val="2"/>
        <scheme val="minor"/>
      </rPr>
      <t>Escherichia coli</t>
    </r>
    <r>
      <rPr>
        <sz val="11"/>
        <color theme="1"/>
        <rFont val="Calibri"/>
        <family val="2"/>
        <scheme val="minor"/>
      </rPr>
      <t xml:space="preserve"> O157:H7 (ECO157) in cattle. Five steers were inoculated with a three-strain mixture of ECO157 and joined with five susceptible steers in each of two experimental replicates. Faecal and environmental samples were monitored for ECO157 presence over 30 days.</t>
    </r>
  </si>
  <si>
    <t>Gautam et al., 2015</t>
  </si>
  <si>
    <t>https://doi.org/10.1017%2FS0950268814000867</t>
  </si>
  <si>
    <r>
      <t xml:space="preserve">O157:h7 </t>
    </r>
    <r>
      <rPr>
        <i/>
        <sz val="11"/>
        <color rgb="FF000000"/>
        <rFont val="Calibri"/>
        <family val="2"/>
        <scheme val="minor"/>
      </rPr>
      <t>St2</t>
    </r>
  </si>
  <si>
    <t>G2</t>
  </si>
  <si>
    <t>E</t>
  </si>
  <si>
    <t>hour-1</t>
  </si>
  <si>
    <t>SI/SIS</t>
  </si>
  <si>
    <r>
      <t xml:space="preserve">We performed a transmission experiment to quantify the transmission of CPE between broilers to fill this knowledge gap and to compare the transmission rates of CPE and other antibiotic-resistant </t>
    </r>
    <r>
      <rPr>
        <i/>
        <sz val="11"/>
        <color theme="1"/>
        <rFont val="Calibri"/>
        <family val="2"/>
        <scheme val="minor"/>
      </rPr>
      <t>E. coli</t>
    </r>
    <r>
      <rPr>
        <sz val="11"/>
        <color theme="1"/>
        <rFont val="Calibri"/>
        <family val="2"/>
        <scheme val="minor"/>
      </rPr>
      <t>.</t>
    </r>
  </si>
  <si>
    <t>Dankitting et al., 2023</t>
  </si>
  <si>
    <t>https://doi.org/10.1016/j.prevetmed.2023.105998</t>
  </si>
  <si>
    <t>CPE without amoxicllin</t>
  </si>
  <si>
    <t>ESBL without amoxicillin</t>
  </si>
  <si>
    <t>catA1 without amoxicllin</t>
  </si>
  <si>
    <t>CPE with amoxicillin</t>
  </si>
  <si>
    <t>ESBL with amoxicillin</t>
  </si>
  <si>
    <t>catA1 with amoxicllin</t>
  </si>
  <si>
    <t>probability of colonisation via transmission</t>
  </si>
  <si>
    <t>ESBL/pAmpC</t>
  </si>
  <si>
    <r>
      <t xml:space="preserve">The aim of this study was to determine the effect of different challenge doses of ESBL/pAmpC-producing </t>
    </r>
    <r>
      <rPr>
        <i/>
        <sz val="11"/>
        <color theme="1"/>
        <rFont val="Calibri"/>
        <family val="2"/>
        <scheme val="minor"/>
      </rPr>
      <t>E. coli</t>
    </r>
    <r>
      <rPr>
        <sz val="11"/>
        <color theme="1"/>
        <rFont val="Calibri"/>
        <family val="2"/>
        <scheme val="minor"/>
      </rPr>
      <t xml:space="preserve"> on time-until-colonization and the level of excretion in young broilers.</t>
    </r>
  </si>
  <si>
    <t>Dame-Korevaar et al., 2020</t>
  </si>
  <si>
    <t>https://doi.org/10.1016/j.vetmic.2019.108446</t>
  </si>
  <si>
    <t>Conventional</t>
  </si>
  <si>
    <t>between pens</t>
  </si>
  <si>
    <t>day-2</t>
  </si>
  <si>
    <t>1 day old at start</t>
  </si>
  <si>
    <t>Seeder</t>
  </si>
  <si>
    <r>
      <t xml:space="preserve">he effect of a prolonged supply of competitive exclusion (CE) product and compartmentalization on colonization and transmission, after challenge with a low dose of ESBL-producing </t>
    </r>
    <r>
      <rPr>
        <i/>
        <sz val="11"/>
        <color theme="1"/>
        <rFont val="Calibri"/>
        <family val="2"/>
        <scheme val="minor"/>
      </rPr>
      <t>Escherichia coli</t>
    </r>
    <r>
      <rPr>
        <sz val="11"/>
        <color theme="1"/>
        <rFont val="Calibri"/>
        <family val="2"/>
        <scheme val="minor"/>
      </rPr>
      <t>, in broilers kept under semi-field conditions, were examined.</t>
    </r>
  </si>
  <si>
    <t>https://doi.org/10.3389/fmicb.2020.566619</t>
  </si>
  <si>
    <t>within pens</t>
  </si>
  <si>
    <t>FMDv</t>
  </si>
  <si>
    <t>Needle inoculated followed by contact infection</t>
  </si>
  <si>
    <t>This study carried out a series of transmission experiments to determine the dose-response relationship between environmental contamination and transmission of FMDV in cattle from measurements of viral shedding and rates of environmental contamination and survival. Seven out of ten indirect exposures resulted in successful transmission. The basic reproduction number for environmental transmission of FMDV in this experimental setting was estimated at 1.65, indicating that environmental transmission alone could sustain an outbreak. Importantly, detection of virus in the environment prior to the appearance of clinical signs in infected cattle and successful transmission from these environments highlights there is a risk of environmental transmission even before foot-and-mouth disease (FMD) is clinically apparent in cattle</t>
  </si>
  <si>
    <t>Colenutt et al., 2022</t>
  </si>
  <si>
    <t>https://doi.org/10.1128%2FmBio.00381-20</t>
  </si>
  <si>
    <t>1R-SIR</t>
  </si>
  <si>
    <t>FMDV Asia-1 TUR/11/2000</t>
  </si>
  <si>
    <t>6-7 months</t>
  </si>
  <si>
    <t>Raised on Dutch dairy farms</t>
  </si>
  <si>
    <t>To quantify the contribution of a contaminated environment to the transmission of FMDV, this study used calves that were not vaccinated and calves that were vaccinated 1 week prior to inoculation with the virus in direct and indirect contact experiments. In direct contact experiments, contact calves were exposed to inoculated calves in the same room. In indirect contact experiments, contact calves were housed in rooms that previously had held inoculated calves for three days (either from 0 to 3 or from 3 to 6 days post inoculation). Secretions and excretions from all calves were tested for the presence of FMDV by virus isolation; the results were used to quantify FMDV transmission. This was done using a generalized linear model based on a 2 route (2R, i.e. direct contact and environment) SIR model that included information on FMDV survival in the environment. The study shows that roughly 44% of transmission occurs via the environment, as indicated by the reproduction ratio Rˆ02Renvironment that equalled 2.0, whereas the sum of Rˆ02Rcontact and Rˆ02Renvironment equalled 4.6. Because vaccination 1 week prior to inoculation of the calves conferred protective immunity against FMDV infection, no transmission rate parameters could be estimated from the experiments with vaccinated calves.</t>
  </si>
  <si>
    <t>Bravo de Rueda et al., 2015</t>
  </si>
  <si>
    <t>https://doi.org/10.1186%2Fs13567-015-0156-5</t>
  </si>
  <si>
    <t>FS</t>
  </si>
  <si>
    <t>Contact and environment</t>
  </si>
  <si>
    <t>2R-SIR</t>
  </si>
  <si>
    <t>Environment</t>
  </si>
  <si>
    <t>contact</t>
  </si>
  <si>
    <r>
      <t>β</t>
    </r>
    <r>
      <rPr>
        <vertAlign val="subscript"/>
        <sz val="11"/>
        <color theme="1"/>
        <rFont val="Calibri"/>
        <family val="2"/>
        <scheme val="minor"/>
      </rPr>
      <t xml:space="preserve"> </t>
    </r>
    <r>
      <rPr>
        <i/>
        <vertAlign val="subscript"/>
        <sz val="11"/>
        <color theme="1"/>
        <rFont val="Calibri"/>
        <family val="2"/>
        <scheme val="minor"/>
      </rPr>
      <t>contact</t>
    </r>
    <r>
      <rPr>
        <vertAlign val="subscript"/>
        <sz val="11"/>
        <color theme="1"/>
        <rFont val="Calibri"/>
        <family val="2"/>
        <scheme val="minor"/>
      </rPr>
      <t xml:space="preserve"> </t>
    </r>
    <r>
      <rPr>
        <sz val="11"/>
        <color theme="1"/>
        <rFont val="Calibri"/>
        <family val="2"/>
        <scheme val="minor"/>
      </rPr>
      <t>and β</t>
    </r>
    <r>
      <rPr>
        <vertAlign val="subscript"/>
        <sz val="11"/>
        <color theme="1"/>
        <rFont val="Calibri"/>
        <family val="2"/>
        <scheme val="minor"/>
      </rPr>
      <t xml:space="preserve"> </t>
    </r>
    <r>
      <rPr>
        <i/>
        <vertAlign val="subscript"/>
        <sz val="11"/>
        <color theme="1"/>
        <rFont val="Calibri"/>
        <family val="2"/>
        <scheme val="minor"/>
      </rPr>
      <t>environment</t>
    </r>
    <r>
      <rPr>
        <vertAlign val="subscript"/>
        <sz val="11"/>
        <color theme="1"/>
        <rFont val="Calibri"/>
        <family val="2"/>
        <scheme val="minor"/>
      </rPr>
      <t xml:space="preserve"> </t>
    </r>
  </si>
  <si>
    <r>
      <t>β</t>
    </r>
    <r>
      <rPr>
        <sz val="11"/>
        <color theme="1"/>
        <rFont val="Calibri"/>
        <family val="2"/>
        <scheme val="minor"/>
      </rPr>
      <t xml:space="preserve"> </t>
    </r>
    <r>
      <rPr>
        <i/>
        <vertAlign val="subscript"/>
        <sz val="11"/>
        <color theme="1"/>
        <rFont val="Calibri"/>
        <family val="2"/>
        <scheme val="minor"/>
      </rPr>
      <t>environment</t>
    </r>
    <r>
      <rPr>
        <vertAlign val="subscript"/>
        <sz val="11"/>
        <color theme="1"/>
        <rFont val="Calibri"/>
        <family val="2"/>
        <scheme val="minor"/>
      </rPr>
      <t xml:space="preserve"> </t>
    </r>
    <r>
      <rPr>
        <sz val="11"/>
        <color theme="1"/>
        <rFont val="Calibri"/>
        <family val="2"/>
        <scheme val="minor"/>
      </rPr>
      <t>/</t>
    </r>
    <r>
      <rPr>
        <i/>
        <sz val="11"/>
        <color theme="1"/>
        <rFont val="Calibri"/>
        <family val="2"/>
        <scheme val="minor"/>
      </rPr>
      <t>β</t>
    </r>
    <r>
      <rPr>
        <sz val="11"/>
        <color theme="1"/>
        <rFont val="Calibri"/>
        <family val="2"/>
        <scheme val="minor"/>
      </rPr>
      <t xml:space="preserve"> </t>
    </r>
    <r>
      <rPr>
        <i/>
        <vertAlign val="subscript"/>
        <sz val="11"/>
        <color theme="1"/>
        <rFont val="Calibri"/>
        <family val="2"/>
        <scheme val="minor"/>
      </rPr>
      <t>contact</t>
    </r>
    <r>
      <rPr>
        <vertAlign val="subscript"/>
        <sz val="11"/>
        <color theme="1"/>
        <rFont val="Calibri"/>
        <family val="2"/>
        <scheme val="minor"/>
      </rPr>
      <t xml:space="preserve"> </t>
    </r>
  </si>
  <si>
    <t>O Taiwan (3/97)</t>
  </si>
  <si>
    <t>Our aim was to provide additional estimates of main parameters for the transmission of foot-and-mouth disease virus (FMDV) strain O Taiwan (3/97). We used the data of previous experiments in non-vaccinated and vaccinated pigs and combined the data of experiments with the same treatment(s). First, we quantified the reproduction ratio R for the various groups using a final-size method. Our final-size results predicted that vaccination with a four-fold vaccine dose (but not with a single dose) at 1 week before inoculation (−7 dpi) would reduce R compared to the non-vaccinated group.Secondly, we used the daily results of virus excretion to quantify the transmission rate β (by using generalized linear modelling), and the infectious period T (by using survival analysis). We used the estimates of β and T to estimate R more precisely as compared to the final-size method and also for the groups for which a finite estimate could not be obtained using a final-size method. Our modelling results predicted that β for non-vaccinated, for single-dose and four-fold-dose groups would be 6.1 (3.7, 10) day−1, 2.0 (1.0, 4.0) day−1 and 0.4 (0.1, 1.4) day−1, T at 6.5 (5.7, 7.3), 5.3 (4.7, 6.0) and 2.3 (0.9, 5.7) days and R at 40 (21, 74), 11 (4.9, 24) and 1.0 (0.1, 7.8), respectively. These results predicted that both vaccination with a four-fold vaccine dose and with a single dose at −7 dpi would reduce β, T and R significantly as compared to the non-vaccinated pigs, thereby showing that vaccination will reduce transmission of FMDV significantly already 1 week post vaccination.</t>
  </si>
  <si>
    <t>Eble et al., 2008</t>
  </si>
  <si>
    <t>https://doi.org/10.1016/j.prevetmed.2007.06.004</t>
  </si>
  <si>
    <t>Yes</t>
  </si>
  <si>
    <t>FMDV 3ug O Taiwan 3/97 or O Manisa 146S antigen</t>
  </si>
  <si>
    <t>single dose vaccine</t>
  </si>
  <si>
    <t>four dose vaccine</t>
  </si>
  <si>
    <t>Unvaccinated</t>
  </si>
  <si>
    <t>O/NET2001</t>
  </si>
  <si>
    <t>conventionally raised and weaned</t>
  </si>
  <si>
    <t>mixed</t>
  </si>
  <si>
    <t>10 weeks (aprx)</t>
  </si>
  <si>
    <t xml:space="preserve">quantified virus transmission by performing experiments with FMD virus strain O/NET/2001 in groups of lambs. We used six groups of four lambs each, in which half of each group was inoculated and the other half was contact-exposed. To quantify the effectiveness of a single vaccination we also included six groups of four lambs each, vaccinated with O Manisa vaccine, 14 days prior to inoculation. Oropharyngeal fluid was obtained with a swab (OPF-swab), and blood samples were collected daily to determine virus excretion and serological response. We calculated the transmission rate β (the number of new infections per day per infectious animal), and the reproduction ratio R (the number of secondary infections caused by one infectious individual). The mean daily virus excretion and the number of days the lambs excreted virus in the OPF differed significantly between vaccinated and non-vaccinated lambs. </t>
  </si>
  <si>
    <t>Orsel et al., 2007</t>
  </si>
  <si>
    <t>https://doi.org/10.1016/j.vaccine.2006.11.048</t>
  </si>
  <si>
    <t>vaccinated</t>
  </si>
  <si>
    <t>O1 Manisa purified antigen double oil emulsion</t>
  </si>
  <si>
    <r>
      <t>R</t>
    </r>
    <r>
      <rPr>
        <vertAlign val="subscript"/>
        <sz val="11"/>
        <color theme="1"/>
        <rFont val="Calibri"/>
        <family val="2"/>
        <scheme val="minor"/>
      </rPr>
      <t>fullperiod</t>
    </r>
  </si>
  <si>
    <t>Non-vaccinated</t>
  </si>
  <si>
    <t>Experimental quantification of the non-clinical phase of the disease, Rclin provided for vaccinated and unvaccinated calfs, piglets, lambs, and dairy cattle</t>
  </si>
  <si>
    <t>Orsel et al., 2009</t>
  </si>
  <si>
    <t>https://doi.org/10.1016/j.prevetmed.2008.09.001</t>
  </si>
  <si>
    <t>O/NET2002</t>
  </si>
  <si>
    <t>Vaccinated</t>
  </si>
  <si>
    <t>O/NET2003</t>
  </si>
  <si>
    <t>O/NET2005</t>
  </si>
  <si>
    <t>Lamb</t>
  </si>
  <si>
    <t>O/NET2006</t>
  </si>
  <si>
    <t>O/NET2007</t>
  </si>
  <si>
    <t>Piglet</t>
  </si>
  <si>
    <t>O/NET2008</t>
  </si>
  <si>
    <r>
      <t>R</t>
    </r>
    <r>
      <rPr>
        <vertAlign val="subscript"/>
        <sz val="11"/>
        <color theme="1"/>
        <rFont val="Calibri"/>
        <family val="2"/>
        <scheme val="minor"/>
      </rPr>
      <t>nonclin</t>
    </r>
  </si>
  <si>
    <t>O/NET2009</t>
  </si>
  <si>
    <t>O/NET2010</t>
  </si>
  <si>
    <t>O/NET2011</t>
  </si>
  <si>
    <t>O/NET2013</t>
  </si>
  <si>
    <t>O/NET2014</t>
  </si>
  <si>
    <t>O/NET2015</t>
  </si>
  <si>
    <t>O/NET2016</t>
  </si>
  <si>
    <t>Oral dose at which infection probability is &gt;50%</t>
  </si>
  <si>
    <t>PI50</t>
  </si>
  <si>
    <t>Hepatitis E</t>
  </si>
  <si>
    <t>Swine</t>
  </si>
  <si>
    <t>Infection dynamics and persistence of hepatitis E virus on pig farms – a review</t>
  </si>
  <si>
    <t>Meester et al., 2021</t>
  </si>
  <si>
    <t>https://doi.org/10.1186/s40813-021-00189-z</t>
  </si>
  <si>
    <t>Direct contact</t>
  </si>
  <si>
    <t>Direct and indirect within pens</t>
  </si>
  <si>
    <t>Within pen environmental</t>
  </si>
  <si>
    <t>Based on estimation of data from Japan, taken from a review paper covering epidemiology of HEV</t>
  </si>
  <si>
    <t>Salines et al., 2017</t>
  </si>
  <si>
    <t>https://doi.org/10.1186%2Fs13567-017-0436-3</t>
  </si>
  <si>
    <t>partial repruduction number</t>
  </si>
  <si>
    <t>Partial reproduction number based on direct transmission alone</t>
  </si>
  <si>
    <t>PRRSV co-infection</t>
  </si>
  <si>
    <t>pigs co-infected with PRRSV, the transmission of HEV by direct contact was estimated to be 4.7 times higher in pigs co-infected with PRRSV (direct transmission rate  =  0.70 [1.18.10−3–3.67])</t>
  </si>
  <si>
    <r>
      <t>β</t>
    </r>
    <r>
      <rPr>
        <i/>
        <vertAlign val="subscript"/>
        <sz val="11"/>
        <color theme="1"/>
        <rFont val="Calibri"/>
        <family val="2"/>
        <scheme val="minor"/>
      </rPr>
      <t>L</t>
    </r>
  </si>
  <si>
    <t>herd 1</t>
  </si>
  <si>
    <t>Two transmission models were compared, assuming that animals are infected either locally by their group mates or globally by any infectious animal regardless of its group. For local and global transmission</t>
  </si>
  <si>
    <t>Backer et al., 2012</t>
  </si>
  <si>
    <t>https://doi.org/10.1016/j.epidem.2012.02.002</t>
  </si>
  <si>
    <t>herd 2</t>
  </si>
  <si>
    <t>herd 3</t>
  </si>
  <si>
    <t>herd 4</t>
  </si>
  <si>
    <t>herd 5</t>
  </si>
  <si>
    <t>herd 6</t>
  </si>
  <si>
    <t>herd 7</t>
  </si>
  <si>
    <t>herd 8</t>
  </si>
  <si>
    <t>herd 9</t>
  </si>
  <si>
    <t>herd 10</t>
  </si>
  <si>
    <t>all herds</t>
  </si>
  <si>
    <r>
      <t>R</t>
    </r>
    <r>
      <rPr>
        <vertAlign val="subscript"/>
        <sz val="11"/>
        <color theme="1"/>
        <rFont val="Calibri"/>
        <family val="2"/>
        <scheme val="minor"/>
      </rPr>
      <t>0,</t>
    </r>
    <r>
      <rPr>
        <i/>
        <vertAlign val="subscript"/>
        <sz val="11"/>
        <color theme="1"/>
        <rFont val="Calibri"/>
        <family val="2"/>
        <scheme val="minor"/>
      </rPr>
      <t>L</t>
    </r>
  </si>
  <si>
    <r>
      <t>β</t>
    </r>
    <r>
      <rPr>
        <i/>
        <vertAlign val="subscript"/>
        <sz val="11"/>
        <color theme="1"/>
        <rFont val="Calibri"/>
        <family val="2"/>
        <scheme val="minor"/>
      </rPr>
      <t>G</t>
    </r>
  </si>
  <si>
    <r>
      <t>R</t>
    </r>
    <r>
      <rPr>
        <vertAlign val="subscript"/>
        <sz val="11"/>
        <color theme="1"/>
        <rFont val="Calibri"/>
        <family val="2"/>
        <scheme val="minor"/>
      </rPr>
      <t>0,</t>
    </r>
    <r>
      <rPr>
        <i/>
        <vertAlign val="subscript"/>
        <sz val="11"/>
        <color theme="1"/>
        <rFont val="Calibri"/>
        <family val="2"/>
        <scheme val="minor"/>
      </rPr>
      <t>G</t>
    </r>
  </si>
  <si>
    <t>UK 2007 (10 herds)</t>
  </si>
  <si>
    <t>The HEV transmission dynamics in commercial pig farms in six different European countries was studied.</t>
  </si>
  <si>
    <t>Berto et al., 2012</t>
  </si>
  <si>
    <t>https://doi.org/10.1186/1756-0500-5-190</t>
  </si>
  <si>
    <t>UK 2008 (8 herds)</t>
  </si>
  <si>
    <t>Portugal (6 herds)</t>
  </si>
  <si>
    <t>Italy (3 herds)</t>
  </si>
  <si>
    <t>Netherlands (1 herd)</t>
  </si>
  <si>
    <t>An experimental trial was carried out to study the main characteristics of HEV transmission between orally inoculated pigs and naïve animals</t>
  </si>
  <si>
    <t>Andraud et al., 2013</t>
  </si>
  <si>
    <t>https://doi.org/10.1186%2F1297-9716-44-102</t>
  </si>
  <si>
    <t>direct</t>
  </si>
  <si>
    <t>within pen environmental</t>
  </si>
  <si>
    <t>d-1</t>
  </si>
  <si>
    <t>between pen environmental</t>
  </si>
  <si>
    <t>g ge-1 d-1</t>
  </si>
  <si>
    <t>Infectious bovine rhinotracheitis</t>
  </si>
  <si>
    <t>Hage JJ, Schukken YH, Barkema HW, Benedictus G, Rijsewijk FA, Wentink GH. Population dynamics of bovine herpesvirus 1 infection in a dairy herd. Veterinary microbiology. 1996 Nov 1;53(1-2):169-80.</t>
  </si>
  <si>
    <t>Arvo</t>
  </si>
  <si>
    <t xml:space="preserve">Lam and Harberink </t>
  </si>
  <si>
    <t>calves</t>
  </si>
  <si>
    <t xml:space="preserve">3 months IBR free </t>
  </si>
  <si>
    <t>The probability per day for a sentinel to become infected when there is one infectious calf at 4 m distance is 0.15 (=1−e−λ1)</t>
  </si>
  <si>
    <t>Mars et al. 2000</t>
  </si>
  <si>
    <t>10.1016/s0378-1135(00)00218-2</t>
  </si>
  <si>
    <t>Probability of reactivation of latent infection</t>
  </si>
  <si>
    <t>Vonk Noordegraaf et al. 1998</t>
  </si>
  <si>
    <t xml:space="preserve">https://doi.org/10.1016/S0167-5877(98)00081-6 </t>
  </si>
  <si>
    <t>Peste des Petits Ruminants</t>
  </si>
  <si>
    <t>low transmission-low/highmortality</t>
  </si>
  <si>
    <t>EFSA panel modelling of transmission of PPRv in the context of assessing the validity of control measures and the efficacy of protection and surveillance zones</t>
  </si>
  <si>
    <t>https://doi.org/10.2903/j.efsa.2021.6708</t>
  </si>
  <si>
    <t>Small ruminants</t>
  </si>
  <si>
    <t>high transmission-low/high mortality</t>
  </si>
  <si>
    <t>low mortality low transmission</t>
  </si>
  <si>
    <t>low mortality high transmission</t>
  </si>
  <si>
    <t>high mortality low transmission</t>
  </si>
  <si>
    <t>1.6 years</t>
  </si>
  <si>
    <t>Pastoral herds in Tanzania</t>
  </si>
  <si>
    <t>Kivaria et al., 2013</t>
  </si>
  <si>
    <t>https://doi.org/10.1371/journal.pone.0161769</t>
  </si>
  <si>
    <t>2.4 years</t>
  </si>
  <si>
    <t>Following a request from the European Commission, the EFSA Panel on Animal Health and Welfare 27(AHAW Panel) was asked to deliver a scientific opinion on peste des petits ruminants (PPR), in order 28to  provide  an  update  on the  characterisation of the  disease; to assess  the  risk of introduction into the 29European  Union (EU)  and the  speed  of  spread, the  risk  of  becoming  endemic  and  its  impact;  and  to 30determine  if further  measures  are  justified.  This request  is  linked  to  PPR  being  currently  reported  in 31Turkey and several other Northern African countries. If the virus were to enter the EU, it could cause 32severe direct losses related to important mortality rates in naive population</t>
  </si>
  <si>
    <t>EFSA AHAW, 2015</t>
  </si>
  <si>
    <t>https://efsa.onlinelibrary.wiley.com/doi/pdf/10.2903/j.efsa.2015.3985</t>
  </si>
  <si>
    <t>Epidemiological and virological investigations were carried out during an outbreak of Peste des petits ruminants (PPR) in Afghan (Bulkhi) sheep in Pakistan. The overall morbidity, mortality and case fatality rates were 41.0, 1.2 and 3.0%, respectively. The epidemic curve was plotted and the values for basic reproductive number (R0) and herd immunity threshold (HIT) for the affected flock were estimated to be 6.85 and 85.4%, respectively.</t>
  </si>
  <si>
    <t>Zahur et al., 2009</t>
  </si>
  <si>
    <t>http://www.pvj.com.pk/pdf-files/29_4/174-178.pdf</t>
  </si>
  <si>
    <t>PRRS</t>
  </si>
  <si>
    <t>The objective of this study was to investigate the dynamics of PRRSV infection and to quantify transmission within a breeding herd, and its impact on herd performance. For this purpose a longitudinal study was performed in a closed breeding herd of 115 sows. Statistical methods and Monte Carlo simulations based on stochastic SIR models were used to analyse the observational data. Moreover, a case-control study was performed to determine whether seroconversion of sows during gestation was associated with aberrant litters.</t>
  </si>
  <si>
    <t>Nodelijk et al., 2000</t>
  </si>
  <si>
    <t>https://doi.org/10.1017/s0950268899003246</t>
  </si>
  <si>
    <t>Spanish strain 218</t>
  </si>
  <si>
    <t>piglets</t>
  </si>
  <si>
    <t>Seventy seven specific pathogen free from PRRS (without maternal antibody)</t>
  </si>
  <si>
    <t xml:space="preserve">The time-dependent transmission rate of Porcine Reproductive and Respiratory Syndrome Virus (PRRSV) and the correlation between infectiousness, virological parameters and antibody responses of the infected pigs were studied in experimental conditions. Seven successive transmission trials involving a total of 77 specific pathogen-free piglets were carried out from 7 to 63 days post-inoculation (dpi). </t>
  </si>
  <si>
    <t>Charpin et al., 2012</t>
  </si>
  <si>
    <t>https://doi.org/10.1186%2F1297-9716-43-69</t>
  </si>
  <si>
    <t>Experimental Lab</t>
  </si>
  <si>
    <t>Flanders13 (challenge), Flanders08att (vaccine - live attenuated)</t>
  </si>
  <si>
    <t>Three-five weeks</t>
  </si>
  <si>
    <t xml:space="preserve">PRRSv negative farm </t>
  </si>
  <si>
    <t>Two successive transmission trials were performed involving 52 pigs to evaluate the effectiveness of a Porcine Reproductive and Respiratory Syndrome (PRRS) vaccinal strain candidate against horizontal transmission of a virulent heterologous strain. PRRS virus, above the specified limit of detection, was observed in serum and nasal secretions for all but one pig (the exception only tested positive for serum), indicating that vaccination did not protect pigs from becoming infected and shedding the heterologous strain. However, vaccination delayed the onset of viraemia, reduced the duration of shedding and significantly decreased viral load throughout infection. Serum antibody profiles indicated that 4 out of 13 (31%) vaccinates in one trial had no serological response (NSR).</t>
  </si>
  <si>
    <t>Chase-Topping et al., 2020</t>
  </si>
  <si>
    <t>https://doi.org/10.1016/j.vaccine.2020.02.015</t>
  </si>
  <si>
    <t>unvaccinated</t>
  </si>
  <si>
    <t>reinfectious rate (vaccinated)</t>
  </si>
  <si>
    <t>Chase-Topping et al., 2021</t>
  </si>
  <si>
    <t>reinfectious rate (unvaccinated)</t>
  </si>
  <si>
    <t>reinfection rate (vaccinated)</t>
  </si>
  <si>
    <t>reinfection rate (unvaccinated)</t>
  </si>
  <si>
    <t>recovery rate (vaccinated)</t>
  </si>
  <si>
    <t>recovery rate (unvaccinated)</t>
  </si>
  <si>
    <t>Economic and epidemiological study of PRRSv and vaccination in Vietnam</t>
  </si>
  <si>
    <t>Zhang et al., 2014</t>
  </si>
  <si>
    <t>https://doi.org/10.5713%2Fajas.2014.14060</t>
  </si>
  <si>
    <t>Sows (service) - Maiden gilts</t>
  </si>
  <si>
    <t>SIRS</t>
  </si>
  <si>
    <t>multiple</t>
  </si>
  <si>
    <t>Full simulated herd including introduction of gilts</t>
  </si>
  <si>
    <t>A stochastic, mathematical model of a farrow-finish pig herd was developed and used to investigate the within-herd transmission dynamics of PRRSV, and to examine patterns of on-farm persistence and fade-out. The model was structured to represent the management of a typical European pig herd. Three parameters determining the natural history of infection were derived from the literature. Transmission parameters were chosen using PRRSV antibody data from a cross-sectional study of 103 pig herds (Evans et al., 2008). The seroprevalence by age was generated from the model at 21-day intervals and was compared to the cross-sectional field data using log-likelihood, accounting for the accuracy of the ELISA test used. The model was run for various isolation practices of purchased gilts, contact structure, herd size and the frequency of re-introduction of infectious gilts. The time-dependent log-likelihood patterns varied between herds in a similar way to patterns observed from serological values from the 103 farms</t>
  </si>
  <si>
    <t>Evans et al., 2010</t>
  </si>
  <si>
    <t>https://doi.org/10.1016/j.prevetmed.2009.11.001</t>
  </si>
  <si>
    <t>Sows (gestating) - Maiden gilts</t>
  </si>
  <si>
    <t>Sows (gestating) - Sows (service)</t>
  </si>
  <si>
    <t>Sows (same farrowing room) - Maiden gilts</t>
  </si>
  <si>
    <t>Sows (same farrowing room) - Sows (service)</t>
  </si>
  <si>
    <t>Sows (same farrowing room) - Sows (gestating)</t>
  </si>
  <si>
    <t>Sows (same farrowing room) - Sows (same farrowing room)</t>
  </si>
  <si>
    <t>Sows (different farrowing rooms) - Maiden gilts</t>
  </si>
  <si>
    <t>Sows (different farrowing rooms) - Sows (service)</t>
  </si>
  <si>
    <t>Sows (different farrowing rooms) - Sows (gestating)</t>
  </si>
  <si>
    <t>Sows (different farrowing rooms) - Sows (same farrowing room)</t>
  </si>
  <si>
    <t>Sows (different farrowing rooms) - Sows (different farrowing rooms)</t>
  </si>
  <si>
    <t>Rearing-pigs (same pen) - Maiden gilts</t>
  </si>
  <si>
    <t>Rearing-pigs (same pen) - Sows (service)</t>
  </si>
  <si>
    <t>Rearing-pigs (same pen) - Sows (gestating)</t>
  </si>
  <si>
    <t>Rearing-pigs (same pen) - Sows (same farrowing room)</t>
  </si>
  <si>
    <t>Rearing-pigs (same pen) - Sows (different farrowing rooms)</t>
  </si>
  <si>
    <t>Different buildings - Maiden gilts</t>
  </si>
  <si>
    <t>Different buildings - Sows (service)</t>
  </si>
  <si>
    <t>Different buildings - Sows (gestating)</t>
  </si>
  <si>
    <t>Different buildings - Sows (same farrowing room)</t>
  </si>
  <si>
    <t>Different buildings - Sows (different farrowing rooms)</t>
  </si>
  <si>
    <t>Different buildings - Rearing-pigs (same pen)</t>
  </si>
  <si>
    <t>R0c</t>
  </si>
  <si>
    <t>day 7</t>
  </si>
  <si>
    <t>We study the statistical inference from data on transmission obtained from one-to-one</t>
  </si>
  <si>
    <t>Velthuis et al., 2002</t>
  </si>
  <si>
    <t>10.1017/S0950268801006707</t>
  </si>
  <si>
    <t>day 10</t>
  </si>
  <si>
    <t>day 14</t>
  </si>
  <si>
    <t>day 17</t>
  </si>
  <si>
    <t>R0v</t>
  </si>
  <si>
    <t>experiments, and compare two algorithms by which the reproduction ratio can be quantified.</t>
  </si>
  <si>
    <t>The first algorithm, the transient state (TS) algorithm, takes the time course of the epidemic</t>
  </si>
  <si>
    <t>local</t>
  </si>
  <si>
    <t>SUD</t>
  </si>
  <si>
    <t>into account. The second algorithm, the final size (FS) algorithm, does not take time into</t>
  </si>
  <si>
    <t>Galvis et al., 2022b</t>
  </si>
  <si>
    <t>https://doi.org/10.1111/tbed.14007</t>
  </si>
  <si>
    <t>Animal movement/transport</t>
  </si>
  <si>
    <t>k-statistic</t>
  </si>
  <si>
    <t>Transmission network analysis</t>
  </si>
  <si>
    <t>PRRSv 2 L1A; L1B; L1C; L8; L5; Type 1</t>
  </si>
  <si>
    <t>Multiple (vertically integrated facilities across whole region encompassing whole production)</t>
  </si>
  <si>
    <t>experiment is stopped</t>
  </si>
  <si>
    <t>VanderWaal et al., 2020</t>
  </si>
  <si>
    <t>https://doi.org/10.1016/j.prevetmed.2020.104977</t>
  </si>
  <si>
    <t xml:space="preserve">[Derived from Neumann et al., 2007 (https://doi.org/10.1080/00480169.2007.36789), listed in Tkahur et al., 2015 (https://doi.org/10.1016/j.prevetmed.2015.01.006)] The objectives of this study were to develop a model to simulate between-farm spread of a homologous strain of PRRS virus in Ontario swine farms via direct (animal movement) and indirect (sharing of trucks between farms) contacts using the NAADSM and to compare the patterns and extent of outbreak under different simulated conditions. A total of 2552 swine farms in Ontario province were allocated to each census division of Ontario and geo-locations of the farms were randomly generated within the agriculture land of each Census Division. Contact rates among different production types were obtained using pig movement information from four regions in Canada. A total of 24 scenarios were developed involving various direct (movement of infected animals) and indirect (pig transportation trucks) contact parameters in combination with alternating the production type of the farm in which the infection was seeded. Outbreaks were simulated for one year with 1000 replications. </t>
  </si>
  <si>
    <t>Thakur et al., 2015</t>
  </si>
  <si>
    <t>https://doi.org/10.1016/j.prevetmed.2015.01.006</t>
  </si>
  <si>
    <t xml:space="preserve">[assumed] The objectives of this study were to develop a model to simulate between-farm spread of a homologous strain of PRRS virus in Ontario swine farms via direct (animal movement) and indirect (sharing of trucks between farms) contacts using the NAADSM and to compare the patterns and extent of outbreak under different simulated conditions. A total of 2552 swine farms in Ontario province were allocated to each census division of Ontario and geo-locations of the farms were randomly generated within the agriculture land of each Census Division. Contact rates among different production types were obtained using pig movement information from four regions in Canada. A total of 24 scenarios were developed involving various direct (movement of infected animals) and indirect (pig transportation trucks) contact parameters in combination with alternating the production type of the farm in which the infection was seeded. Outbreaks were simulated for one year with 1000 replications. </t>
  </si>
  <si>
    <t>fly born transmission of PRRSv</t>
  </si>
  <si>
    <t>km</t>
  </si>
  <si>
    <t>MN 30-100</t>
  </si>
  <si>
    <t>4 months</t>
  </si>
  <si>
    <t xml:space="preserve"> To determine whether flies can acquire porcine reproductive and respiratory syndrome virus (PRRSV) and disperse the virus throughout a designated area. </t>
  </si>
  <si>
    <t>Schurrer et al., 2004</t>
  </si>
  <si>
    <t>https://doi.org/10.2460/ajvr.2004.65.1284</t>
  </si>
  <si>
    <t>minimum infectious dose (aerosol)</t>
  </si>
  <si>
    <t>ID50</t>
  </si>
  <si>
    <t>Review on the transmission porcine reproductive and respiratory syndrome virus between pigs and farms and impact on vaccination</t>
  </si>
  <si>
    <t>Pileri and Mateu, 2016</t>
  </si>
  <si>
    <t>https://doi.org/10.1186/s13567-016-0391-4</t>
  </si>
  <si>
    <t>minimum infectious dose (oral and nasal)</t>
  </si>
  <si>
    <t>minimum infectious dose (intramuscular)</t>
  </si>
  <si>
    <t>genotype 1 MLV</t>
  </si>
  <si>
    <t>MN-30100</t>
  </si>
  <si>
    <t>Type 1 PRRSV</t>
  </si>
  <si>
    <t>Rt</t>
  </si>
  <si>
    <t>Estimation of the transmission parameters for swine influenza and porcine reproductive and respiratory syndrome viruses in pigs from weaning to slaughter under natural conditions</t>
  </si>
  <si>
    <t>Pileri et al., 2017</t>
  </si>
  <si>
    <t>https://doi.org/10.1016/j.prevetmed.2017.01.008</t>
  </si>
  <si>
    <t>Probability of transmission via direct contact</t>
  </si>
  <si>
    <t>all production systems</t>
  </si>
  <si>
    <t>The objectives of this study were to develop a model to simulate between-farm spread of a homologous strain of PRRS virus in Ontario swine farms via direct (animal movement) and indirect (sharing of trucks between farms) contacts using the NAADSM and to compare the patterns and extent of outbreak under different simulated conditions.</t>
  </si>
  <si>
    <t>Probability of transmission via indirect contact</t>
  </si>
  <si>
    <r>
      <t>b</t>
    </r>
    <r>
      <rPr>
        <sz val="11"/>
        <color rgb="FF000000"/>
        <rFont val="Aptos"/>
        <family val="2"/>
      </rPr>
      <t>I</t>
    </r>
  </si>
  <si>
    <t>cow/year</t>
  </si>
  <si>
    <t>SLICE</t>
  </si>
  <si>
    <t>Paratuberculosis</t>
  </si>
  <si>
    <t>heifers</t>
  </si>
  <si>
    <t>infectious cattle</t>
  </si>
  <si>
    <t>Using a nested compartmental (NC) modeling approach, the main objective of this research was to identify the best combination of control and preventive measures that minimizes the prevalence and incidence of JD and the risk of MAP occurrence in a dairy herd. The NC model employs both MAP transmission estimates and data on pen movement of cattle on a dairy to quantify the effectiveness of control and preventive measures. To obtain reasonable ranges of parameter values for between-pen movements, the NC model was fitted to the movement data of four typical California dairy farms. Using the estimated ranges of the movement parameters and those of JD from previous research, the basic reproduction number was calculated to measure the risk of MAP occurrence in each pen environment as well as the entire dairy</t>
  </si>
  <si>
    <t>Konboon et al., 2018</t>
  </si>
  <si>
    <t>https://doi.org/10.1371%2Fjournal.pone.0203190</t>
  </si>
  <si>
    <t>adults</t>
  </si>
  <si>
    <r>
      <t>b</t>
    </r>
    <r>
      <rPr>
        <sz val="11"/>
        <color rgb="FF000000"/>
        <rFont val="Aptos"/>
        <family val="2"/>
      </rPr>
      <t>C</t>
    </r>
  </si>
  <si>
    <t>1/year</t>
  </si>
  <si>
    <t>super shedder</t>
  </si>
  <si>
    <r>
      <t>b</t>
    </r>
    <r>
      <rPr>
        <sz val="11"/>
        <color rgb="FF000000"/>
        <rFont val="Aptos"/>
        <family val="2"/>
      </rPr>
      <t>p</t>
    </r>
  </si>
  <si>
    <t>1/year (CFU)</t>
  </si>
  <si>
    <t>pen environment</t>
  </si>
  <si>
    <r>
      <t>b</t>
    </r>
    <r>
      <rPr>
        <sz val="11"/>
        <color rgb="FF000000"/>
        <rFont val="Aptos"/>
        <family val="2"/>
      </rPr>
      <t>G</t>
    </r>
  </si>
  <si>
    <t>general environment</t>
  </si>
  <si>
    <t>SLI/SLIE/SLICE</t>
  </si>
  <si>
    <t>Calves-Adult</t>
  </si>
  <si>
    <t>0: no control measure</t>
  </si>
  <si>
    <t>1: colostrum management</t>
  </si>
  <si>
    <t>2: Offsite heifer rearing</t>
  </si>
  <si>
    <t>3: scraping and power washing surfaces</t>
  </si>
  <si>
    <t>4a: test and cull</t>
  </si>
  <si>
    <t>4b: test and cull (all adults tested)</t>
  </si>
  <si>
    <t>5: delaying exposure to adulthood</t>
  </si>
  <si>
    <t>1 &amp; 2</t>
  </si>
  <si>
    <t>1 &amp; 5</t>
  </si>
  <si>
    <t>2 &amp; 5</t>
  </si>
  <si>
    <t>1 &amp; 4a</t>
  </si>
  <si>
    <t>2 &amp; 4a</t>
  </si>
  <si>
    <t>3 &amp; 5</t>
  </si>
  <si>
    <t>5 &amp; 4a</t>
  </si>
  <si>
    <t>1 &amp; 3</t>
  </si>
  <si>
    <t>2 &amp; 3</t>
  </si>
  <si>
    <t>1 &amp; 4b</t>
  </si>
  <si>
    <t>2 &amp; 4b</t>
  </si>
  <si>
    <t>5 &amp; 4b</t>
  </si>
  <si>
    <t>3 &amp; 4b</t>
  </si>
  <si>
    <t>3 &amp; 4a</t>
  </si>
  <si>
    <t>4a &amp; 4b</t>
  </si>
  <si>
    <t>Multiscale model</t>
  </si>
  <si>
    <t>[Some R0 and Beta parameters are calculated but based on efficacy of intervention which is listed as a decimal]. The results of this study, through numerical analysis of the multiscale model, show that superinfection influences the dynamics of paratuberculosis only at the start of the infection, while the MAP bacteria replication continuously influences paratuberculosis dynamics throughout the infection until the host recovers from the initial infectious episode. This is largely because the replication of MAP bacteria at the within-host scale sustains the dynamics of paratuberculosis at this scale domain. We further use the embedded multiscale model developed in this study to . evaluate the comparative effectiveness of paratuberculosis health interventions that influence the disease dynamics at different scales from efficacy data.</t>
  </si>
  <si>
    <t>Netshikwet and Garira, 2021</t>
  </si>
  <si>
    <t>https://doi.org/10.1155%2F2021%2F9919700</t>
  </si>
  <si>
    <t>probability of vertical transmission (not clinical infection)</t>
  </si>
  <si>
    <t>A non-predictive, dynamic and stochastic herd-level simulation model of an outbreak of Johne’s in a suckler-beef herd is reported. Importantly, the model incorporates, with a simple method, the environment as the primary source of infection, reflecting the consensual understanding of the disease. The model also takes into account the density of the infectious agent in the environment. A sensitivity analysis suggests that the model is highly and equally sensitive to certain parameters (probability of infection in the presence of one unit of bacterial density, infectious area and bacterial shedding rate). Mathematical reasons for this similarity in sensitivity are presented.</t>
  </si>
  <si>
    <t>Humphry et al., 2006</t>
  </si>
  <si>
    <t>https://doi.org/10.1016/j.tvjl.2005.07.017</t>
  </si>
  <si>
    <t>probability of vertical transmission (clinical infection)</t>
  </si>
  <si>
    <t>b1</t>
  </si>
  <si>
    <t>Stochastic herd level simulation</t>
  </si>
  <si>
    <t>winter prevalence, spring calving</t>
  </si>
  <si>
    <t>summer prevalence, spring calving</t>
  </si>
  <si>
    <t>winter prevalence, autumn calving</t>
  </si>
  <si>
    <t>summer prevalence, autumn calving</t>
  </si>
  <si>
    <t>b*</t>
  </si>
  <si>
    <r>
      <t>β</t>
    </r>
    <r>
      <rPr>
        <sz val="11"/>
        <color theme="1"/>
        <rFont val="Calibri"/>
        <family val="2"/>
        <scheme val="minor"/>
      </rPr>
      <t xml:space="preserve"> </t>
    </r>
    <r>
      <rPr>
        <i/>
        <vertAlign val="subscript"/>
        <sz val="11"/>
        <color theme="1"/>
        <rFont val="Calibri"/>
        <family val="2"/>
        <scheme val="minor"/>
      </rPr>
      <t>l</t>
    </r>
    <r>
      <rPr>
        <vertAlign val="subscript"/>
        <sz val="11"/>
        <color theme="1"/>
        <rFont val="Calibri"/>
        <family val="2"/>
        <scheme val="minor"/>
      </rPr>
      <t xml:space="preserve"> </t>
    </r>
  </si>
  <si>
    <t>week-1</t>
  </si>
  <si>
    <t>SLRI</t>
  </si>
  <si>
    <t>Calves-Heifers</t>
  </si>
  <si>
    <t>ingestion of an infectious dose</t>
  </si>
  <si>
    <r>
      <t>β</t>
    </r>
    <r>
      <rPr>
        <sz val="11"/>
        <color theme="1"/>
        <rFont val="Calibri"/>
        <family val="2"/>
        <scheme val="minor"/>
      </rPr>
      <t xml:space="preserve"> </t>
    </r>
    <r>
      <rPr>
        <i/>
        <vertAlign val="subscript"/>
        <sz val="11"/>
        <color theme="1"/>
        <rFont val="Calibri"/>
        <family val="2"/>
        <scheme val="minor"/>
      </rPr>
      <t>c</t>
    </r>
    <r>
      <rPr>
        <vertAlign val="subscript"/>
        <sz val="11"/>
        <color theme="1"/>
        <rFont val="Calibri"/>
        <family val="2"/>
        <scheme val="minor"/>
      </rPr>
      <t xml:space="preserve"> </t>
    </r>
  </si>
  <si>
    <t>one infectious dose present in local environment</t>
  </si>
  <si>
    <r>
      <t>β</t>
    </r>
    <r>
      <rPr>
        <sz val="11"/>
        <color theme="1"/>
        <rFont val="Calibri"/>
        <family val="2"/>
        <scheme val="minor"/>
      </rPr>
      <t xml:space="preserve"> </t>
    </r>
    <r>
      <rPr>
        <i/>
        <vertAlign val="subscript"/>
        <sz val="11"/>
        <color theme="1"/>
        <rFont val="Calibri"/>
        <family val="2"/>
        <scheme val="minor"/>
      </rPr>
      <t>g</t>
    </r>
    <r>
      <rPr>
        <vertAlign val="subscript"/>
        <sz val="11"/>
        <color theme="1"/>
        <rFont val="Calibri"/>
        <family val="2"/>
        <scheme val="minor"/>
      </rPr>
      <t xml:space="preserve"> </t>
    </r>
  </si>
  <si>
    <t>one infectious dose present in global environment</t>
  </si>
  <si>
    <r>
      <t>β</t>
    </r>
    <r>
      <rPr>
        <sz val="11"/>
        <color theme="1"/>
        <rFont val="Calibri"/>
        <family val="2"/>
        <scheme val="minor"/>
      </rPr>
      <t xml:space="preserve"> </t>
    </r>
    <r>
      <rPr>
        <i/>
        <vertAlign val="subscript"/>
        <sz val="11"/>
        <color theme="1"/>
        <rFont val="Calibri"/>
        <family val="2"/>
        <scheme val="minor"/>
      </rPr>
      <t>o</t>
    </r>
    <r>
      <rPr>
        <vertAlign val="subscript"/>
        <sz val="11"/>
        <color theme="1"/>
        <rFont val="Calibri"/>
        <family val="2"/>
        <scheme val="minor"/>
      </rPr>
      <t xml:space="preserve"> </t>
    </r>
  </si>
  <si>
    <t>one infectious dose present on pasture</t>
  </si>
  <si>
    <t>middle</t>
  </si>
  <si>
    <t xml:space="preserve">A dynamic and stochastic simulation model (the “JohneSSim model”) was developed to evaluate the economic and epidemiological effects of different strategies for control of paratuberculosis in dairy herds. Animals occupy one of the six defined infection states; the spread of Johne’s disease is modeled with five infection routes. Many different dairy farm situations can be simulated. Control strategies that can be simulated are: (1) test-and-cull; (2) calf hygiene management; (3) vaccination and (4) grouping of animals. Losses are caused by: (1) reduced milk production; (2) diagnosis and treatment costs; (3) lower slaughter value of cows and (4) sub-optimal culling. The benefits were calculated as reduction in the losses caused by Johne’s disease; the costs of each strategy were calculated on the basis of actual costs of each item; and net present value (NPV) was calculated as benefits minus costs. Herd and prevalence data from The Netherlands and Pennsylvania, USA were used. In both situations, a low true mean prevalence within 20 years could be reached only when all calf management tools were applied. </t>
  </si>
  <si>
    <t>Groenendaal et al., 2002</t>
  </si>
  <si>
    <t>https://doi.org/10.1016/S0167-5877(02)00027-2</t>
  </si>
  <si>
    <t>North</t>
  </si>
  <si>
    <t>South</t>
  </si>
  <si>
    <t>low risk</t>
  </si>
  <si>
    <t>most common</t>
  </si>
  <si>
    <t>high risk</t>
  </si>
  <si>
    <t>disease transmission during milking period from clinically infected cow to susceptible calf</t>
  </si>
  <si>
    <t xml:space="preserve">For a cost/benefit analysis purpose, a simple deterministic and stochastic simulation model for intra-herd paratuberculosis transmission has been developed to evaluate the economic consequences of the purchase of a single infected heifer in a French average herd. The values of the epidemiological parameters were provided by a panel of French paratuberculosis experts. The results were in adequacy with field observations. A sensitivity analysis was conducted. The model was however difficult to validate rigorously, since few data on the intra-herd paratuberculosis true prevalence level are currently available. </t>
  </si>
  <si>
    <t>Pouillot et al., 2004</t>
  </si>
  <si>
    <t>https://doi.org/10.1051/vetres:2003046</t>
  </si>
  <si>
    <t>probability of transmission during post partum from clinically infected cow to susceptible calf</t>
  </si>
  <si>
    <t>yearly disease transmission probability from clinically infected cow to susceptible calf</t>
  </si>
  <si>
    <t>year</t>
  </si>
  <si>
    <t xml:space="preserve">A standard model of MAP transmission in dairy herds was modified to include adult low-path infections and 2 infection pathways for infected calves. </t>
  </si>
  <si>
    <t>Smith et al., 2015</t>
  </si>
  <si>
    <t>https://doi.org/10.1016%2Fj.prevetmed.2015.10.008</t>
  </si>
  <si>
    <t>risk per day of high shedding</t>
  </si>
  <si>
    <t>3 dairy farms in NE US</t>
  </si>
  <si>
    <t>Mitchell et al., 2015</t>
  </si>
  <si>
    <t>https://doi.org/10.1186%2Fs13567-015-0188-x</t>
  </si>
  <si>
    <t>Disease progression rate from latent (H) to low shedding (Y1) (daily probability)</t>
  </si>
  <si>
    <t>van Schiek et al., 2003</t>
  </si>
  <si>
    <t>https://doi.org/10.2460/ajvr.2003.64.479</t>
  </si>
  <si>
    <t>adult-adult</t>
  </si>
  <si>
    <t>Al-mamun et al., 2016</t>
  </si>
  <si>
    <t>https://doi.org/10.1016/j.jtbi.2016.08.014</t>
  </si>
  <si>
    <t>adult-calf</t>
  </si>
  <si>
    <t>calf-calf</t>
  </si>
  <si>
    <t>adult-calf (colostrum)</t>
  </si>
  <si>
    <t>heifer-heifer</t>
  </si>
  <si>
    <t>low shedder-susceptible</t>
  </si>
  <si>
    <t>/year</t>
  </si>
  <si>
    <t>high shedder-susceptible</t>
  </si>
  <si>
    <t>local pasture</t>
  </si>
  <si>
    <t>Calves/Cows</t>
  </si>
  <si>
    <t>Biemans et al., 2021</t>
  </si>
  <si>
    <t>https://doi.org/10.1016/j.prevetmed.2020.105228</t>
  </si>
  <si>
    <t>contact pasture</t>
  </si>
  <si>
    <t>indoor</t>
  </si>
  <si>
    <t>Salmonella</t>
  </si>
  <si>
    <t>Dublin</t>
  </si>
  <si>
    <t xml:space="preserve">The aim of our study was
to estimate the basic reproduction ratio (R0 ), the number of secondary cases produced from each
primary case in a totally susceptible population, for S . Dublin and S . Typhimurium in dairy herds.
Serological data were obtained from eight farms with a clinical outbreak of Salmonella, two with an
outbreak of S . Dublin and 6 of S . Typhimurium. R0 was estimated from the serological data of the
herds that were in an endemic state of the infection. R0 across herds was estimated to be 2.5 (95%
CI 1.7–9.8) and 1.3 (95% CI 1.1–1.7) for S . Dublin and S . Typhimurium, respectively. </t>
  </si>
  <si>
    <t>Van Schaik et al., 2007</t>
  </si>
  <si>
    <t>DOI: 10.1051/vetres:2007036</t>
  </si>
  <si>
    <t>All herds</t>
  </si>
  <si>
    <t>Salmonella Dublin infection in young dairy calves: Transmission parameters estimated from field data and an SIR-model</t>
  </si>
  <si>
    <t>Nielsen et al., 2007</t>
  </si>
  <si>
    <t>https://doi.org/10.1016/j.prevetmed.2006.11.006</t>
  </si>
  <si>
    <t>4 weeks +</t>
  </si>
  <si>
    <r>
      <t xml:space="preserve">Deterministic and stochastic models motivated by </t>
    </r>
    <r>
      <rPr>
        <i/>
        <sz val="11"/>
        <color theme="1"/>
        <rFont val="Calibri"/>
        <family val="2"/>
        <scheme val="minor"/>
      </rPr>
      <t>Salmonella</t>
    </r>
    <r>
      <rPr>
        <sz val="11"/>
        <color theme="1"/>
        <rFont val="Calibri"/>
        <family val="2"/>
        <scheme val="minor"/>
      </rPr>
      <t xml:space="preserve"> transmission in unmanaged/managed populations are studied. The SIRS models incorporate three routes of transmission (direct, vertical and indirect via free-living infectious units in the environment). With deterministic models we are able to understand the effects of different routes of transmission and other epidemiological factors on infection dynamics. In particular, vertical transmission has little influence on this dynamics, whereas the higher the indirect (direct) transmission rate the greater the tendency to persistent oscillation (stable endemic states).</t>
    </r>
  </si>
  <si>
    <t>Xiao et al., 2007</t>
  </si>
  <si>
    <t>https://doi.org/10.1016/j.tpb.2007.02.003</t>
  </si>
  <si>
    <t>indirect transmission parameter</t>
  </si>
  <si>
    <t>vertical transmission parameter</t>
  </si>
  <si>
    <t>DT104</t>
  </si>
  <si>
    <r>
      <t xml:space="preserve">This is not </t>
    </r>
    <r>
      <rPr>
        <i/>
        <sz val="11"/>
        <color rgb="FF000000"/>
        <rFont val="Calibri"/>
        <family val="2"/>
        <scheme val="minor"/>
      </rPr>
      <t xml:space="preserve">Salmonella </t>
    </r>
    <r>
      <rPr>
        <sz val="11"/>
        <color rgb="FF000000"/>
        <rFont val="Calibri"/>
        <family val="2"/>
        <scheme val="minor"/>
      </rPr>
      <t xml:space="preserve">Dublin, but have included here in case AMR is decided to consider for </t>
    </r>
    <r>
      <rPr>
        <i/>
        <sz val="11"/>
        <color rgb="FF000000"/>
        <rFont val="Calibri"/>
        <family val="2"/>
        <scheme val="minor"/>
      </rPr>
      <t>Salmonella</t>
    </r>
  </si>
  <si>
    <t>Xiao et al., 2006</t>
  </si>
  <si>
    <t>https://doi.org/10.1016/j.mbs.2006.01.006</t>
  </si>
  <si>
    <r>
      <t xml:space="preserve">Dublin; </t>
    </r>
    <r>
      <rPr>
        <i/>
        <sz val="11"/>
        <color rgb="FF000000"/>
        <rFont val="Calibri"/>
        <family val="2"/>
        <scheme val="minor"/>
      </rPr>
      <t>typhimurium</t>
    </r>
  </si>
  <si>
    <t>https://doi.org/10.1016/j.jtbi.2006.08.019</t>
  </si>
  <si>
    <t>clinical/super shedders</t>
  </si>
  <si>
    <t>The effect of heterogeneous infectious period and contagiousness on the dynamics of Salmonella transmission in dairy cattle</t>
  </si>
  <si>
    <t>Lanzas et al., 2008</t>
  </si>
  <si>
    <t>https://doi.org/10.1017/S0950268807000209</t>
  </si>
  <si>
    <t>subclinical/long term shedders</t>
  </si>
  <si>
    <t>effect of cleaning</t>
  </si>
  <si>
    <t>Typhimurium</t>
  </si>
  <si>
    <t>Grower finisher</t>
  </si>
  <si>
    <t>baseline</t>
  </si>
  <si>
    <r>
      <t xml:space="preserve">Effect of cleaning on the R0 of </t>
    </r>
    <r>
      <rPr>
        <i/>
        <sz val="11"/>
        <color rgb="FF000000"/>
        <rFont val="Calibri"/>
        <family val="2"/>
        <scheme val="minor"/>
      </rPr>
      <t>Salmonella</t>
    </r>
    <r>
      <rPr>
        <sz val="11"/>
        <color rgb="FF000000"/>
        <rFont val="Calibri"/>
        <family val="2"/>
        <scheme val="minor"/>
      </rPr>
      <t xml:space="preserve"> Typhymurium</t>
    </r>
  </si>
  <si>
    <t>Gautam et al., 2014</t>
  </si>
  <si>
    <t>https://doi.org/10.1017%2FS0950268813001805</t>
  </si>
  <si>
    <t>average after 10000 simulations</t>
  </si>
  <si>
    <t>baseline (10.68% prevalence at slaughter)</t>
  </si>
  <si>
    <t>mean (10.68% prevalence at slaughter)</t>
  </si>
  <si>
    <t>baseline (13.8% prevalence at slaughter)</t>
  </si>
  <si>
    <t>mean (13.8% prevalence at slaughter)</t>
  </si>
  <si>
    <t>baseline (18.04% prevalence at slaughter)</t>
  </si>
  <si>
    <t>mean (18.04% prevalence at slaughter)</t>
  </si>
  <si>
    <t>70% cleaning efficacy, 1.2 pathogen removal rate, cleaning frequency 1</t>
  </si>
  <si>
    <t>70% cleaning efficacy, 1.2 pathogen removal rate, cleaning frequency 2</t>
  </si>
  <si>
    <t>70% cleaning efficacy, 1.2 pathogen removal rate, cleaning frequency 3</t>
  </si>
  <si>
    <t>80% cleaning efficacy, 1.61 pathogen removal rate, cleaning frequency 1</t>
  </si>
  <si>
    <t>80% cleaning efficacy, 1.61 pathogen removal rate, cleaning frequency 2</t>
  </si>
  <si>
    <t>80% cleaning efficacy, 1.61 pathogen removal rate, cleaning frequency 3</t>
  </si>
  <si>
    <t>90% cleaning efficacy, 2.3 pathogen removal rate, cleaning frequency 1</t>
  </si>
  <si>
    <t>90% cleaning efficacy, 2.3 pathogen removal rate, cleaning frequency 2</t>
  </si>
  <si>
    <t>90% cleaning efficacy, 2.3 pathogen removal rate, cleaning frequency 3</t>
  </si>
  <si>
    <t>95% cleaning efficacy, 3 pathogen removal rate, cleaning frequency 1</t>
  </si>
  <si>
    <t>95% cleaning efficacy, 3 pathogen removal rate, cleaning frequency 2</t>
  </si>
  <si>
    <t>95% cleaning efficacy, 3 pathogen removal rate, cleaning frequency 3</t>
  </si>
  <si>
    <t>Kentucky</t>
  </si>
  <si>
    <r>
      <t xml:space="preserve">An outbreak of </t>
    </r>
    <r>
      <rPr>
        <i/>
        <sz val="11"/>
        <color theme="1"/>
        <rFont val="Calibri"/>
        <family val="2"/>
        <scheme val="minor"/>
      </rPr>
      <t>Salmonella</t>
    </r>
    <r>
      <rPr>
        <sz val="11"/>
        <color theme="1"/>
        <rFont val="Calibri"/>
        <family val="2"/>
        <scheme val="minor"/>
      </rPr>
      <t xml:space="preserve"> Kentucky followed by a high level of sustained endemic prevalence was recently observed in a US adult dairy herd enrolled in a longitudinal study involving intensive fecal sampling. To understand the invasion ability and transmission dynamics of </t>
    </r>
    <r>
      <rPr>
        <i/>
        <sz val="11"/>
        <color theme="1"/>
        <rFont val="Calibri"/>
        <family val="2"/>
        <scheme val="minor"/>
      </rPr>
      <t>Salmonella</t>
    </r>
    <r>
      <rPr>
        <sz val="11"/>
        <color theme="1"/>
        <rFont val="Calibri"/>
        <family val="2"/>
        <scheme val="minor"/>
      </rPr>
      <t xml:space="preserve"> Kentucky in dairy cattle, accurate estimation of the key epidemiological parameters from longitudinal field data is necessary. The approximate Bayesian computation technique was applied for estimating the transmission rate (</t>
    </r>
    <r>
      <rPr>
        <i/>
        <sz val="11"/>
        <color theme="1"/>
        <rFont val="Calibri"/>
        <family val="2"/>
        <scheme val="minor"/>
      </rPr>
      <t>β</t>
    </r>
    <r>
      <rPr>
        <sz val="11"/>
        <color theme="1"/>
        <rFont val="Calibri"/>
        <family val="2"/>
        <scheme val="minor"/>
      </rPr>
      <t>), the recovery rate (γ) and shape (</t>
    </r>
    <r>
      <rPr>
        <i/>
        <sz val="11"/>
        <color theme="1"/>
        <rFont val="Calibri"/>
        <family val="2"/>
        <scheme val="minor"/>
      </rPr>
      <t>n</t>
    </r>
    <r>
      <rPr>
        <sz val="11"/>
        <color theme="1"/>
        <rFont val="Calibri"/>
        <family val="2"/>
        <scheme val="minor"/>
      </rPr>
      <t>) parameters of the gamma distribution for the infectious (shedding) period, and the basic reproduction ratio (</t>
    </r>
    <r>
      <rPr>
        <i/>
        <sz val="11"/>
        <color theme="1"/>
        <rFont val="Calibri"/>
        <family val="2"/>
        <scheme val="minor"/>
      </rPr>
      <t>R</t>
    </r>
    <r>
      <rPr>
        <vertAlign val="subscript"/>
        <sz val="11"/>
        <color theme="1"/>
        <rFont val="Calibri"/>
        <family val="2"/>
        <scheme val="minor"/>
      </rPr>
      <t>0</t>
    </r>
    <r>
      <rPr>
        <sz val="11"/>
        <color theme="1"/>
        <rFont val="Calibri"/>
        <family val="2"/>
        <scheme val="minor"/>
      </rPr>
      <t>), given a susceptible-infectious-recovered-susceptible (SIRS) compartment model with a gamma distribution for the infectious period.</t>
    </r>
  </si>
  <si>
    <t>Lu et al., 2013</t>
  </si>
  <si>
    <t>https://doi.org/10.1186/1746-6148-9-245</t>
  </si>
  <si>
    <t>month-1</t>
  </si>
  <si>
    <t>Swine Influenza Virus</t>
  </si>
  <si>
    <t>sows, gilts</t>
  </si>
  <si>
    <t>direct transmission sows and gilts</t>
  </si>
  <si>
    <t>In this study, we develop mathematical models based on experimental data, representing typical breeding and wean-to-finish swine farms. These models are used to explore and describe the dynamics of influenza infection at the farm level, which are at present not well understood. In addition, we use the models to assess the effectiveness of vaccination strategies currently employed by swine producers, testing both homologous and heterologous vaccines.</t>
  </si>
  <si>
    <t>Reynolds et al., 2014</t>
  </si>
  <si>
    <t>https://doi.org/10.1371/journal.pone.0111832</t>
  </si>
  <si>
    <t>indirect transmission sows and gilts</t>
  </si>
  <si>
    <t>piglet</t>
  </si>
  <si>
    <t>direct transmission rate piglets</t>
  </si>
  <si>
    <t>indirect transmission rate piglets</t>
  </si>
  <si>
    <t>direct transmission rate piglets with maternal immmunity</t>
  </si>
  <si>
    <t>indirect transmission rate piglets with maternal immmunity</t>
  </si>
  <si>
    <t>direct transmission rate piglets vaccinated with heterologous vaccine</t>
  </si>
  <si>
    <t>heterologous vaccine</t>
  </si>
  <si>
    <t>0..001</t>
  </si>
  <si>
    <t>direct transmission rate piglets vaccinated with homologous vaccine</t>
  </si>
  <si>
    <t>homologous vaccine</t>
  </si>
  <si>
    <t>Direct transmission rate for piglets when mother vaccinated with heterologous vaccine</t>
  </si>
  <si>
    <t>Direct transmission rate for piglets when mother vaccinated with homologous vaccine</t>
  </si>
  <si>
    <t>sows, gilts, growing pigs</t>
  </si>
  <si>
    <t>direct transmission rate</t>
  </si>
  <si>
    <t>The core objectives of this study are (i) to analyze the dynamics of influenza infection of a farrow-to-finish swine farm, (ii) to explore the reinfection at the farm level, and finally (iii) to examine the effectiveness of two control strategies: vaccination and reduction of indirect contact. The analyses are conducted using a deterministic Susceptible-Exposed-Infectious-Recovered (SEIR) model.</t>
  </si>
  <si>
    <t>Etbaigha et al., 2018</t>
  </si>
  <si>
    <t>https://doi.org/10.1371/journal.pone.0202493</t>
  </si>
  <si>
    <t>indirect transmission rate</t>
  </si>
  <si>
    <t>direct transmission maternal immunity</t>
  </si>
  <si>
    <t>indirect transmission maternal immunity</t>
  </si>
  <si>
    <t>indirect transmission</t>
  </si>
  <si>
    <t>within room transmission</t>
  </si>
  <si>
    <t>A stochastic compartmental model to simulate intra- and inter-species influenza transmission in an indoor swine farm</t>
  </si>
  <si>
    <t>Kontowicz et al., 2023</t>
  </si>
  <si>
    <t>https://doi.org/10.1371/journal.pone.0278495</t>
  </si>
  <si>
    <t>within room transmission maternal antibodies</t>
  </si>
  <si>
    <t>between room transmission</t>
  </si>
  <si>
    <t>between room transmission maternal antibodies</t>
  </si>
  <si>
    <t>workforce to pig transmission</t>
  </si>
  <si>
    <t>pig to workforce transmission</t>
  </si>
  <si>
    <t>isolated pig to workforce transmission</t>
  </si>
  <si>
    <t>workforce to isolated pig transmission</t>
  </si>
  <si>
    <t>H1N1: A/Sw/IA/00239/04 (IA04)</t>
  </si>
  <si>
    <t>not vaccinated</t>
  </si>
  <si>
    <r>
      <t>In this study we assessed differences in transmission patterns and quantified the spread of a triple reassortant H1N1 influenza virus in naïve and vaccinated pig populations by estimating the reproduction ratio (</t>
    </r>
    <r>
      <rPr>
        <i/>
        <sz val="11"/>
        <color theme="1"/>
        <rFont val="Calibri"/>
        <family val="2"/>
        <scheme val="minor"/>
      </rPr>
      <t>R</t>
    </r>
    <r>
      <rPr>
        <sz val="11"/>
        <color theme="1"/>
        <rFont val="Calibri"/>
        <family val="2"/>
        <scheme val="minor"/>
      </rPr>
      <t>) of infection (i.e. the number of secondary infections caused by an infectious individual) using a deterministic Susceptible-Infectious-Recovered (SIR) model, fitted on experimental data. One hundred and ten pigs were distributed in ten isolated rooms as follows: (i) non-vaccinated (NV), (ii) vaccinated with a heterologous vaccine (HE), and (iii) vaccinated with a homologous inactivated vaccine (HO). The study was run with multiple replicates and for each replicate, an infected non-vaccinated pig was placed with 10 contact pigs for two weeks and transmission of influenza evaluated daily by analyzing individual nasal swabs by RT-PCR.</t>
    </r>
  </si>
  <si>
    <t>Romagosa et al., 2011</t>
  </si>
  <si>
    <t>https://doi.org/10.1186/1297-9716-42-120</t>
  </si>
  <si>
    <t>not vaccinated (all replicates)</t>
  </si>
  <si>
    <t>vaccinated (all replicates)</t>
  </si>
  <si>
    <r>
      <t>swIAV strain A/Sw/Cotes d’Armor/0388/09 (H1</t>
    </r>
    <r>
      <rPr>
        <vertAlign val="subscript"/>
        <sz val="11"/>
        <color theme="1"/>
        <rFont val="Calibri"/>
        <family val="2"/>
        <scheme val="minor"/>
      </rPr>
      <t>av</t>
    </r>
    <r>
      <rPr>
        <sz val="11"/>
        <color theme="1"/>
        <rFont val="Calibri"/>
        <family val="2"/>
        <scheme val="minor"/>
      </rPr>
      <t>N1, H1 clade 1C.2.1)</t>
    </r>
  </si>
  <si>
    <t>Evaluation of early single dose vaccination on swine influenza A virus transmission in piglets: From experimental data to mechanistic modelling</t>
  </si>
  <si>
    <t>Andraud et al., 2023</t>
  </si>
  <si>
    <t>https://doi.org/10.1016/j.vaccine.2023.04.018</t>
  </si>
  <si>
    <t>airborne</t>
  </si>
  <si>
    <r>
      <t>(H1</t>
    </r>
    <r>
      <rPr>
        <vertAlign val="subscript"/>
        <sz val="11"/>
        <color theme="1"/>
        <rFont val="Calibri"/>
        <family val="2"/>
        <scheme val="minor"/>
      </rPr>
      <t>av</t>
    </r>
    <r>
      <rPr>
        <sz val="11"/>
        <color theme="1"/>
        <rFont val="Calibri"/>
        <family val="2"/>
        <scheme val="minor"/>
      </rPr>
      <t>N1) virus (A/Sw/Côtes d’Armor/0388/09 strain)</t>
    </r>
  </si>
  <si>
    <t>Maternal antibodies</t>
  </si>
  <si>
    <r>
      <t>A transmission experiment involving 5-week-old specific-pathogen-free (SPF) piglets, with (MDA</t>
    </r>
    <r>
      <rPr>
        <vertAlign val="superscript"/>
        <sz val="11"/>
        <color theme="1"/>
        <rFont val="Calibri"/>
        <family val="2"/>
        <scheme val="minor"/>
      </rPr>
      <t>+</t>
    </r>
    <r>
      <rPr>
        <sz val="11"/>
        <color theme="1"/>
        <rFont val="Calibri"/>
        <family val="2"/>
        <scheme val="minor"/>
      </rPr>
      <t>) or without maternally-derived antibodies (MDA</t>
    </r>
    <r>
      <rPr>
        <vertAlign val="superscript"/>
        <sz val="11"/>
        <color theme="1"/>
        <rFont val="Calibri"/>
        <family val="2"/>
        <scheme val="minor"/>
      </rPr>
      <t>−</t>
    </r>
    <r>
      <rPr>
        <sz val="11"/>
        <color theme="1"/>
        <rFont val="Calibri"/>
        <family val="2"/>
        <scheme val="minor"/>
      </rPr>
      <t>), was carried out to evaluate the impact of passive immunity on the transmission of a swine influenza A virus (swIAV). In each group (MDA</t>
    </r>
    <r>
      <rPr>
        <vertAlign val="superscript"/>
        <sz val="11"/>
        <color theme="1"/>
        <rFont val="Calibri"/>
        <family val="2"/>
        <scheme val="minor"/>
      </rPr>
      <t>+</t>
    </r>
    <r>
      <rPr>
        <sz val="11"/>
        <color theme="1"/>
        <rFont val="Calibri"/>
        <family val="2"/>
        <scheme val="minor"/>
      </rPr>
      <t>/MDA</t>
    </r>
    <r>
      <rPr>
        <vertAlign val="superscript"/>
        <sz val="11"/>
        <color theme="1"/>
        <rFont val="Calibri"/>
        <family val="2"/>
        <scheme val="minor"/>
      </rPr>
      <t>−</t>
    </r>
    <r>
      <rPr>
        <sz val="11"/>
        <color theme="1"/>
        <rFont val="Calibri"/>
        <family val="2"/>
        <scheme val="minor"/>
      </rPr>
      <t>), 2 seeders were placed with 4 piglets in direct contact and 5 in indirect contact (3 replicates per group). Serological kinetics (ELISA) and individual viral shedding (RT-PCR) were monitored for 28 days after infection. MDA waning was estimated using a nonlinear mixed-effects model and survival analysis. Differential transmission rates were estimated depending on the piglets’ initial serological status and contact structure (direct contact with pen-mates or indirect airborne contact).</t>
    </r>
  </si>
  <si>
    <t>Cador et al., 2016</t>
  </si>
  <si>
    <t>https://doi.org/10.1186/s13567-016-0365-6</t>
  </si>
  <si>
    <t>No maternal antibodies</t>
  </si>
  <si>
    <t>days-1</t>
  </si>
  <si>
    <r>
      <t>H1</t>
    </r>
    <r>
      <rPr>
        <vertAlign val="subscript"/>
        <sz val="11"/>
        <color theme="1"/>
        <rFont val="Calibri"/>
        <family val="2"/>
        <scheme val="minor"/>
      </rPr>
      <t>hu</t>
    </r>
    <r>
      <rPr>
        <sz val="11"/>
        <color theme="1"/>
        <rFont val="Calibri"/>
        <family val="2"/>
        <scheme val="minor"/>
      </rPr>
      <t>N2, H1</t>
    </r>
    <r>
      <rPr>
        <vertAlign val="subscript"/>
        <sz val="11"/>
        <color theme="1"/>
        <rFont val="Calibri"/>
        <family val="2"/>
        <scheme val="minor"/>
      </rPr>
      <t>av</t>
    </r>
    <r>
      <rPr>
        <sz val="11"/>
        <color theme="1"/>
        <rFont val="Calibri"/>
        <family val="2"/>
        <scheme val="minor"/>
      </rPr>
      <t>N1</t>
    </r>
  </si>
  <si>
    <t>39-56 days</t>
  </si>
  <si>
    <t>The aims of this study were to characterize the epidemiology of recurrent swine influenza virus infections and identify their main determinants. A follow-up study was carried out in 3 selected farms known to be affected by repeated influenza infections. Three batches of pigs were followed within each farm from birth to slaughter through a representative sample of 40 piglets per batch. Piglets were monitored individually on a monthly basis for serology and clinical parameters. When a flu outbreak occurred, daily virological and clinical investigations were carried out for two weeks. Influenza outbreaks, confirmed by influenza A virus detection, were reported at least once in each batch. These outbreaks occurred at a constant age within farms and were correlated with an increased frequency of sneezing and coughing fits. H1N1 and H1N2 viruses from European enzootic subtypes and reassortants between viruses from these lineages were consecutively and sometimes simultaneously identified depending on the batch, suggesting virus co-circulations at the farm, batch and sometimes individual levels.</t>
  </si>
  <si>
    <t>Rose et al., 2013</t>
  </si>
  <si>
    <t>https://doi.org/10.1186/1297-9716-44-72</t>
  </si>
  <si>
    <r>
      <t>H1</t>
    </r>
    <r>
      <rPr>
        <vertAlign val="subscript"/>
        <sz val="11"/>
        <color theme="1"/>
        <rFont val="Calibri"/>
        <family val="2"/>
        <scheme val="minor"/>
      </rPr>
      <t>av</t>
    </r>
    <r>
      <rPr>
        <sz val="11"/>
        <color theme="1"/>
        <rFont val="Calibri"/>
        <family val="2"/>
        <scheme val="minor"/>
      </rPr>
      <t>N1</t>
    </r>
  </si>
  <si>
    <t>38-64 days</t>
  </si>
  <si>
    <t>106-127 days</t>
  </si>
  <si>
    <r>
      <t>H1</t>
    </r>
    <r>
      <rPr>
        <vertAlign val="subscript"/>
        <sz val="11"/>
        <color theme="1"/>
        <rFont val="Calibri"/>
        <family val="2"/>
        <scheme val="minor"/>
      </rPr>
      <t>av</t>
    </r>
    <r>
      <rPr>
        <sz val="11"/>
        <color theme="1"/>
        <rFont val="Calibri"/>
        <family val="2"/>
        <scheme val="minor"/>
      </rPr>
      <t>N1, H1</t>
    </r>
    <r>
      <rPr>
        <vertAlign val="subscript"/>
        <sz val="11"/>
        <color theme="1"/>
        <rFont val="Calibri"/>
        <family val="2"/>
        <scheme val="minor"/>
      </rPr>
      <t>hu</t>
    </r>
    <r>
      <rPr>
        <sz val="11"/>
        <color theme="1"/>
        <rFont val="Calibri"/>
        <family val="2"/>
        <scheme val="minor"/>
      </rPr>
      <t>N2, rH1</t>
    </r>
    <r>
      <rPr>
        <vertAlign val="subscript"/>
        <sz val="11"/>
        <color theme="1"/>
        <rFont val="Calibri"/>
        <family val="2"/>
        <scheme val="minor"/>
      </rPr>
      <t>av</t>
    </r>
    <r>
      <rPr>
        <sz val="11"/>
        <color theme="1"/>
        <rFont val="Calibri"/>
        <family val="2"/>
        <scheme val="minor"/>
      </rPr>
      <t>N2</t>
    </r>
  </si>
  <si>
    <t>42-50 days</t>
  </si>
  <si>
    <r>
      <t>H1</t>
    </r>
    <r>
      <rPr>
        <vertAlign val="subscript"/>
        <sz val="11"/>
        <color theme="1"/>
        <rFont val="Calibri"/>
        <family val="2"/>
        <scheme val="minor"/>
      </rPr>
      <t>hu</t>
    </r>
    <r>
      <rPr>
        <sz val="11"/>
        <color theme="1"/>
        <rFont val="Calibri"/>
        <family val="2"/>
        <scheme val="minor"/>
      </rPr>
      <t>N2</t>
    </r>
  </si>
  <si>
    <t>38-56 days</t>
  </si>
  <si>
    <t>Inoculated / Contact</t>
  </si>
  <si>
    <t>Infectious period</t>
  </si>
  <si>
    <t>African Swine Fever Virus</t>
  </si>
  <si>
    <t>Shape</t>
  </si>
  <si>
    <r>
      <t>Latent period shape (</t>
    </r>
    <r>
      <rPr>
        <i/>
        <sz val="11"/>
        <color theme="1"/>
        <rFont val="Apoptos"/>
      </rPr>
      <t>k</t>
    </r>
    <r>
      <rPr>
        <vertAlign val="subscript"/>
        <sz val="11"/>
        <color theme="1"/>
        <rFont val="Apoptos"/>
      </rPr>
      <t>E</t>
    </r>
    <r>
      <rPr>
        <sz val="11"/>
        <color theme="1"/>
        <rFont val="Apoptos"/>
      </rPr>
      <t>)</t>
    </r>
  </si>
  <si>
    <r>
      <t>Infectious period shape (</t>
    </r>
    <r>
      <rPr>
        <i/>
        <sz val="11"/>
        <color theme="1"/>
        <rFont val="Apoptos"/>
      </rPr>
      <t>k</t>
    </r>
    <r>
      <rPr>
        <vertAlign val="subscript"/>
        <sz val="11"/>
        <color theme="1"/>
        <rFont val="Apoptos"/>
      </rPr>
      <t>I</t>
    </r>
    <r>
      <rPr>
        <sz val="11"/>
        <color theme="1"/>
        <rFont val="Apoptos"/>
      </rPr>
      <t>)</t>
    </r>
  </si>
  <si>
    <t>Latent period</t>
  </si>
  <si>
    <t>gamma</t>
  </si>
  <si>
    <t>4.5, 10</t>
  </si>
  <si>
    <t>10, 2</t>
  </si>
  <si>
    <t>3 - 5</t>
  </si>
  <si>
    <t>6.25, 10</t>
  </si>
  <si>
    <t>19.39, 5</t>
  </si>
  <si>
    <t>10, 6.0</t>
  </si>
  <si>
    <t>19.3, 2</t>
  </si>
  <si>
    <t>9.12, 10</t>
  </si>
  <si>
    <t>22.20, 5</t>
  </si>
  <si>
    <t>days</t>
  </si>
  <si>
    <t>https://doi.org/10.1111%2Ftbed.14691</t>
  </si>
  <si>
    <t>Pelletier et al</t>
  </si>
  <si>
    <t>Rorres et al</t>
  </si>
  <si>
    <t>Chickens, ducks and quails</t>
  </si>
  <si>
    <t>Yoo et al</t>
  </si>
  <si>
    <t>8.2</t>
  </si>
  <si>
    <t>2.3</t>
  </si>
  <si>
    <t>Smirnova &amp; Tuncer</t>
  </si>
  <si>
    <t>Seymour et al</t>
  </si>
  <si>
    <t>Incubation period</t>
  </si>
  <si>
    <t>months</t>
  </si>
  <si>
    <t>time from infection to detection</t>
  </si>
  <si>
    <t>time from detection to infectious</t>
  </si>
  <si>
    <t>Incubation peiod</t>
  </si>
  <si>
    <t>day</t>
  </si>
  <si>
    <t>Review of BRSV</t>
  </si>
  <si>
    <t>Valarcher and Taylor, 2008</t>
  </si>
  <si>
    <t>10.1051/vetres:2006053</t>
  </si>
  <si>
    <t>Bovine Viral Diarrhoea Virus - Transient infection</t>
  </si>
  <si>
    <t>Bovine Viral Diarrhoea Virus - Persistent infection</t>
  </si>
  <si>
    <t>lifelong</t>
  </si>
  <si>
    <t>reciprocal of the time (days) until exposed chicken begins shedding</t>
  </si>
  <si>
    <t>1/1</t>
  </si>
  <si>
    <r>
      <t xml:space="preserve">Derived from the parameters used for the construction of a compartmental model of </t>
    </r>
    <r>
      <rPr>
        <i/>
        <sz val="11"/>
        <color rgb="FF000000"/>
        <rFont val="Calibri"/>
        <family val="2"/>
        <scheme val="minor"/>
      </rPr>
      <t>Campylobacter</t>
    </r>
    <r>
      <rPr>
        <sz val="11"/>
        <color rgb="FF000000"/>
        <rFont val="Calibri"/>
        <family val="2"/>
        <scheme val="minor"/>
      </rPr>
      <t xml:space="preserve"> transmission in North American chicken flock</t>
    </r>
  </si>
  <si>
    <t>10.1111/zph.12890</t>
  </si>
  <si>
    <t>days post infection</t>
  </si>
  <si>
    <t>0-14 days</t>
  </si>
  <si>
    <t>slaughter at day 49</t>
  </si>
  <si>
    <t>Day-of-hatch broiler chickens were separated from a flock in a local commercial farm, kept in isolation rooms, and esophageally inoculated with C. jejuni (5.5 × 107 to 5.4 × 108 CFU) at 0, 7, 14, 21, 28, and 35 days of age. The remaining chicks were placed on the farm. Fecal samples obtained from the birds with the experimental infection and those reared on the farm were monitored for C. jejuni. Cecal contents obtained on necropsy were also cultured. In chickens inoculated with C. jejuni at 0 to 14 days of age, fecal excretion of C. jejuni was not observed until 42 days of age, although the organism was recovered from the cecal contents of these birds. When chickens were inoculated at 21 to 35 days of age, C. jejuni was isolated from fecal samples 2 or 3 days after inoculation, and the birds continually shed the organism until they reached 49 days of age, with the maximal numbers of the organism ranging from 1.7 × 108 to 1.0 × 1010 CFU/g.</t>
  </si>
  <si>
    <t>Yano et al., 2014</t>
  </si>
  <si>
    <t>https://doi.org/10.4315/0362-028X.JFP-14-061</t>
  </si>
  <si>
    <t>21-35 days</t>
  </si>
  <si>
    <t>35-49 days</t>
  </si>
  <si>
    <t>continuous</t>
  </si>
  <si>
    <t>shedding rate</t>
  </si>
  <si>
    <t>Experimental field</t>
  </si>
  <si>
    <t>Shedding rate of bacteria in goats sheep cattle</t>
  </si>
  <si>
    <t>Rodolakis et al., 2006</t>
  </si>
  <si>
    <t>https://doi.org/10.3168/jds.2006-815</t>
  </si>
  <si>
    <t>Goats</t>
  </si>
  <si>
    <t>Shedding</t>
  </si>
  <si>
    <t xml:space="preserve">The purpose of this study was to develop a sheep model to investigate reproduction, transmission, andshedding ofEscherichia coliO157:H7 in ruminants. In addition, we investigated the effect of diet change onthese parameters. Six groups of twin lambs given oral inoculations of 105or 109CFU ofE. coliO157:H7 andtheir nondosed mothers were monitored for colonization by culture of fecal samples. A modified selective-enrichment protocol that detectedE. coliO157:H7 at levels as low as 0.06 CFU per g of ovine feces wasdeveloped. Horizontal transmission of infection occurred between the lambs and most of the nondosedmothers. </t>
  </si>
  <si>
    <t>Kudva et al., 1995</t>
  </si>
  <si>
    <t>https://doi.org/10.1128/aem.61.4.1363-1370.1995</t>
  </si>
  <si>
    <r>
      <rPr>
        <sz val="11"/>
        <color rgb="FF000000"/>
        <rFont val="Calibri"/>
        <family val="2"/>
        <scheme val="minor"/>
      </rPr>
      <t xml:space="preserve">contact time to detection of resistant </t>
    </r>
    <r>
      <rPr>
        <i/>
        <sz val="11"/>
        <color rgb="FF000000"/>
        <rFont val="Calibri"/>
        <family val="2"/>
        <scheme val="minor"/>
      </rPr>
      <t>E coli</t>
    </r>
  </si>
  <si>
    <t>Pigs/Boars</t>
  </si>
  <si>
    <t>Large white</t>
  </si>
  <si>
    <t>7 weeks (start of experiment)</t>
  </si>
  <si>
    <t xml:space="preserve">An experimental trial was carried out to study the horizontal transmission of a fluoroquinolone-resistant Escherichia coli strain from inoculated to naïve pigs. All naïve contact pigs had positive counts of fluoroquinolone-resistant E. coli after only two days of contact. </t>
  </si>
  <si>
    <t>infectious dose</t>
  </si>
  <si>
    <t>CFU</t>
  </si>
  <si>
    <t xml:space="preserve">E coli </t>
  </si>
  <si>
    <t>A Brief Overview of Escherichia coli O157:H7 and Its Plasmid O157</t>
  </si>
  <si>
    <t>Lim et al., 2010</t>
  </si>
  <si>
    <t>https://pubmed.ncbi.nlm.nih.gov/20134227</t>
  </si>
  <si>
    <t>hours</t>
  </si>
  <si>
    <t>Meta-analysis</t>
  </si>
  <si>
    <t>E. coli</t>
  </si>
  <si>
    <t>Cattle; sheep</t>
  </si>
  <si>
    <t>EFSA AHAW, 2022</t>
  </si>
  <si>
    <t>https://doi.org/10.2903/j.efsa.2022.7311</t>
  </si>
  <si>
    <t>lambs</t>
  </si>
  <si>
    <t xml:space="preserve">Several early models describing host–pathogen interaction have assumed that each individual host has approximately the same likelihood of becoming infected or of infecting others. More recently, a concept that has been increasingly emphasized in many studies is that for many infectious diseases, transmission is not homogeneous but highly skewed at the level of populations. In what became known as the ‘20/80 rule’, about 20% of the hosts in a population were found to contribute to about 80% of the transmission potential. These heterogeneities have been described for the interaction between many microorganisms and their human or animal hosts. Several epidemiological studies have reported transmission heterogeneities for Escherichia coli by cattle, a phenomenon with far-reaching agricultural, medical and public health implications. Focusing on E. coli as a case study, this paper will describe super-spreading and super-shedding by cattle, review the main factors that shape these transmission heterogeneities and examine the interface with human health. </t>
  </si>
  <si>
    <t>Stein and Katz, 2017</t>
  </si>
  <si>
    <t>https://doi.org/10.1093%2Ffemsle%2Ffnx050</t>
  </si>
  <si>
    <t>Not vaccinated</t>
  </si>
  <si>
    <t>Our aim was to provide additional estimates of main parameters for the transmission of foot-and-mouth disease virus (FMDV) strain O Taiwan (3/97). We used the data of previous experiments in non-vaccinated and vaccinated pigs and combined the data of experiments with the same treatment(s). First, we quantified the reproduction ratio R for the various groups using a final-size method. Our final-size results predicted that vaccination with a four-fold vaccine dose (but not with a single dose) at 1 week before inoculation (−7 dpi) would reduce R compared to the non-vaccinated group.
Secondly, we used the daily results of virus excretion to quantify the transmission rate β (by using generalized linear modelling), and the infectious period T (by using survival analysis). We used the estimates of β and T to estimate R more precisely as compared to the final-size method and also for the groups for which a finite estimate could not be obtained using a final-size method. Our modelling results predicted that β for non-vaccinated, for single-dose and four-fold-dose groups would be 6.1 (3.7, 10) day−1, 2.0 (1.0, 4.0) day−1 and 0.4 (0.1, 1.4) day−1, T at 6.5 (5.7, 7.3), 5.3 (4.7, 6.0) and 2.3 (0.9, 5.7) days and R at 40 (21, 74), 11 (4.9, 24) and 1.0 (0.1, 7.8), respectively. These results predicted that both vaccination with a four-fold vaccine dose and with a single dose at −7 dpi would reduce β, T and R significantly as compared to the non-vaccinated pigs, thereby showing that vaccination will reduce transmission of FMDV significantly already 1 week post vaccination.</t>
  </si>
  <si>
    <t>7 dpi</t>
  </si>
  <si>
    <t>FMDV 3ug O Taiwan 3/97 or O Manisa 146S antigen; 4 fold vaccine</t>
  </si>
  <si>
    <t>incubation</t>
  </si>
  <si>
    <t>O; Asia; A</t>
  </si>
  <si>
    <t>The objective of the current study was to update parameterization of mathematical simulation models for foot-and-mouth disease (FMD) spread in cattle utilizing recent knowledge of FMD virus (FMDV) pathogenesis and infection dynamics to estimate the duration of distinct phases of FMD. Specifically, the durations of incubation, latent, and infectious periods were estimated for 3 serotypes (O, Asia1, and A) of FMDV, individually and collectively (pan-serotypic). Animal-level data were used in Accelerated Failure Time (AFT) models to estimate the duration of the defined phases of infection, while also investigating the influence of factors related to the experimental design (exposure methods) and virus serotype on disease progression.</t>
  </si>
  <si>
    <t>Yadav et al., 2019</t>
  </si>
  <si>
    <t>https://doi.org/10.3389%2Ffvets.2019.00263</t>
  </si>
  <si>
    <t>subclinical</t>
  </si>
  <si>
    <t>clinical</t>
  </si>
  <si>
    <t>total</t>
  </si>
  <si>
    <t>A24 Cruzeiro</t>
  </si>
  <si>
    <t>Castrated male</t>
  </si>
  <si>
    <t>Yorkshire</t>
  </si>
  <si>
    <t>30kg</t>
  </si>
  <si>
    <t xml:space="preserve">In the current investigation, the potential for transmission of foot-and-mouth disease virus (FMDV) during the incubation (preclinical) period of infection was investigated in seven groups of pigs that were sequentially exposed to a group of donor pigs that were infected by simulated-natural inoculation. Contact-exposed pigs were comingled with infected donors through successive 8-h time slots spanning from 8 to 64 h post-inoculation (hpi) of the donor pigs. The transition from latent to infectious periods in the donor pigs was clearly defined by successful transmission of foot-and-mouth disease (FMD) to all contact pigs that were exposed to the donors from 24 hpi and later. This onset of infectiousness occurred concurrent with detection of viremia, but approximately 24 h prior to the first appearance of clinical signs of FMD in the donors. Thus, the latent period of infection ended approximately 24 h before the end of the incubation period. </t>
  </si>
  <si>
    <t>Stenfeldt et al., 2016</t>
  </si>
  <si>
    <t>https://doi.org/10.3389%2Ffvets.2016.00105</t>
  </si>
  <si>
    <t>In the current investigation, the potential for transmission of foot-and-mouth disease virus (FMDV) during the incubation (preclinical) period of infection was investigated in seven groups of pigs that were sequentially exposed to a group of donor pigs that were infected by simulated-natural inoculation. Contact-exposed pigs were comingled with infected donors through successive 8-h time slots spanning from 8 to 64 h post-inoculation (hpi) of the donor pigs. The transition from latent to infectious periods in the donor pigs was clearly defined by successful transmission of foot-and-mouth disease (FMD) to all contact pigs that were exposed to the donors from 24 hpi and later. This onset of infectiousness occurred concurrent with detection of viremia, but approximately 24 h prior to the first appearance of clinical signs of FMD in the donors. Thus, the latent period of infection ended approximately 24 h before the end of the incubation period.</t>
  </si>
  <si>
    <t>o quantify the contribution of a contaminated environment to the transmission of FMDV, this study used calves that were not vaccinated and calves that were vaccinated 1 week prior to inoculation with the virus in direct and indirect contact experiments. In direct contact experiments, contact calves were exposed to inoculated calves in the same room. In indirect contact experiments, contact calves were housed in rooms that previously had held inoculated calves for three days (either from 0 to 3 or from 3 to 6 days post inoculation). Secretions and excretions from all calves were tested for the presence of FMDV by virus isolation; the results were used to quantify FMDV transmission. This was done using a generalized linear model based on a 2 route (2R, i.e. direct contact and environment) SIR model that included information on FMDV survival in the environment. The study shows that roughly 44% of transmission occurs via the environment, as indicated by the reproduction ratio Rˆ02Renvironment that equalled 2.0, whereas the sum of Rˆ02Rcontact and Rˆ02Renvironment equalled 4.6. Because vaccination 1 week prior to inoculation of the calves conferred protective immunity against FMDV infection, no transmission rate parameters could be estimated from the experiments with vaccinated calves.</t>
  </si>
  <si>
    <t>environment</t>
  </si>
  <si>
    <t>IV inoculated</t>
  </si>
  <si>
    <t xml:space="preserve">HEV infection characteristics in pigs in eight inoculation studies </t>
  </si>
  <si>
    <t>orally inoculated</t>
  </si>
  <si>
    <t>PRRS co-infection</t>
  </si>
  <si>
    <t>contact infection</t>
  </si>
  <si>
    <t>time to viraemia post exposure</t>
  </si>
  <si>
    <t>HEV PCV2 co-infection</t>
  </si>
  <si>
    <t>duration of faecal shedding</t>
  </si>
  <si>
    <t>IV/contact</t>
  </si>
  <si>
    <t>Oral/contact infection</t>
  </si>
  <si>
    <t>local transmission</t>
  </si>
  <si>
    <t>global transmission</t>
  </si>
  <si>
    <t>Santman-Berends et al. 2017</t>
  </si>
  <si>
    <t>10.1016/j.prevetmed.2017.08.003</t>
  </si>
  <si>
    <t>Small Ruminants</t>
  </si>
  <si>
    <t>Estimation of latent and infectious period from challenge experiments: Couacy-Hymann et al., 2007; Liu et al., 2013; Wernike et al., 2014; Parida et al., 2019; Halecker et al., 2020</t>
  </si>
  <si>
    <t>Peste Des Petits Ruminants Virus Infection of Small Ruminants: A Comprehensive Review</t>
  </si>
  <si>
    <t>Kumar et al., 2014</t>
  </si>
  <si>
    <t>https://doi.org/10.3390%2Fv6062287</t>
  </si>
  <si>
    <t>mean</t>
  </si>
  <si>
    <t>PRRSv</t>
  </si>
  <si>
    <t>peak</t>
  </si>
  <si>
    <t>detectable viraemia</t>
  </si>
  <si>
    <t>The time-dependent transmission rate of Porcine Reproductive and Respiratory Syndrome Virus (PRRSV) and the correlation between infectiousness, virological parameters and antibody responses of the infected pigs were studied in experimental conditions. Seven successive transmission trials involving a total of 77 specific pathogen-free piglets were carried out from 7 to 63 days post-inoculation (dpi). A semi-quantitative real time RT-PCR was developed to assess the evolution of the viral genome load in blood and nasal swabs from inoculated and contact pigs, with time. Virus genome in blood was detectable in inoculated pigs from 7 to 77 dpi, whereas viral genome shedding was detectable from nasal swabs from 2 to 48 dpi. The infectiousness of inoculated pigs, assessed from the frequency of occurrence of infected pigs in susceptible groups in each contact trial, increased from 7 to 14 dpi and then decreased slowly until 42 dpi (3, 7, 2, 1 and 0 pigs infected at 7, 14, 21, 28 and 42 dpi, respectively). These data were used to model the time-dependent infectiousness by a lognormal-like function with a latency period of 1 day and led to an estimated basic reproduction ratio, R0 of 2.6 [1.8, 3.3]. The evolution of infectiousness was mainly correlated with the time-course of viral genome load in the blood whereas the decrease of infectiousness was strongly related to the increase in total antibodies.</t>
  </si>
  <si>
    <t>years</t>
  </si>
  <si>
    <t>In this review, we summarize current knowledge of bovine Johne’s disease pathology, pathogenesis, immunology and genetics. We discuss knowledge gaps that direly need to be addressed to provide a science-based approach to diagnostics and (immuno)prophylaxis. These knowledge gaps are related to anatomical/clinical manifestation of MAP invasion, interaction of bacteria with phagocytes, granuloma formation, shedding, establishment and kinetics of adaptive immune responses in the pathogenesis of the disease. These topics are discussed at the molecular, cellular and tissue levels with special attention to the within host dynamics including the temporal and the spatial context relevant for the various host-pathogen interactions.</t>
  </si>
  <si>
    <t>Koets et al., 2015</t>
  </si>
  <si>
    <t>https://doi.org/10.1186/s13567-015-0185-0</t>
  </si>
  <si>
    <t>US Dairy Farms</t>
  </si>
  <si>
    <t>The results of the sensitivity analysis showed that the
R0 estimate was not sensitive for changes in the latent, infectious or seropositive periods. The R0
estimates indicated that the infection would not spread very extensively in susceptible populations
under management systems similar to the ones in the study herds.</t>
  </si>
  <si>
    <t>10.1051/vetres:2007036</t>
  </si>
  <si>
    <t>reciprocal</t>
  </si>
  <si>
    <t>1/2</t>
  </si>
  <si>
    <t>he core objectives of this study are (i) to analyze the dynamics of influenza infection of a farrow-to-finish swine farm, (ii) to explore the reinfection at the farm level, and finally (iii) to examine the effectiveness of two control strategies: vaccination and reduction of indirect contact. The analyses are conducted using a deterministic Susceptible-Exposed-Infectious-Recovered (SEIR) model.</t>
  </si>
  <si>
    <t>1/5</t>
  </si>
  <si>
    <t>H1N1pdm09</t>
  </si>
  <si>
    <t>In this study, we experimentally modelled transmission using the H1N1pdm09 influenza A virus in pigs, which are considered a good model for influenza infection in humans. Using an experimental design that allowed us to observe individual transmission events occurring within an 18-hr period, we quantified the relationships between infectiousness, shed virus titre and antibody titre.</t>
  </si>
  <si>
    <t>Canini et al., 2020</t>
  </si>
  <si>
    <t>https://doi.org/10.1371/journal.ppat.1008628</t>
  </si>
  <si>
    <t>seeders</t>
  </si>
  <si>
    <t>&lt;1</t>
  </si>
  <si>
    <t>donors</t>
  </si>
  <si>
    <t>recipients</t>
  </si>
  <si>
    <t>Material</t>
  </si>
  <si>
    <t>Maximum survival time</t>
  </si>
  <si>
    <t>BHV-1 is resistant to environmental influences. Inactivation of the virus in the environment depends on factors such as temperature, pH, light, and humidity. At 4°C, the virus is stable for 1 month. BHV-1 is inactivated at 56°C within 21 minutes, at 37°C within 10 days and at 22°C within 50 days (Gibbs &amp; Rweyemamu Citation1977). The virus may survive for more than 30 days in feed. As the virus is enveloped, it is sensitive to organic solvents such as chloroform, ether, and acetone. The virus is sensitive to many disinfectants and is readily inactivated by 0.5% NaOH, 0.01% HgCl2, 1% chlorinated lime, 1% phenolic derivatives, 1% quaternary ammonium bases, and 10% Lugol's iodine. Formalin (5%) inactivates BHV-1 within 1 minute (Straub Citation1990; Nandi et al. Citation2009).</t>
  </si>
  <si>
    <t>Biswas et al. 2013</t>
  </si>
  <si>
    <t xml:space="preserve">https://doi.org/10.1080/01652176.2013.799301 </t>
  </si>
  <si>
    <t>Probability fomite testing positive</t>
  </si>
  <si>
    <t>CA0401186 (non-cytopathic BVDV lb)</t>
  </si>
  <si>
    <t>Galvanized metal</t>
  </si>
  <si>
    <t>Characterization of survival demonstrated there was a 21.5% chance that BVDV would be recovered at one hour for MV and a 3.0% chance that BVDV would be recovered
at one hour for PV. At and after eight hours, there was
less than 1 % chance of BVDV being recovered</t>
  </si>
  <si>
    <t>Stevens et al. 2011</t>
  </si>
  <si>
    <t>https://doi.org/10.21423/bovine-vol45no2p118-123</t>
  </si>
  <si>
    <t>Rubber</t>
  </si>
  <si>
    <t>Characterization of survival demonstrated there was an 88.6% chance that BVDV would be recovered at one hour for MV and a 46.3% chance that BVDV would be recovered at one hour for PV. At six hours post-incubation, there was a 25.2% chance that BVDV would be recovered in MV compared  to 3.6% in the PV. By 48 hours post-incubation, there was less than 4% chance of survival from either group</t>
  </si>
  <si>
    <t>Soil</t>
  </si>
  <si>
    <t>Characterization of survival demonstrated there was a 47.9% chance that BVDV would be recovered at one hour for MV and a 9.2% chance that BVDV would be recovered at one hour for PV. After eight hours, there was less than 2% chance of the virus being recovered from the soil</t>
  </si>
  <si>
    <t>Disinfection</t>
  </si>
  <si>
    <t>Review of disinfection for commercial pig holdings</t>
  </si>
  <si>
    <t>Descriptive Review</t>
  </si>
  <si>
    <t>Precise indications regarding the ideal disinfectant against ASFV are lacking, but every country has approved and/or authorized a list of biocides effective against ASFV. Lipidic solvents, which destroy the envelope of the virus and commercial disinfectants based on iodine and phenolic compounds are effective in inactivating the ASFV. This review describes the C&amp;D protocol to apply in pig holdings with particular reference to ASFV.</t>
  </si>
  <si>
    <t>Lorenzi et al., 2020</t>
  </si>
  <si>
    <t>https://doi.org/10.1016/j.rvsc.2020.06.009</t>
  </si>
  <si>
    <t>Pathogen survival on surfaces</t>
  </si>
  <si>
    <t>Wood, brick, soil</t>
  </si>
  <si>
    <t>Summary of a wide range of data surrounding ASFV survival on various surfaces, blood, and meat</t>
  </si>
  <si>
    <t>Wales and Davies, 2021</t>
  </si>
  <si>
    <t>10.1099/jmm.0.001410</t>
  </si>
  <si>
    <t>Pathogen survival in excretions</t>
  </si>
  <si>
    <t>Faeces, urine, oral fluid</t>
  </si>
  <si>
    <t>Experimental infection of pigs with ASFV Georgia 2007/1 and survival of virus within various excrete in days at different temperatures</t>
  </si>
  <si>
    <t>Davies et al., 2017</t>
  </si>
  <si>
    <t>https://doi.org/10.1111%2Ftbed.12381</t>
  </si>
  <si>
    <t>Stainless steel (non-porous surface)</t>
  </si>
  <si>
    <t>In this review, available data on the virucidal activity of chemical compounds as disinfectants against the ASF virus (ASFV) are summarized together with laboratory methods adopted to assess the virucidal activity.</t>
  </si>
  <si>
    <t>Beato et al., 2022</t>
  </si>
  <si>
    <t>https://doi.org/10.3390/v14071384</t>
  </si>
  <si>
    <t>Glass, metal, rubber, cellulose paper</t>
  </si>
  <si>
    <t>SFV persistence on porous and non-porous fomites (glass, metal, rubber, and cellulose paper) at different environmental temperatures was determined. The persistence of ASFV of fomites was determined by the rate of ASFV inactivation in terms of DT, or the time required to reduce ASFV per 1 log at each selected environmental temperature (T). DT is used to compare the persistence of ASFV on the fomites.</t>
  </si>
  <si>
    <t>Nuanualsuwan et al., 2022</t>
  </si>
  <si>
    <t>https://doi.org/10.1186/s40813-022-00277-8</t>
  </si>
  <si>
    <t>Pathogen survival in feed dust</t>
  </si>
  <si>
    <t>Feed dust</t>
  </si>
  <si>
    <t xml:space="preserve">SFV is stable in feed ingredients subjected to transoceanic conditions and transmission occurs through the natural consumption of contaminated feed. In this study, we investigated the use of feed dust collected from experimentally inoculated feed as a novel diagnostic sample type for ASFV detection. Moist swabs were used to collect dust from creep feeders after natural consumption of feed inoculated with 3.1-5.4 log10 TCID50 /g ASFV Georgia 2007 in the presence and absence of antimicrobial feed additives. Results validate the potential use of feed dust swabs as a novel diagnostic surveillance tool for detection and quantification of viral nucleic acid and infectious virus titre in ASFV-contaminated feed. </t>
  </si>
  <si>
    <t>Khanal et al., 2022</t>
  </si>
  <si>
    <t>https://doi.org/10.1111/tbed.14176</t>
  </si>
  <si>
    <t>Pathogen survival</t>
  </si>
  <si>
    <t xml:space="preserve">Water; faeces; </t>
  </si>
  <si>
    <t>nactivation of Avian Influenza Viruses by Chemical Agentsand Physical Conditions: A Review</t>
  </si>
  <si>
    <t>Benedictis et al., 2007</t>
  </si>
  <si>
    <t>https://doi.org/10.1111/j.1863-2378.2007.01029.x</t>
  </si>
  <si>
    <t>Inactivation of Avian Influenza Virus Using Common Detergents and Chemicals</t>
  </si>
  <si>
    <t>Lombardi et al., 2008</t>
  </si>
  <si>
    <t>https://doi.org/10.1637/8055-070907-Reg</t>
  </si>
  <si>
    <t>Human skin</t>
  </si>
  <si>
    <t>Higher Viral Stability and Ethanol Resistance of Avian Influenza A(H5N1) Virus on Human Skin</t>
  </si>
  <si>
    <t>Bandou et al., 2022</t>
  </si>
  <si>
    <t>https://doi.org/10.3201%2Feid2803.211752</t>
  </si>
  <si>
    <t>Transmission of PRRSv on fomites</t>
  </si>
  <si>
    <t>Boots, coveralls, hands</t>
  </si>
  <si>
    <t>The PRRSV was detected on contaminated coveralls, boots, and hands of investigators who had contacted Group 1 pigs. Transmission of PRRSV occurred betweenGroups 1 and 2, but not between Group 1 and Group 3, 4, or 5. The PRRSV can be transmitted to susceptible pigs by contaminated fomites (boots and coveralls) and hands; however, the use of sanitation protocols appears to limit its spread.</t>
  </si>
  <si>
    <t>Otake et al., 2002</t>
  </si>
  <si>
    <t>https://aasv.org/shap/issues/v10n2/v10n2p59.html</t>
  </si>
  <si>
    <t>Boots, coveralls, fomites</t>
  </si>
  <si>
    <t>This study re-evaluated the role of fomites and personnel in the mechanical transport and transmission of porcine reproductive and respiratory syndrome virus (PRRSV) between pig populations. Swabs were collected from hands, boots, coveralls, and other fomites following contact with infected pigs and compared with identical samples collected in the absence of PRRSV exposure. Naïve pigs were provided contact with contaminated fomites/personnel and blood tested periodically post-exposure [positive exposure population (PEP)] and compared with populations that did not gain exposure via these routes [negative exposure population (NEP)].</t>
  </si>
  <si>
    <t>Pitkin et al., 2009</t>
  </si>
  <si>
    <t>https://pubmed.ncbi.nlm.nih.gov/20046632</t>
  </si>
  <si>
    <t>Transmission of PRRSv in contaminated transport vehicle</t>
  </si>
  <si>
    <t>Bedding (wood chips); aluminium (scale model animal transport trailer)</t>
  </si>
  <si>
    <t>The objectives of this study were to determine the concentration of porcine reproductive and respiratory syndrome virus (PRRSV) in a scale-model trailer that was required to infect susceptible pigs, evaluate the potential of PRRSV-contaminated transport vehicles to infect naïve pigs and assess 4 sanitation programs for the prevention of virus spread. To maximize study power, scale models (1:150) of weaned-pig trailers were constructed that provided an animal density equal to that of an actual weaned-pig trailer capable of transporting 300 pigs. The 1st aim involved contaminating the interior of the model trailers with various concentrations (101 to 104 TCID50/mL) of PRRSV MN 30–100, then housing sentinel pigs in the trailers for 2 h. Pigs exposed to trailers contaminated with ≥ 103 TCID50/mL became infected. The 2nd aim involved housing experimentally infected seeder pigs in trailers for 2 h, then directly introducing sentinel pigs for 2 h. Infection of sentinels was demonstrated in 3 of 4 replicates. The 3rd aim involved applying 1 of 4 sanitation procedures (treatments) to contaminated trailers. Treatment 1 consisted of manual scraping of the interior to remove soiled bedding (wood chips). Treatment 2 consisted of bedding removal, washing (80°C, 20 500 kPa), and disinfecting (with 1:256 phenol; 10-min contact time). Treatment 3 consisted of treatment 2, followed by freezing and thawing. Treatment 4 consisted of bedding removal, washing, disinfecting, and drying. Ten replicates were conducted per treatment. Pretreatment swabs from all trailers tested positive by polymerase chain reaction (PCR).</t>
  </si>
  <si>
    <t>Dee et al., 2004</t>
  </si>
  <si>
    <t>https://pubmed.ncbi.nlm.nih.gov/15188957</t>
  </si>
  <si>
    <t>Transmission of PRRSv on fomites in cold weather conditions</t>
  </si>
  <si>
    <t>fomites (boots and containers), vehicle sanitation, transport, and the movement of personnel</t>
  </si>
  <si>
    <t xml:space="preserve">Using a field-based model, mechanical transmission of porcine reproductive and respiratory syndrome virus (PRRSV) was assessed throughout a coordinated sequence of events that replicated common farm worker behavior during cold weather (&lt; 0°C). </t>
  </si>
  <si>
    <t>Dee et al., 2002</t>
  </si>
  <si>
    <t>http://www.ncbi.nlm.nih.gov/pmc/articles/pmc227022/</t>
  </si>
  <si>
    <t>Pathogen survival at various temperatures, disinfection, and stability in environment</t>
  </si>
  <si>
    <t>Heat, tissue samples, disinfection with iodine, quaternary ammonium, UV</t>
  </si>
  <si>
    <t>Descriptive review covering a number of aspects of transmission of PRRSv, section 2 contains an overview of virus stability and links to fuyrther studies</t>
  </si>
  <si>
    <t>Decay Rate (α)</t>
  </si>
  <si>
    <t>Floor, wall, trough, faeces</t>
  </si>
  <si>
    <t>Estimated viral decay rates suggest that FMDV remained viable in this environment for up to 14 days, emphasizing the requirement for stringent biosecurity procedures following outbreaks of FMD and the design of control measures that reflect the biology of a pathogen.</t>
  </si>
  <si>
    <t>Colenutt et al., 2020</t>
  </si>
  <si>
    <t>Rate of decontamination (δ)</t>
  </si>
  <si>
    <t>Pathogen survival in environment</t>
  </si>
  <si>
    <t>Countryside environment</t>
  </si>
  <si>
    <t xml:space="preserve">This study describes the results of qualitative veterinary risk assessments to assess the likelihood of different recreational activities causing new outbreaks of foot and mouth disease, as part of contingency planning for future outbreaks. For most activities, the likelihood of causing new outbreaks of foot and mouth disease is considered to vary from very low to medium depending on the control zone (which is based on distance to the nearest infected premises), assuming compliance with specified mitigation strategies. </t>
  </si>
  <si>
    <t>Auty et al., 2019</t>
  </si>
  <si>
    <t>https://doi.org/10.3389%2Ffvets.2019.00381</t>
  </si>
  <si>
    <t>Vegetation</t>
  </si>
  <si>
    <t>This review uncovered 20 studies, to assess current knowledge and analyse the effects of environmental variables on FMDV survival, using a Cox proportional hazards (Coxph) model. However, the dataset is limited, for example pH was included in three studies and only five studies reported both relative humidity (RH) and temperature. After dropping pH from the analysis, our results suggest that temperature alone does not describe FMDV survival; instead, interactions between RH and temperature have broader impacts across various conditions.</t>
  </si>
  <si>
    <t>Mielke and Garabed, 2019</t>
  </si>
  <si>
    <t>https://doi.org/10.1111/tbed.13383</t>
  </si>
  <si>
    <t>Pathogen survival/Disinfectants</t>
  </si>
  <si>
    <t>WOAH Technical Disease Card</t>
  </si>
  <si>
    <t>PPRV</t>
  </si>
  <si>
    <t>https://www.woah.org/fileadmin/Home/eng/Animal_Health_in_the_World/docs/pdf/Disease_cards/PESTE_DES_PETITS_RUMINANTS.pdf</t>
  </si>
  <si>
    <t>Survival rate of MAP in summer environment</t>
  </si>
  <si>
    <t xml:space="preserve">Pasture </t>
  </si>
  <si>
    <r>
      <rPr>
        <sz val="11"/>
        <color rgb="FF000000"/>
        <rFont val="Calibri"/>
        <family val="2"/>
        <scheme val="minor"/>
      </rPr>
      <t xml:space="preserve">Survival rate of bacterial loading in the summer environment (the probability of a bacterium surviving six months) Estimates are highly environment-dependent and uncertain. The chosen figure was encompassed by the range of estimates (Collins et al., 2001, Schroen et al., 2000) - </t>
    </r>
    <r>
      <rPr>
        <b/>
        <sz val="11"/>
        <color rgb="FF000000"/>
        <rFont val="Calibri"/>
        <family val="2"/>
        <scheme val="minor"/>
      </rPr>
      <t>0.001</t>
    </r>
  </si>
  <si>
    <t>Survival rate of MAP in winter environment</t>
  </si>
  <si>
    <r>
      <rPr>
        <sz val="11"/>
        <color rgb="FF000000"/>
        <rFont val="Calibri"/>
        <family val="2"/>
        <scheme val="minor"/>
      </rPr>
      <t xml:space="preserve">Survival rate of bacterial loading in the winter environment (the probability of a bacterium surviving six months) (assumed to be 10 times higher than the summer survival rate)	</t>
    </r>
    <r>
      <rPr>
        <b/>
        <sz val="11"/>
        <color rgb="FF000000"/>
        <rFont val="Calibri"/>
        <family val="2"/>
        <scheme val="minor"/>
      </rPr>
      <t>0.01</t>
    </r>
  </si>
  <si>
    <t>Survival of ovine and caprine MAP in different soil types in Spain</t>
  </si>
  <si>
    <t>Relationships between soil type and ovine and caprine paratuberculosis in the Avila region (central Spain) were evaluated using data from a cross-sectional study of the most-important diseases of small ruminants in this Spanish region between 1996 and 1997. Questionnaire data from 61 herds (38 ovine and 23 caprine) and 1451 serum samples (1041 ovine and 410 caprine) were used. Herd paratuberculosis (herds were scored as positive to paratuberculosis if any of the serum samples was positive in an agar–gel immunodifussion) was the outcome of interest, whereas soil type in the municipality where farms were located was the predictor variable. Other variables related to soil and soil usage, and herd size, replacement, main food production and animal species were also introduced into the multivariable logistic regression. The final model contained only two independent variables: the predictor variable soil type (coded as two dummy variables ST-1 and ST-2) and herd size (dichotomized at the highest quartile). The estimated Odds Ratios were 25.9 (95% CI: 1.6, 411) for ST-1 (entisols as soil type) and 3.5 (95% CI: 0.3, 45) for ST-2 (inceptisols as soil type).</t>
  </si>
  <si>
    <t>Reviriego et al., 2000</t>
  </si>
  <si>
    <t>https://doi.org/10.1016/S0167-5877(99)00069-0</t>
  </si>
  <si>
    <t>Soil; multiple others</t>
  </si>
  <si>
    <t>Descriptive review covers survival across multiple surfaces and in excreta</t>
  </si>
  <si>
    <t>Elliot et al., 2013</t>
  </si>
  <si>
    <t>https://doi.org/10.3109/1040841X.2013.867830</t>
  </si>
  <si>
    <t>Pathogen survival in airborne and settled poultry litter particles</t>
  </si>
  <si>
    <t>Poultry litter</t>
  </si>
  <si>
    <t>We determined the survivability of the E. coli—a common microbial species found in poultry environment—in airborne particles, settled dust, and poultry litter under laboratory environmental conditions. The poultry litter which contained mainly manure mixed with fresh wood shavings was collected from a commercial farm. Results of the study showed that the half-life time of airborne E. coli was 5.7 ± 1.2 min. The half-life time of E. coli in poultry litter and settled particles was 15.9 ± 1.3 h and 9.6 ± 1.6 h, respectively. The findings of this study will help better estimate the impact of airborne transmission of E. coli in poultry production.</t>
  </si>
  <si>
    <t>Nguyen et al., 2022</t>
  </si>
  <si>
    <t>https://doi.org/10.3390/ani12030284</t>
  </si>
  <si>
    <t>Pathogen survival on pasture</t>
  </si>
  <si>
    <t>E coli; Campylobacter; Enterococci</t>
  </si>
  <si>
    <t>Faeces on pasture</t>
  </si>
  <si>
    <t xml:space="preserve">The survival of enteric bacteria in 10 freshly collected sheep fecal samples on pastures was measured in each of four seasons. Ten freshly collected feces were placed on pasture, and concentrations of Escherichia coli, enterococci, and Campylobacter spp. were monitored until exhaustion of the fecal samples. </t>
  </si>
  <si>
    <t>Moriarty et al., 2011</t>
  </si>
  <si>
    <t>https://doi.org/10.1128%2FAEM.01329-10</t>
  </si>
  <si>
    <t>Environmental persistence</t>
  </si>
  <si>
    <t>Farm environment</t>
  </si>
  <si>
    <t>The data presented here show that C. burnetii can easily spread from an infected goat herd into the farm environment and persist there for at least 1 year. Evidence of environmental contamination was found on all 7 farms described in this study. Most of the organisms were found in areas of the farms where the goats give birth.</t>
  </si>
  <si>
    <t>Kersh et al., 2013</t>
  </si>
  <si>
    <t>https://doi.org/10.1128/AEM.03472-12</t>
  </si>
  <si>
    <t>Temperature survival; milk</t>
  </si>
  <si>
    <r>
      <t>Coxiella burnetii</t>
    </r>
    <r>
      <rPr>
        <sz val="11"/>
        <color theme="1"/>
        <rFont val="Calibri"/>
        <family val="2"/>
        <scheme val="minor"/>
      </rPr>
      <t xml:space="preserve"> survives up to 10 months at 15 - 20 °C, &gt; 1 month on meat in cold storage and &gt; 40 months in skim milk at room temperature</t>
    </r>
  </si>
  <si>
    <t>Gurtler et al., 2014</t>
  </si>
  <si>
    <t>https://doi.org/10.1159/000357107</t>
  </si>
  <si>
    <t>Steel; various disinfectants</t>
  </si>
  <si>
    <t>Various disinfectants tested against HEV survivial on steel disks - this study if more focused to the human side and healthcare but may still have relevant information for metal</t>
  </si>
  <si>
    <t>Wissman et al., 2023</t>
  </si>
  <si>
    <t>https://doi.org/10.1016/j.jhin.2023.01.013</t>
  </si>
  <si>
    <t>Temperature; manure pits; swine slurry; farm equipement; water</t>
  </si>
  <si>
    <t>Descriptive review that has sections on pathogen survival in various areas with multiple references</t>
  </si>
  <si>
    <t>Swine Influenza Virus (H1N1pmd09)</t>
  </si>
  <si>
    <t>Plastic, stainless steel, cloth</t>
  </si>
  <si>
    <t>[NB I could not access the full article, and focus is on human transmission, but results should still be relevant]: We investigated the survival of a pandemic strain of influenza A H1N1 on a variety of common household surfaces where multiple samples were taken from 4 types of common household fomite at 7 time points. Results showed that influenza A H1N1sw virus particles remained infectious for 48 hours on a wooden surface, for 24 hours on stainless steel and plastic surfaces, and for 8 hours on a cloth surface, although virus recovery from the cloth may have been suboptimal. Our results suggest that pandemic influenza A H1N1 can survive on common household fomites for extended periods of time, and that good hand hygiene and regular disinfection of commonly touched surfaces should be practiced during the influenza season to help reduce transmission.</t>
  </si>
  <si>
    <t>Oxford et al., 2014</t>
  </si>
  <si>
    <t>https://doi.org/10.1016/j.ajic.2013.10.016</t>
  </si>
  <si>
    <t>Disinfectants</t>
  </si>
  <si>
    <t>The aim of this study was to access the efficacy of four disinfectants to inactivate influenza cpmmonly found on swine farms</t>
  </si>
  <si>
    <t>Lara et al., 2022</t>
  </si>
  <si>
    <t xml:space="preserve"> 10.1590/1678-5150-PVB-6987</t>
  </si>
  <si>
    <t>Surface water; various disinfectants</t>
  </si>
  <si>
    <r>
      <t xml:space="preserve">reharvest agricultural water has been recognized as one of the routes of contamination for foodborne pathogens during fruit and vegetable production. Several strategies have been proposed to reduce the risk of pathogens, including preharvest water chemigation, but literature is lacking with regards to microbiological inactivation of common bacterial foodborne pathogens associated with fresh produce contamination, </t>
    </r>
    <r>
      <rPr>
        <i/>
        <sz val="11"/>
        <color theme="1"/>
        <rFont val="Calibri"/>
        <family val="2"/>
        <scheme val="minor"/>
      </rPr>
      <t>Salmonella enterica</t>
    </r>
    <r>
      <rPr>
        <sz val="11"/>
        <color theme="1"/>
        <rFont val="Calibri"/>
        <family val="2"/>
        <scheme val="minor"/>
      </rPr>
      <t xml:space="preserve">, Shiga-toxigenic </t>
    </r>
    <r>
      <rPr>
        <i/>
        <sz val="11"/>
        <color theme="1"/>
        <rFont val="Calibri"/>
        <family val="2"/>
        <scheme val="minor"/>
      </rPr>
      <t>Escherichia coli</t>
    </r>
    <r>
      <rPr>
        <sz val="11"/>
        <color theme="1"/>
        <rFont val="Calibri"/>
        <family val="2"/>
        <scheme val="minor"/>
      </rPr>
      <t xml:space="preserve"> (STEC), and </t>
    </r>
    <r>
      <rPr>
        <i/>
        <sz val="11"/>
        <color theme="1"/>
        <rFont val="Calibri"/>
        <family val="2"/>
        <scheme val="minor"/>
      </rPr>
      <t>Listeria monocytogenes</t>
    </r>
    <r>
      <rPr>
        <sz val="11"/>
        <color theme="1"/>
        <rFont val="Calibri"/>
        <family val="2"/>
        <scheme val="minor"/>
      </rPr>
      <t>, in surface irrigation water after exposure to chlorine and peracetic acid (PAA).</t>
    </r>
  </si>
  <si>
    <t>Krishnan et al., 2023</t>
  </si>
  <si>
    <t>https://doi.org/10.1016/j.scitotenv.2023.163884</t>
  </si>
  <si>
    <t>Dublin; Montevideo; Anatum; Typhimurium</t>
  </si>
  <si>
    <t>Meat; various disinfectants</t>
  </si>
  <si>
    <t>n the beef industry, product contamination by Salmonella enterica is a serious public health concern, which may result in human infection and cause significant financial loss due to product recalls. Currently, the precise mechanism and pathogen source responsible for Salmonella contamination in commercial establishments are not well understood. We characterized 89 S. enterica strains isolated from beef trim with respect to their biofilm-forming ability, antimicrobial resistance, and biofilm cell survival/recovery growth after sanitizer exposure. A total of 28 Salmonella serovars was identified within these strains. The most common serovars identified were Anatum, Dublin, Montevideo, and Typhimurium, with these accounting for nearly half of the total strains. The vast majority (86%) of the strains was able to develop strong biofilms, and the biofilm-forming ability was highly strain dependent and related to cell surface expression of extracellular polymeric structures.</t>
  </si>
  <si>
    <t>Wang et al., 2017</t>
  </si>
  <si>
    <t>https://doi.org/10.1089/fpd.2017.2319</t>
  </si>
  <si>
    <t>46 isolates</t>
  </si>
  <si>
    <t>Food</t>
  </si>
  <si>
    <t>Salmonella can survive for extended periods of time in low-moisture environments posing a challenge for modern food production. This dangerous pathogen must be controlled throughout the production chain with a minimal risk of dissemination. Limited information is currently available describing the behavior and characteristics of this important zoonotic foodborne bacterium in low-moisture food production environments and in food. In our study, the phenotypes related to low-moisture survival of 46 Salmonella isolates were examined.</t>
  </si>
  <si>
    <t>Finn et al., 2013</t>
  </si>
  <si>
    <t>https://doi.org/10.4315/0362-028x.jfp-13-088</t>
  </si>
  <si>
    <t>Pathogen survival time</t>
  </si>
  <si>
    <t xml:space="preserve">Salmonella </t>
  </si>
  <si>
    <t>Faeces; water; silage; manure; pasture; soil</t>
  </si>
  <si>
    <t>Literature review coveribg many aspects of MTb environmental persistence and survival</t>
  </si>
  <si>
    <t>Allen et al., 2021</t>
  </si>
  <si>
    <t>https://doi.org/10.1155/2021/8812898</t>
  </si>
  <si>
    <t>Temperature; steam; wood; metal; rubber</t>
  </si>
  <si>
    <t>. Steam treatment has been of practical interest, but information is needed on whether such treatment is able to inactivate the causative agent, Mycobacterium bovis. This study was to evaluate the use of pressurized steam for inactivation of Mycobacterium terrae, a surrogate for M. bovis on various surfaces.</t>
  </si>
  <si>
    <t>Guan et al., 2023</t>
  </si>
  <si>
    <t>https://doi.org/10.1089/apb.2023.0004</t>
  </si>
  <si>
    <t>Contagious agalactia</t>
  </si>
  <si>
    <t>CFSPH (Iowa State University) Article on caprine mycoplasmas, describes disinfection procedures and disinfectants</t>
  </si>
  <si>
    <t>CFSPH, 2018</t>
  </si>
  <si>
    <t>https://www.cfsph.iastate.edu/Factsheets/pdfs/contagious_agalactia.pdf</t>
  </si>
  <si>
    <t>Temperature; survival in poultry housing and processing</t>
  </si>
  <si>
    <t>The overall strict requirement of this fastidious microorganism to be either isolated or cultivated in the laboratory settings make itself to appear as a weak survivor and/or an easy target to be inactivated in the surrounding environment of poultry farms, such as soil, water source, dust, surfaces and air. The survival of this obligate microaerobic bacterium from poultry farms to slaughterhouses and the final poultry products indicates that Campylobacter has several adaptive responses and/or environmental niches throughout the poultry production chain. Many of these adaptive responses remain puzzles. No single control method is yet known to fully address Campylobacter contamination in the poultry industry and new intervention strategies are required. The aim of this review article is to discuss the transmission, survival, and adaptation of Campylobacter species in the poultry production environments. Some approved and novel control methods against Campylobacter species throughout the poultry production chain will also be discussed.</t>
  </si>
  <si>
    <t>Hakeem and Lu, 2020</t>
  </si>
  <si>
    <t>https://doi.org/10.3389%2Ffcimb.2020.615049</t>
  </si>
  <si>
    <t>Disinfectants; cleaning protocols</t>
  </si>
  <si>
    <t>Cleaning and disinfection programs against Campylobacter jejuni for broiler chickens: productive performance, microbiological assessment and characterization</t>
  </si>
  <si>
    <t>de Castro Burbarelli et al., 2017</t>
  </si>
  <si>
    <t>https://doi.org/10.3382%2Fps%2Fpex153</t>
  </si>
  <si>
    <t>RSV</t>
  </si>
  <si>
    <t>Commercial disinfectants; bleach</t>
  </si>
  <si>
    <t xml:space="preserve">[This is carried out on the closely related human respiratory syncytial virus as no info available for BRSV] The activity of a number of detergents and disinfectants against respiratory syncytial virus (RSV) was evaluated in an in vitro assay system. Equal volumes of RSV and serial 10-fold dilutions of the test agents were mixed at 4°C for 5 minutes. The RSV titer in each mixture was compared with that of untreated RSV alone. In 14 experiments with input RSV titers ranging from 2.6 x 103 to 2 x 107 plaque-forming units/ml, a 10-fold dilution of 5.25% sodium hypochlorite (generic bleach) inactivated (&gt;3-log reduction in titer) the virus. With lower RSV titers inactivation was also observed at a 100-fold dilution of bleach. Fetal calf serum concentrations up to 50% as an organic load did not diminish the bleach effect. The degree of RSV inactivation was also defined for Lysol®, povidone-iodine, Amphyl®, Hibiclens®, Osyl®, ethanol and Listermint®. </t>
  </si>
  <si>
    <t>Krilov et al., 1993</t>
  </si>
  <si>
    <t>https://journals.lww.com/pidj/toc/1993/07000</t>
  </si>
  <si>
    <t>Fomites</t>
  </si>
  <si>
    <t>The aims of the study were to determine the duration of viral RNA carriage and the infectivity of viral particles on fomites and human nasal mucosa after exposure to BCoV and BRSV. During two animal infection experiments, swabs were collected from personnel (nasal mucosa) and their clothes, boots and equipment after contact with calves shedding either virus. Viral RNA was quantified by RT-qPCR or droplet digital RT-PCR (RT-ddPCR), and selected samples with high levels of viral RNA were tested by cell culture for infectivity.</t>
  </si>
  <si>
    <t>Oma et al., 2018</t>
  </si>
  <si>
    <t>https://doi.org/10.1186/s12917-018-1335-1</t>
  </si>
  <si>
    <t>Stainless steel</t>
  </si>
  <si>
    <t>The study evaluated the virucidal efficacy of oral rinses specifically designed for children, World Health Organization (WHO)-recommended hand-rub formulations, and ethanol, as well as 2-propanol against RSV in a quantitative suspension test (EN14476). The stability of RSV on stainless steel discs was assessed and its inactivation by different surface disinfectants (EN16777) investigated.</t>
  </si>
  <si>
    <t>Meister et al., 2023</t>
  </si>
  <si>
    <t>https://doi.org/10.1016/j.jhin.2023.08.009</t>
  </si>
  <si>
    <t>IBR</t>
  </si>
  <si>
    <t>Environment; Disinfectants</t>
  </si>
  <si>
    <t>BHV-1 is fairly resistant to environmental influences and can survive for 5 to 13 days in warmer environments, but because the virion is enveloped, it is susceptible to most disinfectants</t>
  </si>
  <si>
    <t>Kelling, 2007</t>
  </si>
  <si>
    <t>https://doi.org/10.1016/B978-072169323-1.50053-2</t>
  </si>
  <si>
    <t>Use of trypsin for embryo disinfection for AI</t>
  </si>
  <si>
    <t>Bielanski et al., 2013</t>
  </si>
  <si>
    <t>https://doi.org/10.1016/j.theriogenology.2013.08.012</t>
  </si>
  <si>
    <t>Temperature; Feed; Disinfection</t>
  </si>
  <si>
    <r>
      <t>BHV-1 is resistant to environmental influences. Inactivation of the virus in the environment depends on factors such as temperature, pH, light, and humidity. At 4°C, the virus is stable for 1 month. BHV-1 is inactivated at 56°C within 21 minutes, at 37°C within 10 days and at 22°C within 50 days. The virus may survive for more than 30 days in feed. The virus is sensitive to many disinfectants and is readily inactivated by 0.5% NaOH, 0.01% HgCl</t>
    </r>
    <r>
      <rPr>
        <vertAlign val="subscript"/>
        <sz val="11"/>
        <color theme="1"/>
        <rFont val="Calibri"/>
        <family val="2"/>
        <scheme val="minor"/>
      </rPr>
      <t>2</t>
    </r>
    <r>
      <rPr>
        <sz val="11"/>
        <color theme="1"/>
        <rFont val="Calibri"/>
        <family val="2"/>
        <scheme val="minor"/>
      </rPr>
      <t>, 1% chlorinated lime, 1% phenolic derivatives, 1% quaternary ammonium bases, and 10% Lugol's iodine. Formalin (5%) inactivates BHV-1 within 1 minute</t>
    </r>
  </si>
  <si>
    <t>Biswas et al., 2013</t>
  </si>
  <si>
    <t>https://doi.org/10.1080/01652176.2013.799301</t>
  </si>
  <si>
    <t>Test Type</t>
  </si>
  <si>
    <t>study</t>
  </si>
  <si>
    <t>Type of sample</t>
  </si>
  <si>
    <t>Sensitivity</t>
  </si>
  <si>
    <t>PCR</t>
  </si>
  <si>
    <t>Pigs; boar</t>
  </si>
  <si>
    <t>Comparative</t>
  </si>
  <si>
    <t>Serum; blood; bloody swabs; bone marrow; spleen</t>
  </si>
  <si>
    <t>In this study, 12 commercial PCR kits were compared to an OIE-recommended method. Samples representing different matrices, genome loads, and genotypes were included in a panel that was tested under diagnostic conditions. The comparison included user-friendliness, internal controls, and the time required. All qPCRs were able to detect ASFV genome in different matrices across all genotypes and disease courses. With one exception, there were no significant differences when comparing the overall mean. The overall specificity was 100% (95% CI 87.66–100), and the sensitivity was between 95% and 100% (95% CI 91.11–100).</t>
  </si>
  <si>
    <t>Pikalo et al., 2022</t>
  </si>
  <si>
    <t>https://doi.org/10.3390%2Fv14020220</t>
  </si>
  <si>
    <t>Specificty</t>
  </si>
  <si>
    <t>Serum</t>
  </si>
  <si>
    <t>5.5-57 genome copies</t>
  </si>
  <si>
    <t xml:space="preserve">[This study describes the development of the now OIE recommended PCR assay] A real-time polymerase chain reaction (PCR) assay for the rapid detection of African swine fever virus (ASFV), multiplexed for simultaneous detection of swine beta-actin as an endogenous control, has been developed and validated by four National Reference Laboratories of the European Union for African swine fever (ASF) including the European Union Reference Laboratory. </t>
  </si>
  <si>
    <t>Tignon et al., 2011</t>
  </si>
  <si>
    <t>https://doi.org/10.1016/j.jviromet.2011.09.007</t>
  </si>
  <si>
    <t>13 genome copies (lowest) - 41 genome copies (highest)</t>
  </si>
  <si>
    <t>[This study describes comparison of 8 commercial PCR kits with primers developed by King et al. (WOAH)] we tested five commercial quantitative real-time PCR (qPCR) master mixes from Applied Biosystems, Bio-Rad, Biotechrabbit, Promega and Qiagen using the same primers and probe mix derived from the King et al.'s protocol for the sensitivity, specificity, correlation and inter-assay agreement. We further included three ad hoc molecular diagnostic kits (VetMax™ African Swine Fever Virus Detection Kit [Applied Biosystems], ID Gene African Swine Fever Duplex [ID-Vet] and Virotype ASF PCR Kit [Qiagen/Indical]). The limit of detection (LOD) was assessed for each assay. The comparative study panel comprised 83 archived DNA samples from ASF virus (ASFV) clinical samples, belonging to five different genotypes from outbreaks in 16 countries in Asia and Africa. The analytical specificity was assessed against a panel of swine pathogens. The LOD ranged from 13 to 41 gene copies per reaction; VetMax ™ African Swine Fever Virus Detection Kit from Applied Biosystems exhibited the lowest detection limit (13 gene copies per reaction) and iQ Supermix from Bio-Rad the highest detection limit (41 gene copies per reaction).</t>
  </si>
  <si>
    <t>Auer et al., 2022</t>
  </si>
  <si>
    <t>https://doi.org/10.1111/tbed.14491</t>
  </si>
  <si>
    <t>Lateral Flow Assay</t>
  </si>
  <si>
    <t>Blood (direct under field conditions)</t>
  </si>
  <si>
    <t>In detail, we evaluated the performance of the commercially available INGEZIM ASFV CROM Ag lateral flow assay (Eurofins Technologies Ingenasa) with selected high-quality reference blood samples, and with blood samples from wild boar carcasses collected under field conditions in Germany.</t>
  </si>
  <si>
    <t>Deutschmann et al., 2022)</t>
  </si>
  <si>
    <t>https://doi.org/10.1111/tbed.14248</t>
  </si>
  <si>
    <t>Blood (freeze thawed)</t>
  </si>
  <si>
    <t>Blood (ideal quality matrix)</t>
  </si>
  <si>
    <t>Blood</t>
  </si>
  <si>
    <t>Pen Side Seriology</t>
  </si>
  <si>
    <t>Wild Pigs</t>
  </si>
  <si>
    <t>Blood; lung</t>
  </si>
  <si>
    <t>We evaluated a commercial serological test kit (Pen-side [PS]) for use in the field. We sampled 113 hunter-harvested WB during the 2014–15 season, collecting blood and lung samples to conduct serological analyses and to screen for the ASF virus.</t>
  </si>
  <si>
    <t>Cappai et al., 2017</t>
  </si>
  <si>
    <t>https://doi.org/10.7589/2016-05-112</t>
  </si>
  <si>
    <t>ELISA Ag</t>
  </si>
  <si>
    <t>This study represents a complete comparative analysis of the most widely used African swine fever (ASF) diagnostic techniques in the European Union (EU) using field and experimental samples from animals infected with genotype II ASF virus (ASFV) isolates circulating in Europe. To detect ASFV, three different PCRs were evaluated in parallel using 785 field and experimental samples. The results showed almost perfect agreement between the Universal ProbeLibrary (UPL-PCR) and the real-time (κ = 0.94 [95% confidence interval {CI}, 0.91 to 0.97]) and conventional (κ = 0.88 [95% CI, 0.83 to 0.92]) World Organisation for Animal Health (OIE)-prescribed PCRs. The UPL-PCR had greater diagnostic sensitivity for detecting survivors and allows earlier detection of the disease. Compared to the commercial antigen enzyme-linked immunosorbent assay (ELISA), good-to-moderate agreement (κ = 0.67 [95% CI, 0.58 to 0.76]) was obtained, with a sensitivity of 77.2% in the commercial test. For ASF antibody detection, five serological methods were tested, including three commercial ELISAs, the OIE-ELISA, and the confirmatory immunoperoxidase test (IPT).</t>
  </si>
  <si>
    <t>Gallardo et al., 2015</t>
  </si>
  <si>
    <t>https://doi.org/10.1128%2FJCM.00857-15</t>
  </si>
  <si>
    <t>ELISA Ab</t>
  </si>
  <si>
    <t>Oral fluid</t>
  </si>
  <si>
    <t>Here, we estimated and compared the diagnostic sensitivity and specificity of a novel indirect ELISA (iELISA) for ASF virus p30 antibody (Innoceleris LLC.) and the VetAlert™ ASF virus DNA Test Kit (qPCR, Tetracore Inc.) in field samples from Vietnam by assuming that disease status 1) is known and 2) is unknown using a BLCA model. In this cross-sectional study, 398 paired, individual swine serum/oral fluid (OF) samples were collected from 30 acutely ASF-affected farms, 37 chronically ASF-affected farms, and 20 ASF-unaffected farms in Vietnam. Samples were tested using both diagnostic assays. Diagnostic sensitivity was calculated assuming samples from ASF-affected farms were true positives and diagnostic sensitivity by assuming samples from unaffected farms were true negatives. ROC curves were plotted and AUC calculated for each test/sample combination. For comparison, a conditionally dependent, four test/sample combination, three population BLCA model was fit.</t>
  </si>
  <si>
    <t>Schambow et al., 2023</t>
  </si>
  <si>
    <t>https://doi.org/10.3389%2Ffvets.2023.1079918</t>
  </si>
  <si>
    <t>Serum; oral fluid</t>
  </si>
  <si>
    <t>Blood; bone; organs</t>
  </si>
  <si>
    <t>In this study, we further evaluated the use of dry blood swabs for the detection of ASFV antibody and genome with samples from animal trials and diagnostic submissions (blood, bone and organs) from Estonia. Compared to serum samples, dried blood swabs yielded 93.1% (95% confidence interval: [83.3, 98.1]) sensitivity and 100% [95.9, 100.0] specificity in a commercial ASFV antibody ELISA. Similarly, the swabs gave a sensitivity of 98.9% [93.4, 100.0] and a specificity of 98.1% [90.1, 100.0] for genome detection by a standard ASFV p72 qPCR when compared to EDTA blood. The same swabs were tested in a VP72-antibody lateral flow device, with a sensitivity of 94.7% [85.4, 98.9] and specificity of 96.1% [89.0, 99.2] compared to the serum ELISA. When GenoTube samples tested in ELISA and LFD were compared, the sensitivity was 96.3% [87.3, 99.5] and the specificity was 93.8% [86.0, 97.9].</t>
  </si>
  <si>
    <t>Carlson et al., 2017</t>
  </si>
  <si>
    <t>https://doi.org/10.1111/tbed.12706</t>
  </si>
  <si>
    <t>HI</t>
  </si>
  <si>
    <t>The objective of this study was to estimate the diagnostic sensitivity (Se) and specificity (Sp) of the HI test and six other diagnostic assays for the detection of AI antibodies without assuming a gold standard.</t>
  </si>
  <si>
    <t>Comin et al., 2012</t>
  </si>
  <si>
    <t>https://doi.org/10.1111%2Fj.1750-2659.2012.00391.x</t>
  </si>
  <si>
    <t>Commercial protocol</t>
  </si>
  <si>
    <t>a specific workflow was developed to evaluate in silico the complementarity of primers and probes of four published RT-qPCR protocols to their target regions. The four assays and one commercially available kit for AIV detection were evaluated both for their analytical sensitivity using eight different viral dilution panels and for their diagnostic performances against clinical specimens of known infectious status. Differences were observed among the tests under evaluation, both in terms of analytical sensitivity and of diagnostic performances. This finding confirms the importance of continuously monitoring the primers and probes complementarity to their binding regions.</t>
  </si>
  <si>
    <t>Laconi et al., 2020</t>
  </si>
  <si>
    <t>https://doi.org/10.1038%2Fs41598-020-64003-6</t>
  </si>
  <si>
    <t>Research protocol</t>
  </si>
  <si>
    <r>
      <t>Sera (</t>
    </r>
    <r>
      <rPr>
        <i/>
        <sz val="11"/>
        <color theme="1"/>
        <rFont val="Calibri"/>
        <family val="2"/>
        <scheme val="minor"/>
      </rPr>
      <t>n</t>
    </r>
    <r>
      <rPr>
        <sz val="11"/>
        <color theme="1"/>
        <rFont val="Calibri"/>
        <family val="2"/>
        <scheme val="minor"/>
      </rPr>
      <t xml:space="preserve"> = 1055) from 74 commercial chicken flocks were tested by both methods. A Bayesian approach served to estimate diagnostic test sensitivities and specificities, without assuming any ‘gold standard’. Sensitivity and specificity of the ELISA was 97% and 99.8%, and for H5/H7 HI 43% and 99.8%, respectively, although H5/H7 HI sensitivity varied considerably between infected flocks. ELISA therefore provides superior sensitivity for the screening of chicken flocks as part of an algorithm, which subsequently utilises H5/H7 HI to identify infection by these two subtypes. With the calculated sensitivity and specificity, testing nine sera per flock is sufficient to detect a flock seroprevalence of 30% with 95% probability.</t>
    </r>
  </si>
  <si>
    <t>Arnold et al., 2018</t>
  </si>
  <si>
    <t>https://doi.org/10.1017%2FS0950268817002898</t>
  </si>
  <si>
    <t>cELISA</t>
  </si>
  <si>
    <t>NP-ELISA</t>
  </si>
  <si>
    <t>RT-PCR</t>
  </si>
  <si>
    <t>Serum; blood</t>
  </si>
  <si>
    <t>This paper aims to describe and analyse the results obtained with the diagnostics used in Belgium during the 2006 BT crisis. The diagnosis was based on a combination of antibody detection (competitive ELISA, cELISA) and viral RNA detection by real-time RT-PCR (RT-qPCR).</t>
  </si>
  <si>
    <t>Vandenbussche et al., 2008</t>
  </si>
  <si>
    <t>https://doi.org/10.1016/j.vetmic.2007.10.029</t>
  </si>
  <si>
    <t>ELISA</t>
  </si>
  <si>
    <t>Serum; milk</t>
  </si>
  <si>
    <t>During the bluetongue outbreak in the Netherlands in 2006, caused by BTV serotype 8, coupled serum and milk samples were obtained from 470 individual cows from 10 BTV-infected farms with an average seroprevalence of 57%. In addition, bulk milk samples of the same farms, and historically BT-negative samples were tested.</t>
  </si>
  <si>
    <t>Kramps et al., 2008</t>
  </si>
  <si>
    <t>https://doi.org/10.1016/j.vetmic.2008.01.004</t>
  </si>
  <si>
    <t>Specificity</t>
  </si>
  <si>
    <t>SICCT</t>
  </si>
  <si>
    <t>Skin</t>
  </si>
  <si>
    <t>The sensitivity of the SICCT test reported in the literature shows a lot of variation and was reported in previous research based on summary values of field trials [1] to be between 52.0% and 100% with median values of 80.0% and 93.5% for standard and severe interpretations, respectively. Research based on meta-analyses in a systematic review of the scientific literature using Bayesian logistic regression models concluded the median sensitivity for the SICCT test (standard interpretation) to be 50% with wide Bayesian credible intervals (CrI) (95% CrI 26–78% (median sensitivity of 63% (95% CrI 40–84%) at severe interpretation) [7]. The same study stated the median sensitivity of routine post-mortem examination at meat inspection to be 71% (95% CrI 37–92%).</t>
  </si>
  <si>
    <t>O'Hagen et al., 2019</t>
  </si>
  <si>
    <t>https://doi.org/10.1017%2FS0950268819000888</t>
  </si>
  <si>
    <t>The specificity of the SICCT test has previously been estimated at over 99.9% [1]. Similar figures were quoted (specificity of 99.98% (95% confidence interval (CI) ±0.004%)) for standard interpretation and for severe interpretation (99.91% (95% CI ±0.013%)) [3]. The previously mentioned study using meta-analyses [7] found a median specificity for the SICCT test of 100% (95% CrI 99–100%) and a similar figure for the median specificity of routine post-mortem examination (100%; 95% CrI 99–100%).</t>
  </si>
  <si>
    <t>post mortem</t>
  </si>
  <si>
    <t>Skin lesions</t>
  </si>
  <si>
    <t xml:space="preserve">The aim of this study was to estimate and compare sensitivities and specificities of bacteriology, histopathology and PCR under French field conditions, in the absence of a gold standard using latent class analysis. The studied population consisted of 5,211 animals from which samples were subjected to bacteriology and PCR (LSI VetMAX™ Mycobacterium tuberculosis Complex PCR Kit, Life Technologies) as their herd of origin was either suspected or confirmed infected with bTB or because bTB-like lesions were detected during slaughterhouse inspection. Samples from 697 of these animals (all with bTB-like lesions) were subjected to histopathology. Bayesian models were developed, allowing for dependence between bacteriology and PCR, while assuming independence from histopathology. </t>
  </si>
  <si>
    <t>Courcoul et al., 2014</t>
  </si>
  <si>
    <t>https://doi.org/10.1371%2Fjournal.pone.0090334</t>
  </si>
  <si>
    <r>
      <t xml:space="preserve">The aim of this study was to estimate and compare sensitivities and specificities of bacteriology, histopathology and PCR under French field conditions, in the absence of a gold standard using latent class analysis. The studied population consisted of 5,211 animals from which samples were subjected to bacteriology and PCR (LSI VetMAX™ </t>
    </r>
    <r>
      <rPr>
        <i/>
        <sz val="11"/>
        <color theme="1"/>
        <rFont val="Calibri"/>
        <family val="2"/>
        <scheme val="minor"/>
      </rPr>
      <t>Mycobacterium tuberculosis</t>
    </r>
    <r>
      <rPr>
        <sz val="11"/>
        <color theme="1"/>
        <rFont val="Calibri"/>
        <family val="2"/>
        <scheme val="minor"/>
      </rPr>
      <t xml:space="preserve"> Complex PCR Kit, Life Technologies) as their herd of origin was either suspected or confirmed infected with bTB or because bTB-like lesions were detected during slaughterhouse inspection. Samples from 697 of these animals (all with bTB-like lesions) were subjected to histopathology. Bayesian models were developed, allowing for dependence between bacteriology and PCR, while assuming independence from histopathology.</t>
    </r>
  </si>
  <si>
    <t>Culture</t>
  </si>
  <si>
    <t>Tissue</t>
  </si>
  <si>
    <r>
      <t xml:space="preserve">This study aims to compare and validate two DNA isolation protocols and three different specific DNA targets, IS6110, IS4, and mpb70, to confirm </t>
    </r>
    <r>
      <rPr>
        <i/>
        <sz val="11"/>
        <color theme="1"/>
        <rFont val="Calibri"/>
        <family val="2"/>
        <scheme val="minor"/>
      </rPr>
      <t>Mycobacterium tuberculosis</t>
    </r>
    <r>
      <rPr>
        <sz val="11"/>
        <color theme="1"/>
        <rFont val="Calibri"/>
        <family val="2"/>
        <scheme val="minor"/>
      </rPr>
      <t xml:space="preserve"> complex (MTC) infection by real-time PCR directly from fresh tissue samples. Fresh lymph node samples were collected from 81 cattle carcasses at the slaughterhouse. A comparison of both extraction protocols was performed with IS</t>
    </r>
    <r>
      <rPr>
        <i/>
        <sz val="11"/>
        <color theme="1"/>
        <rFont val="Calibri"/>
        <family val="2"/>
        <scheme val="minor"/>
      </rPr>
      <t>6110</t>
    </r>
    <r>
      <rPr>
        <sz val="11"/>
        <color theme="1"/>
        <rFont val="Calibri"/>
        <family val="2"/>
        <scheme val="minor"/>
      </rPr>
      <t>-real-time PCR, showing an adjusted sensitivity (SE) of 78.34% and 95.9% for protocols 1 and 2, respectively, while the specificity (SP) was 100% in both cases. Afterward, the comparison between IS4 and mpb70 targets was performed from the samples extracted with protocol 2, obtaining an adjusted SE of 90.87% and 83.3%, respectively, and an SP of 100% in both cases. The positive likelihood ratio was ∞ for the three targets, and the negative likelihood ratio was 0.04, 0.091, and 0.16 for IS6110, IS4, and mpb70, respectively.</t>
    </r>
  </si>
  <si>
    <t>Vera-Salmoral et al., 2023</t>
  </si>
  <si>
    <t>https://doi.org/10.1128/spectrum.00348-23</t>
  </si>
  <si>
    <t>study data vs SICCT</t>
  </si>
  <si>
    <t>In this study, performance of two commercial serological assays developed to detect bovine tuberculosis were evaluated: Enferplex Bovine TB antibody kit including 11 antigens (EnferGroup, Ireland) and IDEXX M. bovis Ab kit (IDEXX, USA). The specificity value obtained with the ELISA IDEXX M. bovis Ab test was 97.1%, whereas it was 97.1% and 95.1% for the high specificity and sensitivity settings, respectively, with the Enferplex Bovine TB antibody kit. The sensitivity of the multiplexed Enferplex Bovine TB antibody test for SICCT-positive animals was higher (N = 172; 51.7% and 58.7% with high specificity and sensitivity settings, respectively) compared to the ELISA IDEXX M. bovis Ab test (sensitivity of 36.6%)</t>
  </si>
  <si>
    <t>Moens et al., 2023</t>
  </si>
  <si>
    <t>https://doi.org/10.1016/j.rvsc.2023.04.004</t>
  </si>
  <si>
    <t>manufacturer data vs SICCT</t>
  </si>
  <si>
    <t>study data vs bacteriology</t>
  </si>
  <si>
    <t>manufacturer data vs bacteriology</t>
  </si>
  <si>
    <t>study data</t>
  </si>
  <si>
    <t>manufacturer data</t>
  </si>
  <si>
    <t>SIT</t>
  </si>
  <si>
    <t>Skin (caudal fold)</t>
  </si>
  <si>
    <t>Although various factors can reduce the sensitivity and specificity of the skin tests, these remain the primary ante mortem diagnostic tools for TB in cattle, providing a cost-effective and reliable means of screening entire cattle populations.</t>
  </si>
  <si>
    <t>de la Rua-Domenech et al., 2006</t>
  </si>
  <si>
    <t>https://doi.org/10.1016/j.rvsc.2005.11.005</t>
  </si>
  <si>
    <t>Skin (cervical)</t>
  </si>
  <si>
    <t>Bovigam</t>
  </si>
  <si>
    <t>CFTb</t>
  </si>
  <si>
    <t>CFT</t>
  </si>
  <si>
    <t>CCTc</t>
  </si>
  <si>
    <t>CCT</t>
  </si>
  <si>
    <t>SCT + CCTd</t>
  </si>
  <si>
    <t>CCT severe</t>
  </si>
  <si>
    <t>CCT standard</t>
  </si>
  <si>
    <t>Bulk Milk Tank</t>
  </si>
  <si>
    <t xml:space="preserve">he objective of this study was to estimate sensitivity and specificity across different cut-off values for the MVD-Enferplex BCV/BRSV multiplex, by comparing them to a commercially available ELISA, the SVANOVIR® BCV-Ab and SVANOVIR® BRSV-Ab, respectively. We analyzed bulk tank milk samples from 360 herds in a low- and 360 herds in a high-prevalence area. As none of the tests were considered perfect, estimation of test characteristics was performed using Bayesian latent class models. At the manufacturers’ recommended cut-off values, the median sensitivity for the BRSV multiplex and the BRSV ELISA was 94.4 [89.8–98.7 95% Posterior Credibility Interval (PCI)] and 99.8 [98.7–100 95% PCI], respectively. The median specificity for the BRSV multiplex was 90.6 [85.5–94.4 95% PCI], but only 57.4 [50.5–64.4 95% PCI] for the BRSV ELISA. </t>
  </si>
  <si>
    <t>Toftaker et al., 2018</t>
  </si>
  <si>
    <t>https://doi.org/10.1016/j.prevetmed.2018.03.008</t>
  </si>
  <si>
    <t xml:space="preserve">Experimental </t>
  </si>
  <si>
    <t>Tracheal Aspiration Sample</t>
  </si>
  <si>
    <t>twenty BRSV strains and 14 heterologous bovine viruses were used to check the kit's sensitivity and specificity. The efficiency and detection limit of the kit were determined by testing dilution series of a BRSV strain. The comparison between real-time RT-PCR kit and FAT was performed with 94 clinical samples from calves with clinical signs of respiratory disease including lung tissues (n = 55), transtracheal aspiration samples (n = 20), and nasal swab samples (n = 19). All of the BRSV strains tested were detected by real-time RT-PCR. No cross-reaction was shown with the 14 heterologous bovine viruses.</t>
  </si>
  <si>
    <t>Timsit et al., 2010</t>
  </si>
  <si>
    <t>https://doi.org/10.1177/104063871002200211</t>
  </si>
  <si>
    <t>Serum (individual)</t>
  </si>
  <si>
    <t>Hanon et al. 2018</t>
  </si>
  <si>
    <t xml:space="preserve">https://doi.org/10.1016/j.prevetmed.2018.07.008 </t>
  </si>
  <si>
    <t>Hanon et al. 2019</t>
  </si>
  <si>
    <t>https://doi.org/10.1016/j.prevetmed.2018.07.009</t>
  </si>
  <si>
    <t>Milk (individual)</t>
  </si>
  <si>
    <t>Hanon et al. 2020</t>
  </si>
  <si>
    <t>https://doi.org/10.1016/j.prevetmed.2018.07.010</t>
  </si>
  <si>
    <t>Hanon et al. 2021</t>
  </si>
  <si>
    <t>https://doi.org/10.1016/j.prevetmed.2018.07.011</t>
  </si>
  <si>
    <t>Mars and Van Maanen 2005</t>
  </si>
  <si>
    <t>https://doi.org/10.1016/j.prevetmed.2005.08.005</t>
  </si>
  <si>
    <t>Mars and Van Maanen 2006</t>
  </si>
  <si>
    <t>https://doi.org/10.1016/j.prevetmed.2005.08.006</t>
  </si>
  <si>
    <t>Ear notch samples</t>
  </si>
  <si>
    <r>
      <t>Four ear notch samples and four sera were provided to the participating veterinary diagnostic laboratories (n = 40). Two of the ear notches and two sera contained BVDV and two ear notches and one serum were negative for pestiviruses. The remaining serum was positive for the ovine border disease virus (BDV). The sample panel was analyzed by an E</t>
    </r>
    <r>
      <rPr>
        <vertAlign val="superscript"/>
        <sz val="11"/>
        <color theme="1"/>
        <rFont val="Calibri"/>
        <family val="2"/>
        <scheme val="minor"/>
      </rPr>
      <t>RNS</t>
    </r>
    <r>
      <rPr>
        <sz val="11"/>
        <color theme="1"/>
        <rFont val="Calibri"/>
        <family val="2"/>
        <scheme val="minor"/>
      </rPr>
      <t xml:space="preserve">-based ELISA for antigen detection, diverse real-time RT-PCR (RT-qPCR) assays and/or virus isolation. </t>
    </r>
  </si>
  <si>
    <t>Wernicke and Beer, 2024</t>
  </si>
  <si>
    <t>https://doi.org/10.1016/j.vetmic.2024.109985</t>
  </si>
  <si>
    <t>Virus Isolation in Cell Culture</t>
  </si>
  <si>
    <t>Herd level sensitivity</t>
  </si>
  <si>
    <t>Derived from https://ca.idexx.com/pdf/en_ca/livestock-poultry/bvdv-p80-ab-insert.pdf listed in larger study examining herd level prevalence of vet pathogens in UK dairy herds</t>
  </si>
  <si>
    <t>Velasova et al., 2017</t>
  </si>
  <si>
    <t>https://doi.org/10.3168/jds.2016-11863</t>
  </si>
  <si>
    <t>Herd level specificity</t>
  </si>
  <si>
    <t>Sandwich Hybridisation</t>
  </si>
  <si>
    <t>Manufacturer Claim</t>
  </si>
  <si>
    <t>Detection of Campylobacter spp. and Enterobacter Sakazakii in Food with a New Test Kit System</t>
  </si>
  <si>
    <t>Fabienke and Siegrist</t>
  </si>
  <si>
    <t>https://www.sigmaaldrich.com/BE/en/technical-documents/technical-article/microbiological-testing/pathogen-and-spoilage-testing/detection-of-campylobacter</t>
  </si>
  <si>
    <t>Culture (PB)</t>
  </si>
  <si>
    <t>Pooled caecal samples</t>
  </si>
  <si>
    <r>
      <t xml:space="preserve">Comparison of various culture methods with or without enrichment/resucitation and RT-PCR assay for detecting </t>
    </r>
    <r>
      <rPr>
        <i/>
        <sz val="11"/>
        <color rgb="FF000000"/>
        <rFont val="Calibri"/>
        <family val="2"/>
        <scheme val="minor"/>
      </rPr>
      <t>Campylobacter</t>
    </r>
    <r>
      <rPr>
        <sz val="11"/>
        <color rgb="FF000000"/>
        <rFont val="Calibri"/>
        <family val="2"/>
        <scheme val="minor"/>
      </rPr>
      <t xml:space="preserve"> in UK broilers</t>
    </r>
  </si>
  <si>
    <t>Rodgers et al., 2017</t>
  </si>
  <si>
    <t>10.1111/zph.12306</t>
  </si>
  <si>
    <t>Culture (AEB)</t>
  </si>
  <si>
    <t>Campylobacter jejuni</t>
  </si>
  <si>
    <t>cdtA</t>
  </si>
  <si>
    <t>Archived cultures</t>
  </si>
  <si>
    <t>This study examined the sensitivity and specificity of 12 PCR assays targeting 23S rRNA, ceuE, lpxA, hipO, mapA, ask, and cdt genes of C. jejuni and C. coli. The sensitivities of PCR assays were 85.2–100%, and 97–100%, and the specificities were 90.5–100%, and 94.3–100% for the tested C. jejuni (n = 61) and C. coli (n = 33) strains, respectively. Two PCR assays, targeting cdtC and hipO genes, were found to be 100% sensitive and/or specific for all C. jejuni strains, while 3 assays, targeting cdtB, cdtA, and ask genes, were 100% sensitive and/or specific for C. coli strains. However, PCR assays for hipO and ask genes are problematic to conduct simultaneously due to the differences in PCR conditions. Overall, multiplex PCR assays targeting cdtC and cdtB genes, encoding 2 subunits of the same toxin, were concluded to be the most reliable.</t>
  </si>
  <si>
    <t>Lutful Kabir et al., 2019</t>
  </si>
  <si>
    <t>https://doi.org/10.7883/yoken.JJID.2018.340</t>
  </si>
  <si>
    <t>cdtB</t>
  </si>
  <si>
    <t>cdtC</t>
  </si>
  <si>
    <t>23S rRNA</t>
  </si>
  <si>
    <t>ceuE</t>
  </si>
  <si>
    <t>hipO</t>
  </si>
  <si>
    <t>lpxA</t>
  </si>
  <si>
    <t>mapA</t>
  </si>
  <si>
    <t>Campylobacter coli</t>
  </si>
  <si>
    <t>ask</t>
  </si>
  <si>
    <r>
      <t>prioCHECK CSFV E</t>
    </r>
    <r>
      <rPr>
        <vertAlign val="superscript"/>
        <sz val="11"/>
        <color theme="1"/>
        <rFont val="Calibri"/>
        <family val="2"/>
        <scheme val="minor"/>
      </rPr>
      <t>rns</t>
    </r>
  </si>
  <si>
    <t>vaccinated sera</t>
  </si>
  <si>
    <t>This review thus presents recent advances in the diagnosis of CSF and future perspectives.</t>
  </si>
  <si>
    <t>Wang et al., 2020</t>
  </si>
  <si>
    <t>https://doi.org/10.3390/pathogens9080658</t>
  </si>
  <si>
    <t>Coxiella burnetii</t>
  </si>
  <si>
    <t>Serum; plasma; milk</t>
  </si>
  <si>
    <t>The CHEKIT Q Fever Antibody ELISA, (IDEXX Laboratories, Inc) is based on C. burnetii purified antigens of the 9‐Mile tick‐sourced strain.32 It can be used on serum, plasma and milk of ruminants. The manufacturer claims 100% sensitivity and 100% specificity based on tests performed on 81 samples of animals with known infection status.</t>
  </si>
  <si>
    <t>Plummer et al., 2018</t>
  </si>
  <si>
    <t>https://doi.org/10.1111%2Fjvim.15229</t>
  </si>
  <si>
    <t>Complement fixation test</t>
  </si>
  <si>
    <t>Less sensitive than most ELISA (as low as 10% in aborting animals); good specificity (&gt;98%)</t>
  </si>
  <si>
    <t>aborting</t>
  </si>
  <si>
    <t>In Europe, the LSIVET Ruminant Milk/Serum Q fever (Laboratoire Service International, Lissieu, France) is an ELISA test using an ovine‐derived antigen.33 Sensitivity is estimated to be 85% and specificity at 95%.</t>
  </si>
  <si>
    <t>Derived from https://thermofisher.com/order/catalog/product/ELISACOXLS2 listed in larger study on herd level prevalence UK dairy cattle</t>
  </si>
  <si>
    <t>Humans; pigs</t>
  </si>
  <si>
    <t>Cultured Samples (Faecal)</t>
  </si>
  <si>
    <t>PCR assays were developed and compared to AST and sequencing. Sensitivity and specificity is reported for a wide range of antibiotics.</t>
  </si>
  <si>
    <t>Pholwat et al., 2019</t>
  </si>
  <si>
    <t>https://doi.org/10.1371%2Fjournal.pone.0216747</t>
  </si>
  <si>
    <t xml:space="preserve">EUCAST/CLSI Disk Diffusion AST </t>
  </si>
  <si>
    <t>amoxicillin-clavulanic acid</t>
  </si>
  <si>
    <t xml:space="preserve"> [category agreement between the two methods] EFSA report, reports a range of AST agreement percentages between the two most commonly used (EUCAST/CLSI) methodologies. However, this is not standardised in vet medicine laboratories.</t>
  </si>
  <si>
    <t>ampicillin</t>
  </si>
  <si>
    <t>cirpofloxacin</t>
  </si>
  <si>
    <t>gentamicin</t>
  </si>
  <si>
    <t>ceftriaxone</t>
  </si>
  <si>
    <t>trimethoprim-selfamethoxazole</t>
  </si>
  <si>
    <t>MALDI-TOF</t>
  </si>
  <si>
    <t>EFSA report, reports a range of AST agreement percentages between the two most commonly used (EUCAST/CLSI) methodologies. However, this is not standardised in vet medicine laboratories.</t>
  </si>
  <si>
    <t>Nanopore Sequencing</t>
  </si>
  <si>
    <r>
      <t xml:space="preserve">E. coli </t>
    </r>
    <r>
      <rPr>
        <sz val="11"/>
        <color rgb="FF000000"/>
        <rFont val="Calibri"/>
        <family val="2"/>
        <scheme val="minor"/>
      </rPr>
      <t>(ETEC/STEC)</t>
    </r>
  </si>
  <si>
    <t>amoxicillin</t>
  </si>
  <si>
    <r>
      <rPr>
        <i/>
        <sz val="12"/>
        <color theme="1"/>
        <rFont val="Calibri"/>
        <family val="2"/>
        <scheme val="minor"/>
      </rPr>
      <t>bla</t>
    </r>
    <r>
      <rPr>
        <sz val="12"/>
        <color theme="1"/>
        <rFont val="Calibri"/>
        <family val="2"/>
        <scheme val="minor"/>
      </rPr>
      <t>TEM1-B</t>
    </r>
  </si>
  <si>
    <t>Cultured Samples</t>
  </si>
  <si>
    <t xml:space="preserve"> Here, nanopore sequencing was used on 94 field isolates to assess the predictive power, using the meta R package to determine sensitivity and specificity and associated credibility intervals of genotypes associated with virulence and AMR.</t>
  </si>
  <si>
    <t>Vereecke et al., 2023</t>
  </si>
  <si>
    <t>https://doi.org/10.3389/fmicb.2023.1139312</t>
  </si>
  <si>
    <r>
      <rPr>
        <i/>
        <sz val="12"/>
        <color theme="1"/>
        <rFont val="Calibri"/>
        <family val="2"/>
        <scheme val="minor"/>
      </rPr>
      <t>+ bla</t>
    </r>
    <r>
      <rPr>
        <sz val="12"/>
        <color theme="1"/>
        <rFont val="Calibri"/>
        <family val="2"/>
        <scheme val="minor"/>
      </rPr>
      <t>CTXM-1</t>
    </r>
  </si>
  <si>
    <r>
      <rPr>
        <i/>
        <sz val="12"/>
        <color theme="1"/>
        <rFont val="Calibri"/>
        <family val="2"/>
        <scheme val="minor"/>
      </rPr>
      <t>+ bla</t>
    </r>
    <r>
      <rPr>
        <sz val="12"/>
        <color theme="1"/>
        <rFont val="Calibri"/>
        <family val="2"/>
        <scheme val="minor"/>
      </rPr>
      <t>TEM-106</t>
    </r>
  </si>
  <si>
    <r>
      <rPr>
        <i/>
        <sz val="12"/>
        <color theme="1"/>
        <rFont val="Calibri"/>
        <family val="2"/>
        <scheme val="minor"/>
      </rPr>
      <t>+ bla</t>
    </r>
    <r>
      <rPr>
        <sz val="12"/>
        <color theme="1"/>
        <rFont val="Calibri"/>
        <family val="2"/>
        <scheme val="minor"/>
      </rPr>
      <t>TEM-1A</t>
    </r>
  </si>
  <si>
    <t>amoxicillin-CA</t>
  </si>
  <si>
    <r>
      <rPr>
        <i/>
        <sz val="12"/>
        <color theme="1"/>
        <rFont val="Calibri"/>
        <family val="2"/>
        <scheme val="minor"/>
      </rPr>
      <t>bla</t>
    </r>
    <r>
      <rPr>
        <sz val="12"/>
        <color theme="1"/>
        <rFont val="Calibri"/>
        <family val="2"/>
        <scheme val="minor"/>
      </rPr>
      <t>TEM-1A</t>
    </r>
  </si>
  <si>
    <r>
      <t xml:space="preserve">+ </t>
    </r>
    <r>
      <rPr>
        <i/>
        <sz val="12"/>
        <color theme="1"/>
        <rFont val="Calibri"/>
        <family val="2"/>
        <scheme val="minor"/>
      </rPr>
      <t>ampC</t>
    </r>
    <r>
      <rPr>
        <sz val="12"/>
        <color theme="1"/>
        <rFont val="Calibri"/>
        <family val="2"/>
        <scheme val="minor"/>
      </rPr>
      <t xml:space="preserve"> prom PM</t>
    </r>
  </si>
  <si>
    <t>cefalexin</t>
  </si>
  <si>
    <t>colistin</t>
  </si>
  <si>
    <t>mcr1.1</t>
  </si>
  <si>
    <r>
      <t xml:space="preserve">+ </t>
    </r>
    <r>
      <rPr>
        <i/>
        <sz val="12"/>
        <color theme="1"/>
        <rFont val="Calibri"/>
        <family val="2"/>
        <scheme val="minor"/>
      </rPr>
      <t>mcr2.1</t>
    </r>
  </si>
  <si>
    <r>
      <t xml:space="preserve">+ </t>
    </r>
    <r>
      <rPr>
        <i/>
        <sz val="12"/>
        <color theme="1"/>
        <rFont val="Calibri"/>
        <family val="2"/>
        <scheme val="minor"/>
      </rPr>
      <t>mcr5.1</t>
    </r>
  </si>
  <si>
    <t>apramycin</t>
  </si>
  <si>
    <t>aac3IV</t>
  </si>
  <si>
    <t>+ aac3IVa</t>
  </si>
  <si>
    <r>
      <t xml:space="preserve">+ </t>
    </r>
    <r>
      <rPr>
        <i/>
        <sz val="12"/>
        <color theme="1"/>
        <rFont val="Calibri"/>
        <family val="2"/>
        <scheme val="minor"/>
      </rPr>
      <t>aac3IVa</t>
    </r>
  </si>
  <si>
    <t>+ aac3IId</t>
  </si>
  <si>
    <t>kanamycin-paromomycin</t>
  </si>
  <si>
    <t>aph3Ia</t>
  </si>
  <si>
    <t>spectinomycin</t>
  </si>
  <si>
    <t>aad1</t>
  </si>
  <si>
    <r>
      <t xml:space="preserve">+ </t>
    </r>
    <r>
      <rPr>
        <i/>
        <sz val="12"/>
        <color theme="1"/>
        <rFont val="Calibri"/>
        <family val="2"/>
        <scheme val="minor"/>
      </rPr>
      <t>aad10</t>
    </r>
  </si>
  <si>
    <r>
      <t xml:space="preserve">+ </t>
    </r>
    <r>
      <rPr>
        <i/>
        <sz val="12"/>
        <color theme="1"/>
        <rFont val="Calibri"/>
        <family val="2"/>
        <scheme val="minor"/>
      </rPr>
      <t>aad12</t>
    </r>
  </si>
  <si>
    <r>
      <t>+</t>
    </r>
    <r>
      <rPr>
        <i/>
        <sz val="12"/>
        <color theme="1"/>
        <rFont val="Calibri"/>
        <family val="2"/>
        <scheme val="minor"/>
      </rPr>
      <t xml:space="preserve"> aad2</t>
    </r>
  </si>
  <si>
    <t>florfenicol</t>
  </si>
  <si>
    <t>floR</t>
  </si>
  <si>
    <t>doxycycline</t>
  </si>
  <si>
    <r>
      <t>tet</t>
    </r>
    <r>
      <rPr>
        <sz val="12"/>
        <color theme="1"/>
        <rFont val="Calibri"/>
        <family val="2"/>
        <scheme val="minor"/>
      </rPr>
      <t>(A)</t>
    </r>
  </si>
  <si>
    <r>
      <t>+ tet</t>
    </r>
    <r>
      <rPr>
        <sz val="12"/>
        <color theme="1"/>
        <rFont val="Calibri"/>
        <family val="2"/>
        <scheme val="minor"/>
      </rPr>
      <t>(B)</t>
    </r>
  </si>
  <si>
    <t>tetracycline</t>
  </si>
  <si>
    <t>enrofloxacin</t>
  </si>
  <si>
    <t>ParC PM</t>
  </si>
  <si>
    <t>+ GyrA PM</t>
  </si>
  <si>
    <r>
      <t xml:space="preserve">+ </t>
    </r>
    <r>
      <rPr>
        <i/>
        <sz val="12"/>
        <color theme="1"/>
        <rFont val="Calibri"/>
        <family val="2"/>
        <scheme val="minor"/>
      </rPr>
      <t>qnrS1</t>
    </r>
  </si>
  <si>
    <t>flumequine</t>
  </si>
  <si>
    <r>
      <t xml:space="preserve">+ </t>
    </r>
    <r>
      <rPr>
        <i/>
        <sz val="12"/>
        <color rgb="FF000000"/>
        <rFont val="Calibri"/>
        <family val="2"/>
        <scheme val="minor"/>
      </rPr>
      <t>qnrS1</t>
    </r>
  </si>
  <si>
    <t>marbofloxacin</t>
  </si>
  <si>
    <t>qnrS1</t>
  </si>
  <si>
    <r>
      <rPr>
        <i/>
        <sz val="12"/>
        <color rgb="FF000000"/>
        <rFont val="Calibri"/>
        <family val="2"/>
        <scheme val="minor"/>
      </rPr>
      <t>+ qnrS1</t>
    </r>
    <r>
      <rPr>
        <sz val="12"/>
        <color rgb="FF000000"/>
        <rFont val="Calibri"/>
        <family val="2"/>
        <scheme val="minor"/>
      </rPr>
      <t xml:space="preserve"> Mut</t>
    </r>
  </si>
  <si>
    <t>trimethoprim-sulfa</t>
  </si>
  <si>
    <t>dfra1-10</t>
  </si>
  <si>
    <r>
      <t xml:space="preserve">+ </t>
    </r>
    <r>
      <rPr>
        <i/>
        <sz val="12"/>
        <color theme="1"/>
        <rFont val="Calibri"/>
        <family val="2"/>
        <scheme val="minor"/>
      </rPr>
      <t>dfra1-8</t>
    </r>
  </si>
  <si>
    <r>
      <t xml:space="preserve">+ </t>
    </r>
    <r>
      <rPr>
        <i/>
        <sz val="12"/>
        <color theme="1"/>
        <rFont val="Calibri"/>
        <family val="2"/>
        <scheme val="minor"/>
      </rPr>
      <t>dfra5</t>
    </r>
  </si>
  <si>
    <r>
      <t xml:space="preserve">+ </t>
    </r>
    <r>
      <rPr>
        <i/>
        <sz val="12"/>
        <color theme="1"/>
        <rFont val="Calibri"/>
        <family val="2"/>
        <scheme val="minor"/>
      </rPr>
      <t>dfra12</t>
    </r>
  </si>
  <si>
    <r>
      <t>+</t>
    </r>
    <r>
      <rPr>
        <i/>
        <sz val="12"/>
        <color theme="1"/>
        <rFont val="Calibri"/>
        <family val="2"/>
        <scheme val="minor"/>
      </rPr>
      <t xml:space="preserve"> dfra14</t>
    </r>
  </si>
  <si>
    <r>
      <t xml:space="preserve">+ </t>
    </r>
    <r>
      <rPr>
        <i/>
        <sz val="12"/>
        <color theme="1"/>
        <rFont val="Calibri"/>
        <family val="2"/>
        <scheme val="minor"/>
      </rPr>
      <t>dfra36</t>
    </r>
  </si>
  <si>
    <t>type 1 Asia</t>
  </si>
  <si>
    <t>Manufacturer factsheet for the PrioCHECK FMDv ELISA - Evaluated by FMD laboratory Pirbright Institute, UK</t>
  </si>
  <si>
    <t>Applied Biosystems</t>
  </si>
  <si>
    <t>https://assets.thermofisher.com/TFS-Assets/GSD/Flyers/priocheck-fmdv-type-specific-a-asia1-o-flyer.pdf</t>
  </si>
  <si>
    <t>type A</t>
  </si>
  <si>
    <t>type O</t>
  </si>
  <si>
    <t>[concordance] Inter laboratory comparison of 2 commercially available ELISAs: ProCHECK and NSP</t>
  </si>
  <si>
    <t>Browning et al., 2020</t>
  </si>
  <si>
    <t>https://doi.org/10.1177%2F1040638720962070</t>
  </si>
  <si>
    <t>6-21 dpi</t>
  </si>
  <si>
    <t>Three commercially available ELISAs for the detection of antibodies to the non-structural proteins of foot-and-mouth disease virus (FMDV) were evaluated, using sera from uninfected, vaccinated, infected, inoculated, first vaccinated and subsequently infected, and first vaccinated and subsequently inoculated cattle.</t>
  </si>
  <si>
    <t>Moonen et al., 2004</t>
  </si>
  <si>
    <t>https://doi.org/10.1016/j.vetmic.2003.12.003</t>
  </si>
  <si>
    <t>21-180 dpi</t>
  </si>
  <si>
    <t>LFD</t>
  </si>
  <si>
    <t>Extensive review coverting a wide range of diagnostic tests including RT-PCR, LFD, and novel isothermal technologies</t>
  </si>
  <si>
    <t>Wong et al., 2020</t>
  </si>
  <si>
    <t>https://doi.org/10.3389/fvets.2020.00477</t>
  </si>
  <si>
    <t>RT-PCR Microarray</t>
  </si>
  <si>
    <t xml:space="preserve">Hepatitis E </t>
  </si>
  <si>
    <t>Serum; meat juice</t>
  </si>
  <si>
    <t>Manufacturer factsheet for the PrioCHECK Porcine HEV ELISA Ab strip kit</t>
  </si>
  <si>
    <t>https://assets.thermofisher.com/TFS-Assets/GSD/Flyers/priocheck-porcine-hev-ab-strip-kit-flyer.pdf</t>
  </si>
  <si>
    <t>Liver</t>
  </si>
  <si>
    <t>An international collaborative study on method reproducibility involving 11 laboratories was performed for an HEV-RNA detection method, which consists of steps of sample homogenization, RNA extraction and real-time RT-PCR detection, including a process control. Naturally contaminated pork liver samples containing two different amounts of HEV and a HEV-negative pork liver sample were tested by all laboratories using the method.</t>
  </si>
  <si>
    <t>Trojnar et al., 2020</t>
  </si>
  <si>
    <t>https://doi.org/10.3390%2Fmicroorganisms8101460</t>
  </si>
  <si>
    <t>Raaperi et al. 2014</t>
  </si>
  <si>
    <t>https://doi.org/10.1016/j.tvjl.2014.05.040</t>
  </si>
  <si>
    <t>Raaperi et al. 2015</t>
  </si>
  <si>
    <t xml:space="preserve">7 pg </t>
  </si>
  <si>
    <t>A multiplex polymerase chain reaction (M-PCR) was developed to detect and differentiate between BHV-1 and BHV-5. In this M-PCR two pairs of primers (TK1, TK2 and GD1, GD2) were used in the same reaction mix to amplify a thymidine kinase genomic region (183 bp) of BHV-1 and one genomic region of the glycoprotein D (564 bp) of BHV-5. The specificity of the M-PCR was demonstrated when using both primers pairs simultaneously with BHV-1 and BHV-5 templates.</t>
  </si>
  <si>
    <t>Alegre et al., 2008</t>
  </si>
  <si>
    <t>https://doi.org/10.1111/j.1439-0450.2001.00489.x</t>
  </si>
  <si>
    <t>Ab test</t>
  </si>
  <si>
    <t>Derived from http://search.cosmobio.co.jp/cosmo_search_p/search_gate2/docs/GDH_/VFP03140960.2006823.pdf listed in larger study examining herd level prevalence of vet pathogens in UK dairy herds</t>
  </si>
  <si>
    <t>Dot ELISA</t>
  </si>
  <si>
    <t>Dot ELISA vs Sandwich ELISA</t>
  </si>
  <si>
    <t>Extensive review covering a wide range of PPRV diagnostics including those listed, and others such as LAMP</t>
  </si>
  <si>
    <t>Santhamani et al., 2016</t>
  </si>
  <si>
    <t>10.1007/s00705-016-3009-2</t>
  </si>
  <si>
    <t>Cell ELISA vs Infectivity titration</t>
  </si>
  <si>
    <t>Blocking ELISA vs VNT</t>
  </si>
  <si>
    <t>Competitive ELISA vs VNT</t>
  </si>
  <si>
    <t>indirect ELISA vs competitive ELISA</t>
  </si>
  <si>
    <t>HPPR-b-ELISA; c-ELISA</t>
  </si>
  <si>
    <t>HPPR-b-ELISA vs c-ELISA)</t>
  </si>
  <si>
    <t>The sensitivity and specificity of HPPR- b-ELISA® were 79.55 and 99.74%, respectively, compared to c-ELISA. The HPPR- b-ELISA® was in perfect agreement (κ = 0.86) with the c-ELISA in all sera collected from goats, sheep and cattle.</t>
  </si>
  <si>
    <t>Lelisa et al., 2022</t>
  </si>
  <si>
    <t>https://doi.org/10.1186%2Fs12866-022-02669-w</t>
  </si>
  <si>
    <t>HPPR-b-ELISA vs compared with c-ELISA</t>
  </si>
  <si>
    <t xml:space="preserve">Here, two newly emerged PPR virus (PPRV) isolates from India and from the Middle East were tested in an animal trial to analyse their pathogenesis, and to evaluate serological and molecular detection methods. Animals infected with the two different PPRV isolates showed marked differences in clinical manifestation and scoring. The PPRV isolate from India was less virulent than the virus from the Middle East. Commercially available rapid detection methods for PPRV antigen (two Lateral Flow Devices (LFDs) and one antigen ELISA) were evaluated in comparison with a nucleic acid detection method. </t>
  </si>
  <si>
    <t>Halecker et al., 2020</t>
  </si>
  <si>
    <t>https://doi.org/10.1111/tbed.13660</t>
  </si>
  <si>
    <t>Idexx</t>
  </si>
  <si>
    <t>Here, we evaluate the practicability of the method by applying it to the results of six ELISA tests for antibodies against the porcine reproductive and respiratory syndrome (PRRS) virus in pigs that generally follow the same biological principle. First, we present different methods of identifying suitable starting values for the algorithm and apply these to the dataset and a vaccinated subgroup. We present the calculated values of the test accuracies, the estimated proportion of antibody-positive animals and the dependency structure for both datasets. Different starting values led to matching results for the entire dataset. For the vaccinated subgroup, the results were more dependent on the selected starting values. All six ELISA tests are well suited to detect antibodies against PRRS virus, whereas none of the tests had the best values for sensitivity and specificity simultaneously.</t>
  </si>
  <si>
    <t>Schonenberg et al., 2022</t>
  </si>
  <si>
    <t>https://doi.org/10.1371/journal.pone.0262944</t>
  </si>
  <si>
    <t>Pigtyp</t>
  </si>
  <si>
    <t>IDVet</t>
  </si>
  <si>
    <t>Ingezim 2.0</t>
  </si>
  <si>
    <t>Ingezim Universal</t>
  </si>
  <si>
    <t>PrioCHECK</t>
  </si>
  <si>
    <t>Serum; semen; blood (individual)</t>
  </si>
  <si>
    <t>Comparison of Commercial Real-Time Reverse Transcription-PCR Assays for Reliable, Early, and Rapid Detection of Heterologous Strains of Porcine Reproductive and Respiratory Syndrome Virus in Experimentally Infected or Noninfected Boars by Use of Different Sample Types</t>
  </si>
  <si>
    <t>Gerber et al., 2013</t>
  </si>
  <si>
    <t>https://doi.org/10.1128/jcm.02685-12</t>
  </si>
  <si>
    <t>RT-PCR (tonsil scraping vs serum vs tonsil oral scape)</t>
  </si>
  <si>
    <t>Sows</t>
  </si>
  <si>
    <t>This study compares a new non invsasive method for collection rather of the samples for RT-qPCR diagnosis</t>
  </si>
  <si>
    <t>Li et al., 2024</t>
  </si>
  <si>
    <t>https://doi.org/10.1016/j.prevetmed.2023.106082</t>
  </si>
  <si>
    <t>Tonsil</t>
  </si>
  <si>
    <t>Tonsil oral scrape</t>
  </si>
  <si>
    <t>Cell Culture and Nanopore Sequencing</t>
  </si>
  <si>
    <t>In the present study, we examined the suitability of different cell lines as a possible replacement of primary pulmonary alveolar macrophages (PAM) cells for isolation and growth of PRRSV.</t>
  </si>
  <si>
    <t>Xie et al., 2021</t>
  </si>
  <si>
    <t>https://doi.org/10.3390%2Fvaccines9060594</t>
  </si>
  <si>
    <t>Faecal culture</t>
  </si>
  <si>
    <t>Systematic Review</t>
  </si>
  <si>
    <t>Faeces</t>
  </si>
  <si>
    <t>HEYM medium</t>
  </si>
  <si>
    <t>Nielsen and Toft, 2008</t>
  </si>
  <si>
    <t>https://doi.org/10.1016/j.vetmic.2007.12.011</t>
  </si>
  <si>
    <t>&gt;2 years</t>
  </si>
  <si>
    <t>TREK medium</t>
  </si>
  <si>
    <t>All cattle &gt;0 years</t>
  </si>
  <si>
    <t>Parturient cows</t>
  </si>
  <si>
    <t>ATCC 19698</t>
  </si>
  <si>
    <t>IDEXX</t>
  </si>
  <si>
    <t>VRI316</t>
  </si>
  <si>
    <t>LAM</t>
  </si>
  <si>
    <t>PPA3</t>
  </si>
  <si>
    <t>Various</t>
  </si>
  <si>
    <t>Milk</t>
  </si>
  <si>
    <t>Allied</t>
  </si>
  <si>
    <t>&gt;=2nd lactation</t>
  </si>
  <si>
    <t>cows</t>
  </si>
  <si>
    <t>IFN-γ</t>
  </si>
  <si>
    <t>PPDa</t>
  </si>
  <si>
    <t>1-2 years</t>
  </si>
  <si>
    <t>PPDj</t>
  </si>
  <si>
    <t>2-3 years</t>
  </si>
  <si>
    <t>&gt;3 years</t>
  </si>
  <si>
    <t>&gt;1 year</t>
  </si>
  <si>
    <t>2–5 years</t>
  </si>
  <si>
    <t>2–4 years</t>
  </si>
  <si>
    <r>
      <t>&gt;</t>
    </r>
    <r>
      <rPr>
        <sz val="11"/>
        <color theme="1"/>
        <rFont val="Calibri"/>
        <family val="2"/>
        <scheme val="minor"/>
      </rPr>
      <t>1 positive faecal culture</t>
    </r>
  </si>
  <si>
    <t>sELISA (HerdChek, IDEXX)</t>
  </si>
  <si>
    <t>Field et al., 2022</t>
  </si>
  <si>
    <t>https://doi.org/10.1016/j.tvjl.2022.105786</t>
  </si>
  <si>
    <r>
      <t>&gt;</t>
    </r>
    <r>
      <rPr>
        <sz val="11"/>
        <color theme="1"/>
        <rFont val="Calibri"/>
        <family val="2"/>
        <scheme val="minor"/>
      </rPr>
      <t>1 seropositive animal</t>
    </r>
  </si>
  <si>
    <r>
      <t>&gt;</t>
    </r>
    <r>
      <rPr>
        <sz val="11"/>
        <color theme="1"/>
        <rFont val="Calibri"/>
        <family val="2"/>
        <scheme val="minor"/>
      </rPr>
      <t>2 seropositive animals</t>
    </r>
  </si>
  <si>
    <t>mELISA (Antel Biosystems)</t>
  </si>
  <si>
    <t>sELISA</t>
  </si>
  <si>
    <t>sELISA (Paracheck, CSL)</t>
  </si>
  <si>
    <t>mELISA (Parachek2, Prionics)</t>
  </si>
  <si>
    <t>mELISA (IDEXX)</t>
  </si>
  <si>
    <t>mELISA (IDVet)</t>
  </si>
  <si>
    <t>sELISA (Not specified)</t>
  </si>
  <si>
    <t>BMT ELISA (non-commercial adapted ELISA)</t>
  </si>
  <si>
    <t>BMT ELISA (Pourquier)</t>
  </si>
  <si>
    <t>Empty Cell</t>
  </si>
  <si>
    <t>BMT ELISA (Prionics)</t>
  </si>
  <si>
    <t>BMT ELISA (IDEXX/Pourquier)</t>
  </si>
  <si>
    <t>BMT ELISA (Parachek 2, Prionics)</t>
  </si>
  <si>
    <t>Test evaluated</t>
  </si>
  <si>
    <t>SAT (Serum Agglutination Test)</t>
  </si>
  <si>
    <t>Dam</t>
  </si>
  <si>
    <t>The objective of this study was to determine the diagnostic value of maternal serology for the diagnosis of Salmonella Dublin bovine abortion and stillbirth. A retrospective, unmatched, case-control study was carried out using twenty year's data (1989-2009) from bovine foetal submissions to an Irish government veterinary laboratory. Cases (n = 214) were defined as submissions with a S. Dublin culture-positive foetus from a S. Dublin unvaccinated dam where results of maternal S. Dublin serology were available.</t>
  </si>
  <si>
    <t>Sanchez-Miguel et al., 2018</t>
  </si>
  <si>
    <t>https://doi.org/10.1111/tbed.12784</t>
  </si>
  <si>
    <t>0-99 days</t>
  </si>
  <si>
    <t>Serum; milk (individual/bulk)</t>
  </si>
  <si>
    <t>Diagnostic test efficacy used in model parameterisation</t>
  </si>
  <si>
    <t>&gt;100 days</t>
  </si>
  <si>
    <t>Faeces; tissue</t>
  </si>
  <si>
    <r>
      <t xml:space="preserve">We developed and evaluated a quantitative PCR (qPCR) method on spiked sheep tissue and fecal samples for the detection and quantification of </t>
    </r>
    <r>
      <rPr>
        <i/>
        <sz val="11"/>
        <color theme="1"/>
        <rFont val="Calibri"/>
        <family val="2"/>
        <scheme val="minor"/>
      </rPr>
      <t>Salmonella</t>
    </r>
    <r>
      <rPr>
        <sz val="11"/>
        <color theme="1"/>
        <rFont val="Calibri"/>
        <family val="2"/>
        <scheme val="minor"/>
      </rPr>
      <t xml:space="preserve"> spp.</t>
    </r>
  </si>
  <si>
    <t>Parker et al., 2020</t>
  </si>
  <si>
    <t>https://doi.org/10.1177%2F1040638720952359</t>
  </si>
  <si>
    <t>Broth Culture</t>
  </si>
  <si>
    <r>
      <t xml:space="preserve">Salmonella </t>
    </r>
    <r>
      <rPr>
        <sz val="11"/>
        <color rgb="FF000000"/>
        <rFont val="Calibri"/>
        <family val="2"/>
        <scheme val="minor"/>
      </rPr>
      <t>Dublin</t>
    </r>
  </si>
  <si>
    <r>
      <t xml:space="preserve">The method was directed towards a </t>
    </r>
    <r>
      <rPr>
        <i/>
        <sz val="11"/>
        <color theme="1"/>
        <rFont val="Calibri"/>
        <family val="2"/>
        <scheme val="minor"/>
      </rPr>
      <t>Salm</t>
    </r>
    <r>
      <rPr>
        <sz val="11"/>
        <color theme="1"/>
        <rFont val="Calibri"/>
        <family val="2"/>
        <scheme val="minor"/>
      </rPr>
      <t xml:space="preserve">. Dublin-specific sequence of the </t>
    </r>
    <r>
      <rPr>
        <i/>
        <sz val="11"/>
        <color theme="1"/>
        <rFont val="Calibri"/>
        <family val="2"/>
        <scheme val="minor"/>
      </rPr>
      <t xml:space="preserve">vagC </t>
    </r>
    <r>
      <rPr>
        <sz val="11"/>
        <color theme="1"/>
        <rFont val="Calibri"/>
        <family val="2"/>
        <scheme val="minor"/>
      </rPr>
      <t xml:space="preserve">gene on the </t>
    </r>
    <r>
      <rPr>
        <i/>
        <sz val="11"/>
        <color theme="1"/>
        <rFont val="Calibri"/>
        <family val="2"/>
        <scheme val="minor"/>
      </rPr>
      <t>Salmonella</t>
    </r>
    <r>
      <rPr>
        <sz val="11"/>
        <color theme="1"/>
        <rFont val="Calibri"/>
        <family val="2"/>
        <scheme val="minor"/>
      </rPr>
      <t xml:space="preserve"> virulence plasmid (pSDV) and towards </t>
    </r>
    <r>
      <rPr>
        <i/>
        <sz val="11"/>
        <color theme="1"/>
        <rFont val="Calibri"/>
        <family val="2"/>
        <scheme val="minor"/>
      </rPr>
      <t>Salmonella</t>
    </r>
    <r>
      <rPr>
        <sz val="11"/>
        <color theme="1"/>
        <rFont val="Calibri"/>
        <family val="2"/>
        <scheme val="minor"/>
      </rPr>
      <t xml:space="preserve"> genus-specific sequence of the </t>
    </r>
    <r>
      <rPr>
        <i/>
        <sz val="11"/>
        <color theme="1"/>
        <rFont val="Calibri"/>
        <family val="2"/>
        <scheme val="minor"/>
      </rPr>
      <t xml:space="preserve">invA </t>
    </r>
    <r>
      <rPr>
        <sz val="11"/>
        <color theme="1"/>
        <rFont val="Calibri"/>
        <family val="2"/>
        <scheme val="minor"/>
      </rPr>
      <t xml:space="preserve">gene, serving as an internal amplification control. The method showed 100% inclusivity and exclusivity when tested on a strain collection containing 50 serotyped </t>
    </r>
    <r>
      <rPr>
        <i/>
        <sz val="11"/>
        <color theme="1"/>
        <rFont val="Calibri"/>
        <family val="2"/>
        <scheme val="minor"/>
      </rPr>
      <t xml:space="preserve">S </t>
    </r>
    <r>
      <rPr>
        <sz val="11"/>
        <color theme="1"/>
        <rFont val="Calibri"/>
        <family val="2"/>
        <scheme val="minor"/>
      </rPr>
      <t xml:space="preserve">. Dublin strains, 20 strains of other </t>
    </r>
    <r>
      <rPr>
        <i/>
        <sz val="11"/>
        <color theme="1"/>
        <rFont val="Calibri"/>
        <family val="2"/>
        <scheme val="minor"/>
      </rPr>
      <t>Salmonella</t>
    </r>
    <r>
      <rPr>
        <sz val="11"/>
        <color theme="1"/>
        <rFont val="Calibri"/>
        <family val="2"/>
        <scheme val="minor"/>
      </rPr>
      <t xml:space="preserve"> serotypes and 10 non-</t>
    </r>
    <r>
      <rPr>
        <i/>
        <sz val="11"/>
        <color theme="1"/>
        <rFont val="Calibri"/>
        <family val="2"/>
        <scheme val="minor"/>
      </rPr>
      <t xml:space="preserve"> Salmonella</t>
    </r>
    <r>
      <rPr>
        <sz val="11"/>
        <color theme="1"/>
        <rFont val="Calibri"/>
        <family val="2"/>
        <scheme val="minor"/>
      </rPr>
      <t xml:space="preserve"> strains. The method also showed 100% inclusivity and 99% exclusivity in a collaborative study comprising eight laboratories, where each laboratory received ten different </t>
    </r>
    <r>
      <rPr>
        <i/>
        <sz val="11"/>
        <color theme="1"/>
        <rFont val="Calibri"/>
        <family val="2"/>
        <scheme val="minor"/>
      </rPr>
      <t xml:space="preserve">S </t>
    </r>
    <r>
      <rPr>
        <sz val="11"/>
        <color theme="1"/>
        <rFont val="Calibri"/>
        <family val="2"/>
        <scheme val="minor"/>
      </rPr>
      <t xml:space="preserve">. Dublin strains and 10 other </t>
    </r>
    <r>
      <rPr>
        <i/>
        <sz val="11"/>
        <color theme="1"/>
        <rFont val="Calibri"/>
        <family val="2"/>
        <scheme val="minor"/>
      </rPr>
      <t>Salmonella</t>
    </r>
    <r>
      <rPr>
        <sz val="11"/>
        <color theme="1"/>
        <rFont val="Calibri"/>
        <family val="2"/>
        <scheme val="minor"/>
      </rPr>
      <t xml:space="preserve"> serotypes.</t>
    </r>
  </si>
  <si>
    <t>Persson et al., 2012</t>
  </si>
  <si>
    <t>https://doi.org/10.1111/j.1365-2672.2012.05378.x</t>
  </si>
  <si>
    <t>Derived from https://tools.thermofisher.com/content/sfs/manuals/MAN0013897_7610620_UG_en.pdf listed in larger study examining herd level prevalence of vet pathogens in UK dairy herds</t>
  </si>
  <si>
    <t>Swine Influenza</t>
  </si>
  <si>
    <r>
      <t>Recently a commercial enzyme-linked immunosorbent assay (ELISA) kit for detecting antibody against H1N1 swine influenza virus (SIV) has been made available to diagnosticians and veterinary practitioners. Because the hemagglutination inhibition (HI) test has been considered the standard test for SIV serology, diagnostic performance of the new ELISA was evaluated using positive (</t>
    </r>
    <r>
      <rPr>
        <i/>
        <sz val="11"/>
        <color theme="1"/>
        <rFont val="Calibri"/>
        <family val="2"/>
        <scheme val="minor"/>
      </rPr>
      <t>n</t>
    </r>
    <r>
      <rPr>
        <sz val="11"/>
        <color theme="1"/>
        <rFont val="Calibri"/>
        <family val="2"/>
        <scheme val="minor"/>
      </rPr>
      <t xml:space="preserve"> = 60) and negative (</t>
    </r>
    <r>
      <rPr>
        <i/>
        <sz val="11"/>
        <color theme="1"/>
        <rFont val="Calibri"/>
        <family val="2"/>
        <scheme val="minor"/>
      </rPr>
      <t>n</t>
    </r>
    <r>
      <rPr>
        <sz val="11"/>
        <color theme="1"/>
        <rFont val="Calibri"/>
        <family val="2"/>
        <scheme val="minor"/>
      </rPr>
      <t xml:space="preserve"> = 188) serum samples from young pigs with known status of SIV infection and compared with that of the HI test. Both ELISA and HI test identified all negative animals correctly.</t>
    </r>
  </si>
  <si>
    <t>Yoon et al., 2004</t>
  </si>
  <si>
    <t>https://doi.org/10.1177/104063870401600304</t>
  </si>
  <si>
    <t>14 dpi</t>
  </si>
  <si>
    <t>28 dpi</t>
  </si>
  <si>
    <t>[Trial on humans H1N1 detection]</t>
  </si>
  <si>
    <t>Akhtar et al., 2020</t>
  </si>
  <si>
    <t>https://core.ac.uk/download/pdf/327152388.pdf</t>
  </si>
  <si>
    <r>
      <t xml:space="preserve">a commercial blocking enzyme-linked immunosorbent assay (ELISA) developed for the detection of </t>
    </r>
    <r>
      <rPr>
        <i/>
        <sz val="11"/>
        <color theme="1"/>
        <rFont val="Calibri"/>
        <family val="2"/>
        <scheme val="minor"/>
      </rPr>
      <t>Influenza A virus</t>
    </r>
    <r>
      <rPr>
        <sz val="11"/>
        <color theme="1"/>
        <rFont val="Calibri"/>
        <family val="2"/>
        <scheme val="minor"/>
      </rPr>
      <t xml:space="preserve"> nucleoprotein antibodies in avian species was evaluated for the detection of anti-influenza serum antibodies in swine. Serum samples used to evaluate the test were archived samples from influenza research conducted at the U.S. Department of Agriculture–Agricultural Research Service–National Animal Disease Center and included samples from influenza-inoculated pigs (H1N1, H1N2, H2N3, and H3N2), contact-infected pigs, vaccinated pigs, and negative controls.</t>
    </r>
  </si>
  <si>
    <t>Ciacci-Zanella et al., 2010</t>
  </si>
  <si>
    <t>https://doi.org/10.1177/104063871002200102</t>
  </si>
  <si>
    <t>H1N1</t>
  </si>
  <si>
    <t xml:space="preserve">The IDEXX Swine influenza virus H1N1 and H3N2 enzyme-linked immunosorbent assays (ELISAs) are used worldwide, but their capacity to detect antibodies to European Swine influenza viruses (SIVs) has not been documented. A total of 313 well-defined sera from SIV seronegative pigs and pigs experimentally infected with European SIVs were used to compare the performance of both ELISAs and the hemagglutination inhibition (HI) test. The ELISAs largely failed to detect pigs that had been infected with H1N1 (0/42 positive in H1N1 ELISA) or H3N2 only (9/18 positive in H3N2 ELISA; group 1). Higher ELISA detection rates were found after consecutive infection of pigs with either H1N1 or H3N2 and 1 other subtype (7/40 and 11/22 positive in H1N1 and H3N2 ELISA, respectively; group 2). Of 39 pigs that had been vaccinated twice with 1 of 4 commercial SIV vaccines (group 3), 25 tested positive in the H1N1 and 4 in the H3N2 ELISA. Pigs that had received a single vaccination after a prior infection with H1N1 and/or H3N2 (group 4) were more frequently positive than group 1 or 3 pigs (23/24 and 15/24 positive in H1N1 and H3N2 ELISA, respectively). Both the H1N1 and H3N2 ELISA showed a low sensitivity (39% and 35%, respectively) relative to the HI test. </t>
  </si>
  <si>
    <t>Barbe et al., 2009</t>
  </si>
  <si>
    <t>https://doi.org/10.1177/104063870902100113</t>
  </si>
  <si>
    <t>H3N2</t>
  </si>
  <si>
    <t>Type of study</t>
  </si>
  <si>
    <t>Time period</t>
  </si>
  <si>
    <t>Within herd prevalence</t>
  </si>
  <si>
    <t>Survey</t>
  </si>
  <si>
    <t>During the bluetongue outbreak in the Netherlands in 2006, caused by BTV serotype 8, coupled serum and milk samples were obtained from 470 individual cows from 10 BTV-infected farms with an average seroprevalence of 57%.</t>
  </si>
  <si>
    <t>Bovine tuberculosis</t>
  </si>
  <si>
    <t>2016-2017</t>
  </si>
  <si>
    <t xml:space="preserve"> A cross-sectional study to estimate the prevalence of BTB and identify associated risk factors was conducted between February 2016 and March 2017. A total of 174 herds comprising of 2,754 dairy cattle in the cities of Gondar, Hawassa and Mekelle were tested using the Single Intradermal Comparative Cervical Tuberculin (SICCT) test. </t>
  </si>
  <si>
    <t>Mekonnen et al., 2019</t>
  </si>
  <si>
    <t>https://doi.org/10.1016/j.prevetmed.2019.04.010</t>
  </si>
  <si>
    <r>
      <t xml:space="preserve">A cross-sectional study was conducted in February 2013 by using Comparative Intra-dermal Tuberculin Test (CIDT) in order to determine the prevalence </t>
    </r>
    <r>
      <rPr>
        <i/>
        <sz val="11"/>
        <color theme="1"/>
        <rFont val="Calibri"/>
        <family val="2"/>
        <scheme val="minor"/>
      </rPr>
      <t>Bovine Tb</t>
    </r>
    <r>
      <rPr>
        <sz val="11"/>
        <color theme="1"/>
        <rFont val="Calibri"/>
        <family val="2"/>
        <scheme val="minor"/>
      </rPr>
      <t xml:space="preserve"> and the associated risk factors in Tiyo, Agarfa districts and in Shashemene town of Oromia National Regional State.</t>
    </r>
  </si>
  <si>
    <t>Lemu et al., 2020</t>
  </si>
  <si>
    <t>https://doi.org/10.17352/ijvsr.000046</t>
  </si>
  <si>
    <t>Government Report (Wales)</t>
  </si>
  <si>
    <t>Welsh government report</t>
  </si>
  <si>
    <t>Anonymous, 2019</t>
  </si>
  <si>
    <t>https://www.gov.wales/sites/default/files/publications/2021-03/bovine-tb-annual-surveillance-report-2019_2.pdf</t>
  </si>
  <si>
    <t>A cross-sectional survey was conducted in selected districts of Bangladesh to estimate the prevalence of bovine tuberculosis (bTB), and to identify the risk factors for bTB. We included 1865 farmed cattle from 79 herds randomly selected from five districts. Herd and animal level data were collected using semi-structured interviews with cattle herd owners. The single intradermal comparative tuberculin test (SICTT) was used to estimate the prevalence of bTB. The risk factors were identified using mixed-effect multiple logistic regression analyses.</t>
  </si>
  <si>
    <t>Islam et al., 2020</t>
  </si>
  <si>
    <t>https://doi.org/10.1371%2Fjournal.pone.0241717</t>
  </si>
  <si>
    <t>Bovine respiratory syncytial virus</t>
  </si>
  <si>
    <t>Seroprevalence</t>
  </si>
  <si>
    <t>The herd seroprevalence of bovine respiratory syncytial virus (BRSV) was studied in 59 dairy cattle herds using serology on random selected animals stratified by two age classes (heifers, cows).</t>
  </si>
  <si>
    <t>Luzzago et al., 2009</t>
  </si>
  <si>
    <t>https://doi.org/10.1007/s11259-009-9327-z</t>
  </si>
  <si>
    <t>&lt;24 m</t>
  </si>
  <si>
    <t>Santman-Berends et al. 2018</t>
  </si>
  <si>
    <t>https://doi.org/10.1016/j.prevetmed.2017.08.024</t>
  </si>
  <si>
    <t>&gt;24m</t>
  </si>
  <si>
    <t>Santman-Berends et al. 2019</t>
  </si>
  <si>
    <t xml:space="preserve">https://doi.org/10.1016/j.prevetmed.2017.08.024 </t>
  </si>
  <si>
    <t>Within-herd prevalence of viremic animals</t>
  </si>
  <si>
    <t>Min, median and maximum calculated from endemic and free countries within-herd prevalence reported.</t>
  </si>
  <si>
    <t>Foddai et al. 2014</t>
  </si>
  <si>
    <t xml:space="preserve">https://doi.org/10.1016/j.prevetmed.2014.05.005 </t>
  </si>
  <si>
    <t>Within herd prevalence of persistently infected animals</t>
  </si>
  <si>
    <t>Bovine viral diarrhoea virus - Persistent infection</t>
  </si>
  <si>
    <t>&lt;12m</t>
  </si>
  <si>
    <t>Bachofen et al. 2013</t>
  </si>
  <si>
    <t xml:space="preserve">https://pubmed.ncbi.nlm.nih.gov/24511819/ </t>
  </si>
  <si>
    <t>Joly et al. 2005</t>
  </si>
  <si>
    <t xml:space="preserve">https://doi.org/10.1016/j.prevetmed.2005.07.016 </t>
  </si>
  <si>
    <t>12-24 m</t>
  </si>
  <si>
    <t>On average, the annual mortality rate of PI animals is 0.5, ranging from 0.26 to 0.74 (Houe, 1993).</t>
  </si>
  <si>
    <t>Ezanno et al. 2007</t>
  </si>
  <si>
    <t xml:space="preserve">https://doi.org/10.1016/j.prevetmed.2007.01.005 </t>
  </si>
  <si>
    <t>antibodies</t>
  </si>
  <si>
    <t>Cross-sectional</t>
  </si>
  <si>
    <t>2009-2010</t>
  </si>
  <si>
    <t>To determine the prevalence of BVDV in Belgium, a cross-sectional study was performed between November 2009 and March 2010. Young stock aged between 6 and 12 months from 773 randomly selected Belgian cattle herds were tested for BVDV-specific antibodies and antigen. With a target and maximum of 10 animals per sampled herd, a total of 5246 animals were selected.</t>
  </si>
  <si>
    <t>Sarrazin et al., 2013</t>
  </si>
  <si>
    <t>https://doi.org/10.1016/j.prevetmed.2012.07.005</t>
  </si>
  <si>
    <t>antigen</t>
  </si>
  <si>
    <t>2019-2020</t>
  </si>
  <si>
    <r>
      <t xml:space="preserve">Bulk tank milk (BTM) samples and 10 heifer serum samples were collected from 120 Estonian dairy herds with at least 100 cows, between August 2019 and July 2020. All samples were tested for antibodies against bovine herpesvirus 1 (BHV-1), bovine viral diarrhoea virus (BVDV), bovine respiratory syncytial virus (BRSV), </t>
    </r>
    <r>
      <rPr>
        <i/>
        <sz val="11"/>
        <color theme="1"/>
        <rFont val="Calibri"/>
        <family val="2"/>
        <scheme val="minor"/>
      </rPr>
      <t>Mycoplasma bovis, Mycobacterium avium</t>
    </r>
    <r>
      <rPr>
        <sz val="11"/>
        <color theme="1"/>
        <rFont val="Calibri"/>
        <family val="2"/>
        <scheme val="minor"/>
      </rPr>
      <t xml:space="preserve"> spp. </t>
    </r>
    <r>
      <rPr>
        <i/>
        <sz val="11"/>
        <color theme="1"/>
        <rFont val="Calibri"/>
        <family val="2"/>
        <scheme val="minor"/>
      </rPr>
      <t>paratuberculosis</t>
    </r>
    <r>
      <rPr>
        <sz val="11"/>
        <color theme="1"/>
        <rFont val="Calibri"/>
        <family val="2"/>
        <scheme val="minor"/>
      </rPr>
      <t xml:space="preserve"> (MAP) and </t>
    </r>
    <r>
      <rPr>
        <i/>
        <sz val="11"/>
        <color theme="1"/>
        <rFont val="Calibri"/>
        <family val="2"/>
        <scheme val="minor"/>
      </rPr>
      <t>Salmonella</t>
    </r>
    <r>
      <rPr>
        <sz val="11"/>
        <color theme="1"/>
        <rFont val="Calibri"/>
        <family val="2"/>
        <scheme val="minor"/>
      </rPr>
      <t xml:space="preserve"> Dublin using commercial ELISA.</t>
    </r>
  </si>
  <si>
    <t>Motus et al., 2021</t>
  </si>
  <si>
    <t>https://doi.org/10.1016/j.prevetmed.2021.105389</t>
  </si>
  <si>
    <r>
      <t xml:space="preserve">By the end of the sampling period, </t>
    </r>
    <r>
      <rPr>
        <i/>
        <sz val="11"/>
        <color theme="1"/>
        <rFont val="Calibri"/>
        <family val="2"/>
        <scheme val="minor"/>
      </rPr>
      <t>Campylobacter</t>
    </r>
    <r>
      <rPr>
        <sz val="11"/>
        <color theme="1"/>
        <rFont val="Calibri"/>
        <family val="2"/>
        <scheme val="minor"/>
      </rPr>
      <t xml:space="preserve"> spp. were detected on all poultry farms included in the study. </t>
    </r>
    <r>
      <rPr>
        <i/>
        <sz val="11"/>
        <color theme="1"/>
        <rFont val="Calibri"/>
        <family val="2"/>
        <scheme val="minor"/>
      </rPr>
      <t>Campylobacter</t>
    </r>
    <r>
      <rPr>
        <sz val="11"/>
        <color theme="1"/>
        <rFont val="Calibri"/>
        <family val="2"/>
        <scheme val="minor"/>
      </rPr>
      <t xml:space="preserve"> was most frequently isolated from faecal samples, with 82·2% (37/45) of samples testing positive for the presence of the pathogen.</t>
    </r>
  </si>
  <si>
    <t>Patriarchi et al., 2009</t>
  </si>
  <si>
    <t>https://doi.org/10.1111/j.1472-765X.2009.02658.x</t>
  </si>
  <si>
    <t>2011-2012</t>
  </si>
  <si>
    <t xml:space="preserve">in the Netherlands Campylobacter prevalence in caecal samples was 97% at layer farms (n = 5), and 93% at broiler farms with Campylobacter-positive flocks (n = 2/3). Campylobacter prevalence in environmental samples was 24% at layer farms, and 29% at broiler farms with Campylobacter-positive flocks. </t>
  </si>
  <si>
    <t>Schets et al., 2017</t>
  </si>
  <si>
    <t>https://doi.org/10.2166/wh.2017.119</t>
  </si>
  <si>
    <t>&lt;2020</t>
  </si>
  <si>
    <t xml:space="preserve"> research was carried out in Italy with the aim of assessing Campylobacter contamination in broilers from breeding to slaughter, of defining the genetic diversity of isolates and their antibiotic resistance. Sampling was carried out in a slaughterhouse, and in farms representative of the most common broiler production in Italy. At farm, the 78.8% (95% C.I.: 74.5%‑82.5%) of cloacal samples tested positive for Campylobacter spp. C. jejuni showed higher prevalence in winter than in spring and summer (p &lt; 0.00001, χ2 = 32.9), while C. colishowed an opposite trend (p &lt; 0.00001, χ2= 41.1). At slaughterhouse, the 32.3% (95% C.I.: 30.2%‑35.2%) and the 23.9% (95% C.I.: 21.7%‑26.3%) of skin samples tested positive for C. jejuni for C. coli, respectively. C. coli showed higher prevalence than C. jejuni at washing (p &lt; 0.05, χ2 = 11.11) and at chilling (p &lt; 0.05, χ2 = 9.26). </t>
  </si>
  <si>
    <t>Iannetti et al., 2020</t>
  </si>
  <si>
    <t>https://doi.org/10.12834/VetIt.1819.9596</t>
  </si>
  <si>
    <t>1999-2000</t>
  </si>
  <si>
    <t>From February 1999 to February 2000, 1250 individual broiler chickens representing 125 broiler flocks originating from 62 broiler farms in Denmark were screened for campylobacter carriage.Campylobacter spp. carriage was detected from 512 (40·9%) broiler chickens originating from 63 (50·4%) positive flocks.</t>
  </si>
  <si>
    <t>Bang et al., 2003</t>
  </si>
  <si>
    <t>doi:10.1017/S095026880200821X</t>
  </si>
  <si>
    <t>Cattle; small ruminants</t>
  </si>
  <si>
    <t>1995 (Czechia)</t>
  </si>
  <si>
    <r>
      <t xml:space="preserve">The objective of this study was to conduct a critical review of the literature focused on the prevalence of </t>
    </r>
    <r>
      <rPr>
        <i/>
        <sz val="11"/>
        <color theme="1"/>
        <rFont val="Calibri"/>
        <family val="2"/>
        <scheme val="minor"/>
      </rPr>
      <t>C. burnetii</t>
    </r>
    <r>
      <rPr>
        <sz val="11"/>
        <color theme="1"/>
        <rFont val="Calibri"/>
        <family val="2"/>
        <scheme val="minor"/>
      </rPr>
      <t xml:space="preserve"> infection at animal, herd and within-herd levels in cattle, goat and sheep. A qualitative assessment of the 69 selected publications, based on the analysis of the sampling frame and testing procedures, was also performed.</t>
    </r>
  </si>
  <si>
    <t>Guatteo et al., 2011</t>
  </si>
  <si>
    <t>https://doi.org/10.1016/j.vetmic.2010.10.007</t>
  </si>
  <si>
    <t>2006 (France)</t>
  </si>
  <si>
    <t>2007 (France)</t>
  </si>
  <si>
    <r>
      <t xml:space="preserve">To estimate the prevalence of </t>
    </r>
    <r>
      <rPr>
        <i/>
        <sz val="11"/>
        <color theme="1"/>
        <rFont val="Calibri"/>
        <family val="2"/>
        <scheme val="minor"/>
      </rPr>
      <t>Coxiella burnetii</t>
    </r>
    <r>
      <rPr>
        <sz val="11"/>
        <color theme="1"/>
        <rFont val="Calibri"/>
        <family val="2"/>
        <scheme val="minor"/>
      </rPr>
      <t xml:space="preserve"> in the dairy sheep population from the Basque Country (northern Spain), a study was carried out combining molecular and serological techniques. First, bulk-tank milk samples from 154 flocks belonging to the Latxa Breed Farmers Association were analyzed by PCR, with 22% of flocks testing positive for </t>
    </r>
    <r>
      <rPr>
        <i/>
        <sz val="11"/>
        <color theme="1"/>
        <rFont val="Calibri"/>
        <family val="2"/>
        <scheme val="minor"/>
      </rPr>
      <t>C. burnetii</t>
    </r>
    <r>
      <rPr>
        <sz val="11"/>
        <color theme="1"/>
        <rFont val="Calibri"/>
        <family val="2"/>
        <scheme val="minor"/>
      </rPr>
      <t>. Then, a selection of 34 flocks (7 PCR positive and 17 negative) was investigated for the presence of serum antibodies by ELISA test on 1,011 ewes (approximately 30 ewes per flock). A total of 8.9% of the animals were seropositive, 67.6% of the flocks had at least one seropositive animal, but only in 14.7% of them was seroprevalence greater than 25%.</t>
    </r>
  </si>
  <si>
    <t>Garcia-Perez et al., 2009</t>
  </si>
  <si>
    <t>https://doi.org/10.3168/jds.2008-1672</t>
  </si>
  <si>
    <t>2005-2006</t>
  </si>
  <si>
    <r>
      <t xml:space="preserve">sero-prevalence in Bavarian cattle (1) and sero-prevalences for age-groups (2) were determined by ELISA (CHEKIT Q-Fever; mix of PhI/PhII-antigen). Subsequently, phase-specific antigens were coated onto ELISA plates individually and tests were simultaneously applied in an endemically infected herd with about 90 dairy cows and 250 calves/heifers in April 2005, March 2006 and retrospectively in May and October 2004. From April 2005 onward, placentas were analysed for </t>
    </r>
    <r>
      <rPr>
        <i/>
        <sz val="11"/>
        <color theme="1"/>
        <rFont val="Calibri"/>
        <family val="2"/>
        <scheme val="minor"/>
      </rPr>
      <t>C. burnetii</t>
    </r>
    <r>
      <rPr>
        <sz val="11"/>
        <color theme="1"/>
        <rFont val="Calibri"/>
        <family val="2"/>
        <scheme val="minor"/>
      </rPr>
      <t xml:space="preserve"> by PCR (3).</t>
    </r>
  </si>
  <si>
    <t>Bottcher et al., 2011</t>
  </si>
  <si>
    <t>https://doi.org/10.1016/j.vetmic.2011.03.007</t>
  </si>
  <si>
    <t>&lt;2009</t>
  </si>
  <si>
    <t>A total of 5182 animals (from a stratified systematic random sample of 273 herds) were tested with a commercial C. burnetii phase 2 IgG ELISA. A total of 6·2% of animals and 48·4% of herds tested positively.</t>
  </si>
  <si>
    <t>McCaughey et al., 2009</t>
  </si>
  <si>
    <t>https://doi.org/10.1017/S0950268809002854</t>
  </si>
  <si>
    <r>
      <t xml:space="preserve">A cross-sectional study was designed to investigate the exposure to </t>
    </r>
    <r>
      <rPr>
        <i/>
        <sz val="11"/>
        <color theme="1"/>
        <rFont val="Calibri"/>
        <family val="2"/>
        <scheme val="minor"/>
      </rPr>
      <t>C. burnetii</t>
    </r>
    <r>
      <rPr>
        <sz val="11"/>
        <color theme="1"/>
        <rFont val="Calibri"/>
        <family val="2"/>
        <scheme val="minor"/>
      </rPr>
      <t xml:space="preserve"> in sheep and goats in the Central region of Portugal, estimating the herd and individual prevalence. A serosurvey was conducted in a two levels random sampling of 89 herds and 460 animals.Results showed a global herd prevalence of 32.6% (95% CI: 23.1–42.1%). Herd prevalence was higher in mixed herds (38.5%; 95% CI: 12–65%) and in sheep herds (37.5%; 95% CI: 21–54%) than in goat herds (28.8%; 95% CI: 17–41%). Global individual prevalence was estimated at 9.6% (95% CI: 6.9–12.2%), and it was higher in goats (10.4%; 95% CI: 7.8–13%) than in sheep (8.6%; 95% CI: 5.8–11.4%).</t>
    </r>
  </si>
  <si>
    <t>Anastacio et al., 2013</t>
  </si>
  <si>
    <t>https://doi.org/10.1016/j.vetmic.2013.08.004</t>
  </si>
  <si>
    <t>2012-2015</t>
  </si>
  <si>
    <t>A study was carried out, from 2012 to 2015, in 10 French départements to estimate the serological prevalence of Q fever and the frequency of abortive episodes potentially related to Coxiella burnetii in a large sample of cattle, sheep and goat herds. The serological survey covered 731 cattle, 522 sheep and 349 goat herds, randomly sampled. The frequency of abortive episodes potentially related to C. burnetii was estimated by investigating series of abortions in 2695 cattle, 658 sheep and 105 goat herds using quantitative polymerase chain reaction analyses and complementary serological results when needed.</t>
  </si>
  <si>
    <t>Gache et al., 2017</t>
  </si>
  <si>
    <t>doi:10.1017/S0950268817002308</t>
  </si>
  <si>
    <t>2013-2014</t>
  </si>
  <si>
    <t>A total of 5083 animals (2210 cattle; 2873 sheep) belonging to 186 farms (92 herds; 94 flocks) were tested for the presence of antibodies against C. burnetii using a commercial enzyme-linked immunosorbent assay kit. The prevalence at the animal-level resulted three times higher in sheep compared to cattle (37.8% vs. 12.0%; χ2 = 270.10, P &lt; 0.001). The prevalence at the herd-level was also higher in sheep than in cattle (87.2% vs. 68.5%; χ2 = 9.52, P &lt; 0.01).</t>
  </si>
  <si>
    <t>Barlozzari et al., 2020</t>
  </si>
  <si>
    <t>doi:10.1017/S0950268819002115</t>
  </si>
  <si>
    <t>&lt;2011</t>
  </si>
  <si>
    <t>The importance of the domestic pig reservoir for Hepatitis E virus (HEV) was assessed by estimating the seroprevalence and prevalence of HEV contaminated livers in French slaughter-aged pigs. 6565 sera and 3715 livers were randomly sampled from 186 pig farms throughout the country. The individual prevalence of HEV RNA positive livers was 4% (95% CI 2–6).</t>
  </si>
  <si>
    <t>Rose et al., 2011</t>
  </si>
  <si>
    <t>https://doi.org/10.1016/j.cimid.2011.07.003</t>
  </si>
  <si>
    <t>3-6 weeks</t>
  </si>
  <si>
    <t>IgG</t>
  </si>
  <si>
    <r>
      <t xml:space="preserve">A survey to detect antibodies against hepatitis E virus (HEV) was undertaken on 41 Spanish pig farms using an indirect enzyme-linked immunosorbent assay (ELISA). Forty of the farms (97.6%) were positive for anti-HEV IgG antibodies, while 34/41 (82.9%) had IgM positive animals. The highest proportion of IgG positive pigs comprised the adult sows (45/74, 60.8%; </t>
    </r>
    <r>
      <rPr>
        <i/>
        <sz val="11"/>
        <color theme="1"/>
        <rFont val="Calibri"/>
        <family val="2"/>
        <scheme val="minor"/>
      </rPr>
      <t>P</t>
    </r>
    <r>
      <rPr>
        <sz val="11"/>
        <color theme="1"/>
        <rFont val="Calibri"/>
        <family val="2"/>
        <scheme val="minor"/>
      </rPr>
      <t> = 0.01), followed by young piglets aged 3–6 weeks (79/218, 36.2%). IgM positive pigs were more frequently found to be those animals ⩾12 weeks of age (</t>
    </r>
    <r>
      <rPr>
        <i/>
        <sz val="11"/>
        <color theme="1"/>
        <rFont val="Calibri"/>
        <family val="2"/>
        <scheme val="minor"/>
      </rPr>
      <t>P</t>
    </r>
    <r>
      <rPr>
        <sz val="11"/>
        <color theme="1"/>
        <rFont val="Calibri"/>
        <family val="2"/>
        <scheme val="minor"/>
      </rPr>
      <t> &lt; 0.001).</t>
    </r>
  </si>
  <si>
    <t>Seminati et al., 2008</t>
  </si>
  <si>
    <t>https://doi.org/10.1016/j.tvjl.2006.11.018</t>
  </si>
  <si>
    <t>IgM</t>
  </si>
  <si>
    <t>7-8 weeks</t>
  </si>
  <si>
    <t>9-11 weeks</t>
  </si>
  <si>
    <t>&gt;=12 weeks</t>
  </si>
  <si>
    <t>Gilts and Sows</t>
  </si>
  <si>
    <t>All ages</t>
  </si>
  <si>
    <t>1998-2000</t>
  </si>
  <si>
    <t>8-10 weeks</t>
  </si>
  <si>
    <t>12-13 weeks</t>
  </si>
  <si>
    <t>22 weeks</t>
  </si>
  <si>
    <t>conventional farm</t>
  </si>
  <si>
    <r>
      <t xml:space="preserve">The estimated average within-herd seroprevalence was significantly higher for pigs raised on organic farms (89%) than for pigs raised on conventional farms (72%, </t>
    </r>
    <r>
      <rPr>
        <i/>
        <sz val="11"/>
        <color theme="1"/>
        <rFont val="Calibri"/>
        <family val="2"/>
        <scheme val="minor"/>
      </rPr>
      <t>P</t>
    </r>
    <r>
      <rPr>
        <sz val="11"/>
        <color theme="1"/>
        <rFont val="Calibri"/>
        <family val="2"/>
        <scheme val="minor"/>
      </rPr>
      <t xml:space="preserve"> = 0.04) and nearly significant for pigs raised on free-range farms (76%, </t>
    </r>
    <r>
      <rPr>
        <i/>
        <sz val="11"/>
        <color theme="1"/>
        <rFont val="Calibri"/>
        <family val="2"/>
        <scheme val="minor"/>
      </rPr>
      <t>P</t>
    </r>
    <r>
      <rPr>
        <sz val="11"/>
        <color theme="1"/>
        <rFont val="Calibri"/>
        <family val="2"/>
        <scheme val="minor"/>
      </rPr>
      <t xml:space="preserve"> = 0.06). Six of ten organic farms were estimated to have a within-herd seroprevalence of &gt;95%, compared with 1 of 10 and 4 of 10 of the free-range and conventional pig farms, respectively.</t>
    </r>
  </si>
  <si>
    <t>Rutjes et al., 2014</t>
  </si>
  <si>
    <t>https://doi.org/10.4315/0362-028X.JFP-13-302</t>
  </si>
  <si>
    <t>organic farm</t>
  </si>
  <si>
    <t>The objective of this study was to examine the prevalence of Hepatitis E virus (HEV) in the Danish pig population. Faecal samples from 97 pigs, 1–5 months of age were analysed for HEV RNA by a new PriProET real time RT-PCR assay. In addition, serum samples from 71 sow herds were screened for the presence of anti-HEV IgG antibodies by ELISA.</t>
  </si>
  <si>
    <t>Breum et al., 2010</t>
  </si>
  <si>
    <t>https://doi.org/10.1016/j.vetmic.2010.05.002</t>
  </si>
  <si>
    <t>sows</t>
  </si>
  <si>
    <t>Spain</t>
  </si>
  <si>
    <t>From the epidemiology of hepatitis E virus (HEV) within the swine reservoir to public health risk mitigation strategies: a comprehensive review</t>
  </si>
  <si>
    <t>1985-1997</t>
  </si>
  <si>
    <t>Denmark</t>
  </si>
  <si>
    <t>2007-2008</t>
  </si>
  <si>
    <t>France</t>
  </si>
  <si>
    <t>2008-2009</t>
  </si>
  <si>
    <t>Italy</t>
  </si>
  <si>
    <t>Germany</t>
  </si>
  <si>
    <t>meat juice</t>
  </si>
  <si>
    <t>Croatia</t>
  </si>
  <si>
    <t>Belgium</t>
  </si>
  <si>
    <t>2010-2011</t>
  </si>
  <si>
    <t>Switzerland</t>
  </si>
  <si>
    <t>2006 and 2011</t>
  </si>
  <si>
    <t>Estonia</t>
  </si>
  <si>
    <t>Scotland</t>
  </si>
  <si>
    <t>IgA</t>
  </si>
  <si>
    <t>U.K.</t>
  </si>
  <si>
    <t>Ireland</t>
  </si>
  <si>
    <t>Norway</t>
  </si>
  <si>
    <t>1994, 2009, 2010, 2013</t>
  </si>
  <si>
    <t>Bulk tank milk (BTM) samples and 10 heifer serum samples were collected from 120 Estonian dairy herds with at least 100 cows, between August 2019 and July 2020. All samples were tested for antibodies against bovine herpesvirus 1 (BHV-1), bovine viral diarrhoea virus (BVDV), bovine respiratory syncytial virus (BRSV), Mycoplasma bovis, Mycobacterium avium spp. paratuberculosis (MAP) and Salmonella Dublin using commercial ELISA.</t>
  </si>
  <si>
    <t>weaned/growing</t>
  </si>
  <si>
    <t>Survey of veterinarians - estimate from 515 veterinarians across 11 European countries</t>
  </si>
  <si>
    <t>Jan-Mar 2014</t>
  </si>
  <si>
    <t>According to the interviewed practitioners, on average PRRS is present in 71 % of sows and in 68 % of weaned or growing pigs. While on average, clinical cases of the disease were estimated to occur in 17 % of sows and in 23 % of weaned or growing pigs. However, the incidence in sows in particular varied widely by country, from a high of 47 % reported from Italy to just 4 % for Russia</t>
  </si>
  <si>
    <t>de Paz et al., 2014</t>
  </si>
  <si>
    <t>https://www.prrs.com/expertise/publications/esphm-2015/prrs-prevalence-europe-perception-pig-veterinary-practitioners</t>
  </si>
  <si>
    <t>4 weeks</t>
  </si>
  <si>
    <t>Fablet et al., 2016</t>
  </si>
  <si>
    <t>https://doi.org/10.1016/j.vetmic.2016.06.006</t>
  </si>
  <si>
    <t>10 weeks</t>
  </si>
  <si>
    <t>16 weeks</t>
  </si>
  <si>
    <t>&gt;22 weeks</t>
  </si>
  <si>
    <t>Fiers et al., 2022</t>
  </si>
  <si>
    <t>https://doi.org/10.3390/v14091944</t>
  </si>
  <si>
    <r>
      <t xml:space="preserve">Salmonella </t>
    </r>
    <r>
      <rPr>
        <sz val="11"/>
        <color theme="1"/>
        <rFont val="Calibri"/>
        <family val="2"/>
        <scheme val="minor"/>
      </rPr>
      <t>Dublin</t>
    </r>
  </si>
  <si>
    <t>Spring</t>
  </si>
  <si>
    <t>2000-2002</t>
  </si>
  <si>
    <r>
      <t xml:space="preserve">n this study within-herd prevalence of </t>
    </r>
    <r>
      <rPr>
        <i/>
        <sz val="11"/>
        <color theme="1"/>
        <rFont val="Calibri"/>
        <family val="2"/>
        <scheme val="minor"/>
      </rPr>
      <t>Salmonella</t>
    </r>
    <r>
      <rPr>
        <sz val="11"/>
        <color theme="1"/>
        <rFont val="Calibri"/>
        <family val="2"/>
        <scheme val="minor"/>
      </rPr>
      <t xml:space="preserve"> Dublin was investigated in three age groups (calves, young stock, adult cows) during five herd visits at 3-month intervals of 14 endemically infected dairy herds. A total of 10162 paired faecal cultures and antibody measurements were used to calculate the age and temporal dynamics of seroprevalence and prevalence of positive faecal cultures. Faecal culture-positive prevalence was generally low. It was highest (5·4%) in calves during December to February. Seroprevalence varied from 0% to 70% between herds, but was generally more stable in young stock and adult cows than in calves.</t>
    </r>
  </si>
  <si>
    <t>Nielsen et al., 2013</t>
  </si>
  <si>
    <t>https://doi.org/10.1017%2FS0950268812003007</t>
  </si>
  <si>
    <t>Summer</t>
  </si>
  <si>
    <t>Autumn</t>
  </si>
  <si>
    <t>Winter</t>
  </si>
  <si>
    <t>Young stock</t>
  </si>
  <si>
    <t>Cows</t>
  </si>
  <si>
    <t>Faecal Culture</t>
  </si>
  <si>
    <t>1995-1997</t>
  </si>
  <si>
    <r>
      <t xml:space="preserve">Herd-level sensitivities of bacteriological and serological methods were compared in 79 bovine dairy herds, recently infected with </t>
    </r>
    <r>
      <rPr>
        <i/>
        <sz val="11"/>
        <color theme="1"/>
        <rFont val="Calibri"/>
        <family val="2"/>
        <scheme val="minor"/>
      </rPr>
      <t>Salmonella enterica</t>
    </r>
    <r>
      <rPr>
        <sz val="11"/>
        <color theme="1"/>
        <rFont val="Calibri"/>
        <family val="2"/>
        <scheme val="minor"/>
      </rPr>
      <t xml:space="preserve"> subsp. </t>
    </r>
    <r>
      <rPr>
        <i/>
        <sz val="11"/>
        <color theme="1"/>
        <rFont val="Calibri"/>
        <family val="2"/>
        <scheme val="minor"/>
      </rPr>
      <t>enterica</t>
    </r>
    <r>
      <rPr>
        <sz val="11"/>
        <color theme="1"/>
        <rFont val="Calibri"/>
        <family val="2"/>
        <scheme val="minor"/>
      </rPr>
      <t xml:space="preserve"> serovar Dublin. All farms experienced clinical signs of salmonellosis for the first time and had no history of vaccination against salmonellosis. At the start of the study, infection with serovar Dublin was confirmed with at least one positive bacteriologic culture for serovar Dublin from a clinical case (gold standard for herd infection).</t>
    </r>
  </si>
  <si>
    <t>Veling et al., 2002</t>
  </si>
  <si>
    <t>https://doi.org/10.1016/S0167-5877(01)00276-8</t>
  </si>
  <si>
    <t>1996-2016</t>
  </si>
  <si>
    <t>within-herd prevalence of infectious animals of 3.8%</t>
  </si>
  <si>
    <t>de Knegt et al., 2020</t>
  </si>
  <si>
    <t>https://doi.org/10.1016/j.prevetmed.2018.09.005</t>
  </si>
  <si>
    <t>2 weeks - 22 weeks (slaughter)</t>
  </si>
  <si>
    <t>Prevalence (PCR)</t>
  </si>
  <si>
    <t xml:space="preserve">Danish pig herd by sampling and PCR testing of pigs from two weeks of age until slaughter at 22 weeks of age.Overall, 76.6% of the pigs became PCR positive for swIAV during the study, with the highest prevalence at four weeks of age. </t>
  </si>
  <si>
    <t>Bhatta et al., 2020</t>
  </si>
  <si>
    <t>https://doi.org/10.3390%2Fv12091013</t>
  </si>
  <si>
    <t>2006-2008</t>
  </si>
  <si>
    <t xml:space="preserve">Herd-level factors associated with European H1N1 or H1N2 swine influenza virus (SIV) infections were assessed by mean of a cross-sectional study carried out in 125 herds in France. Serum samples from 15 fattening pigs in each herd were tested by haemagglutination inhibition. </t>
  </si>
  <si>
    <t>Fablet et al., 2013</t>
  </si>
  <si>
    <t>https://doi.org/10.1016/j.prevetmed.2013.07.006</t>
  </si>
  <si>
    <t>Systematic review and meta-analysis</t>
  </si>
  <si>
    <t>&lt;2017</t>
  </si>
  <si>
    <t>Articles published after 1990 containing data on SI on pig and herd-level seroprevalence, isolation and detection rates, and risk factors were included. Meta-regression analyses using seroprevalence and virological rates were performed.</t>
  </si>
  <si>
    <t>Baudon et al., 2017</t>
  </si>
  <si>
    <t>https://doi.org/10.1371/journal.pone.0179044</t>
  </si>
  <si>
    <t>Rewview on epidemiology of Swine Influenza</t>
  </si>
  <si>
    <t>Li and Roberston, 2021</t>
  </si>
  <si>
    <t>https://doi.org/10.1186/s44149-021-00024-6</t>
  </si>
  <si>
    <t>England</t>
  </si>
  <si>
    <t>Belgium; Italy; France</t>
  </si>
  <si>
    <t>Country</t>
  </si>
  <si>
    <t>Sampling purpose</t>
  </si>
  <si>
    <t>Information level</t>
  </si>
  <si>
    <t xml:space="preserve">Study </t>
  </si>
  <si>
    <t>Herd prevalence</t>
  </si>
  <si>
    <t>First-Level</t>
  </si>
  <si>
    <t>Questionairre</t>
  </si>
  <si>
    <t>North-west and north-east Spain</t>
  </si>
  <si>
    <t>Villaamil et al. 2020</t>
  </si>
  <si>
    <t xml:space="preserve">https://doi.org/10.1136%2Fvetreco-2020-000399 </t>
  </si>
  <si>
    <t>UK</t>
  </si>
  <si>
    <t>Only Country level</t>
  </si>
  <si>
    <t>2014-2015</t>
  </si>
  <si>
    <r>
      <t xml:space="preserve">The aim of this study was to estimate the prevalence of selected endemic infectious diseases in the population of dairy herds in Great Britain. Bulk milk tank (BMT) samples from 225 randomly selected dairy farms, stratified by region and herd size, were tested for antibodies against bovine viral diarrhea virus (BVDV), bovine herpesvirus type 1, </t>
    </r>
    <r>
      <rPr>
        <i/>
        <sz val="11"/>
        <color theme="1"/>
        <rFont val="Calibri"/>
        <family val="2"/>
        <scheme val="minor"/>
      </rPr>
      <t>Mycobacterium avium</t>
    </r>
    <r>
      <rPr>
        <sz val="11"/>
        <color theme="1"/>
        <rFont val="Calibri"/>
        <family val="2"/>
        <scheme val="minor"/>
      </rPr>
      <t xml:space="preserve"> ssp. </t>
    </r>
    <r>
      <rPr>
        <i/>
        <sz val="11"/>
        <color theme="1"/>
        <rFont val="Calibri"/>
        <family val="2"/>
        <scheme val="minor"/>
      </rPr>
      <t>paratuberculosis</t>
    </r>
    <r>
      <rPr>
        <sz val="11"/>
        <color theme="1"/>
        <rFont val="Calibri"/>
        <family val="2"/>
        <scheme val="minor"/>
      </rPr>
      <t xml:space="preserve">, </t>
    </r>
    <r>
      <rPr>
        <i/>
        <sz val="11"/>
        <color theme="1"/>
        <rFont val="Calibri"/>
        <family val="2"/>
        <scheme val="minor"/>
      </rPr>
      <t>Leptospira</t>
    </r>
    <r>
      <rPr>
        <sz val="11"/>
        <color theme="1"/>
        <rFont val="Calibri"/>
        <family val="2"/>
        <scheme val="minor"/>
      </rPr>
      <t xml:space="preserve"> Hardjo, </t>
    </r>
    <r>
      <rPr>
        <i/>
        <sz val="11"/>
        <color theme="1"/>
        <rFont val="Calibri"/>
        <family val="2"/>
        <scheme val="minor"/>
      </rPr>
      <t>Salmonella</t>
    </r>
    <r>
      <rPr>
        <sz val="11"/>
        <color theme="1"/>
        <rFont val="Calibri"/>
        <family val="2"/>
        <scheme val="minor"/>
      </rPr>
      <t xml:space="preserve"> spp., </t>
    </r>
    <r>
      <rPr>
        <i/>
        <sz val="11"/>
        <color theme="1"/>
        <rFont val="Calibri"/>
        <family val="2"/>
        <scheme val="minor"/>
      </rPr>
      <t>Coxiella burnetii</t>
    </r>
    <r>
      <rPr>
        <sz val="11"/>
        <color theme="1"/>
        <rFont val="Calibri"/>
        <family val="2"/>
        <scheme val="minor"/>
      </rPr>
      <t xml:space="preserve">, Fasciola hepatica, Neospora caninum, and </t>
    </r>
    <r>
      <rPr>
        <i/>
        <sz val="11"/>
        <color theme="1"/>
        <rFont val="Calibri"/>
        <family val="2"/>
        <scheme val="minor"/>
      </rPr>
      <t>Ostertagia ostertagi.</t>
    </r>
    <r>
      <rPr>
        <sz val="11"/>
        <color theme="1"/>
        <rFont val="Calibri"/>
        <family val="2"/>
        <scheme val="minor"/>
      </rPr>
      <t xml:space="preserve"> Furthermore, the presence of BVDV, </t>
    </r>
    <r>
      <rPr>
        <i/>
        <sz val="11"/>
        <color theme="1"/>
        <rFont val="Calibri"/>
        <family val="2"/>
        <scheme val="minor"/>
      </rPr>
      <t>C. burnetii</t>
    </r>
    <r>
      <rPr>
        <sz val="11"/>
        <color theme="1"/>
        <rFont val="Calibri"/>
        <family val="2"/>
        <scheme val="minor"/>
      </rPr>
      <t xml:space="preserve">, and </t>
    </r>
    <r>
      <rPr>
        <i/>
        <sz val="11"/>
        <color theme="1"/>
        <rFont val="Calibri"/>
        <family val="2"/>
        <scheme val="minor"/>
      </rPr>
      <t>Chlamydia</t>
    </r>
    <r>
      <rPr>
        <sz val="11"/>
        <color theme="1"/>
        <rFont val="Calibri"/>
        <family val="2"/>
        <scheme val="minor"/>
      </rPr>
      <t xml:space="preserve">-like organisms was determined by PCR. </t>
    </r>
  </si>
  <si>
    <t>Greece</t>
  </si>
  <si>
    <t>&lt;2005</t>
  </si>
  <si>
    <t xml:space="preserve">Thirty-nine Greek dairy herds, totalling 6333 cattle, enrolled in a voluntary bovine viral diarrhoea virus (BVDV) eradication programme based on the identification and removal of persistently infected (PI) animals. </t>
  </si>
  <si>
    <t>Billinis et al., 2005</t>
  </si>
  <si>
    <t>10.1016/j.prevetmed.2005.05.011</t>
  </si>
  <si>
    <t>Global Meta-Analysis</t>
  </si>
  <si>
    <t>1961-2016</t>
  </si>
  <si>
    <t xml:space="preserve">A random effect meta-analysis was performed to estimate the worldwide pooled bovine viral diarrhoea virus (BVDV) prevalences of persistently infected (PI), viraemic (VI) and antibody-positive (AB) animals and herds. The meta-analysis covered 325 studies in 73 countries that determined the presence or absence of BVDV infections in cattle from 1961 to 2016. In total, 6.5 million animals and 310,548 herds were tested for BVDV infections in the global cattle population. The worldwide pooled PI prevalences at animal level ranged from low (≤0.8% Europe, North America, Australia), medium (&gt;0.8% to 1.6% East Asia) to high (&gt;1.6% West Asia). </t>
  </si>
  <si>
    <t>Scharnbock et al., 2018</t>
  </si>
  <si>
    <t>https://doi.org/10.1038/s41598-018-32831-2</t>
  </si>
  <si>
    <t>To determine the prevalence of BVDV in Belgium, a cross-sectional study was performed between November 2009 and March 2010. Young stock aged between 6 and 12 months from 773 randomly selected Belgian cattle herds were tested for BVDV-specific antibodies and antigen.</t>
  </si>
  <si>
    <t>The objectives of this study were to use quarterly bulk milk and ‘spot’ testing of unvaccinated youngstock to establish the national prevalence of exposure to BVDV and/or BoHV-1 in Irish dairy herds.</t>
  </si>
  <si>
    <t>Sayers et al., 2015</t>
  </si>
  <si>
    <t>https://doi.org/10.1016/j.rvsc.2015.02.011</t>
  </si>
  <si>
    <t>2018-2020</t>
  </si>
  <si>
    <r>
      <t xml:space="preserve">Milk samples were tested using commercially available ELISAs for eight pathogens: bovine viral diarrhea virus (BVDV), bovine herpesvirus 1 (BoHv-1), bovine respiratory syncytial virus (BRSV), </t>
    </r>
    <r>
      <rPr>
        <i/>
        <sz val="11"/>
        <color theme="1"/>
        <rFont val="Calibri"/>
        <family val="2"/>
        <scheme val="minor"/>
      </rPr>
      <t>Mycoplasma bovis, Mycobacterium</t>
    </r>
    <r>
      <rPr>
        <sz val="11"/>
        <color theme="1"/>
        <rFont val="Calibri"/>
        <family val="2"/>
        <scheme val="minor"/>
      </rPr>
      <t xml:space="preserve"> a</t>
    </r>
    <r>
      <rPr>
        <i/>
        <sz val="11"/>
        <color theme="1"/>
        <rFont val="Calibri"/>
        <family val="2"/>
        <scheme val="minor"/>
      </rPr>
      <t>vium</t>
    </r>
    <r>
      <rPr>
        <sz val="11"/>
        <color theme="1"/>
        <rFont val="Calibri"/>
        <family val="2"/>
        <scheme val="minor"/>
      </rPr>
      <t xml:space="preserve"> subspecies </t>
    </r>
    <r>
      <rPr>
        <i/>
        <sz val="11"/>
        <color theme="1"/>
        <rFont val="Calibri"/>
        <family val="2"/>
        <scheme val="minor"/>
      </rPr>
      <t>paratuberculosis</t>
    </r>
    <r>
      <rPr>
        <sz val="11"/>
        <color theme="1"/>
        <rFont val="Calibri"/>
        <family val="2"/>
        <scheme val="minor"/>
      </rPr>
      <t xml:space="preserve"> (MAP), </t>
    </r>
    <r>
      <rPr>
        <i/>
        <sz val="11"/>
        <color theme="1"/>
        <rFont val="Calibri"/>
        <family val="2"/>
        <scheme val="minor"/>
      </rPr>
      <t>Salmonella</t>
    </r>
    <r>
      <rPr>
        <sz val="11"/>
        <color theme="1"/>
        <rFont val="Calibri"/>
        <family val="2"/>
        <scheme val="minor"/>
      </rPr>
      <t xml:space="preserve"> Dublin (</t>
    </r>
    <r>
      <rPr>
        <i/>
        <sz val="11"/>
        <color theme="1"/>
        <rFont val="Calibri"/>
        <family val="2"/>
        <scheme val="minor"/>
      </rPr>
      <t>S</t>
    </r>
    <r>
      <rPr>
        <sz val="11"/>
        <color theme="1"/>
        <rFont val="Calibri"/>
        <family val="2"/>
        <scheme val="minor"/>
      </rPr>
      <t xml:space="preserve">. Dublin), </t>
    </r>
    <r>
      <rPr>
        <i/>
        <sz val="11"/>
        <color theme="1"/>
        <rFont val="Calibri"/>
        <family val="2"/>
        <scheme val="minor"/>
      </rPr>
      <t>Leptospira</t>
    </r>
    <r>
      <rPr>
        <sz val="11"/>
        <color theme="1"/>
        <rFont val="Calibri"/>
        <family val="2"/>
        <scheme val="minor"/>
      </rPr>
      <t xml:space="preserve"> Hardjo (</t>
    </r>
    <r>
      <rPr>
        <i/>
        <sz val="11"/>
        <color theme="1"/>
        <rFont val="Calibri"/>
        <family val="2"/>
        <scheme val="minor"/>
      </rPr>
      <t>L</t>
    </r>
    <r>
      <rPr>
        <sz val="11"/>
        <color theme="1"/>
        <rFont val="Calibri"/>
        <family val="2"/>
        <scheme val="minor"/>
      </rPr>
      <t xml:space="preserve">. Hardjo), and </t>
    </r>
    <r>
      <rPr>
        <i/>
        <sz val="11"/>
        <color theme="1"/>
        <rFont val="Calibri"/>
        <family val="2"/>
        <scheme val="minor"/>
      </rPr>
      <t>Neospora caninum (N. caninum)</t>
    </r>
    <r>
      <rPr>
        <sz val="11"/>
        <color theme="1"/>
        <rFont val="Calibri"/>
        <family val="2"/>
        <scheme val="minor"/>
      </rPr>
      <t>. The true prevalence of each pathogen was calculated using a Rogan-Gladen estimator.</t>
    </r>
  </si>
  <si>
    <t>McCarthy et al., 2021</t>
  </si>
  <si>
    <t>https://doi.org/10.3389/fvets.2021.785128</t>
  </si>
  <si>
    <t>First-level</t>
  </si>
  <si>
    <t>&lt;2021</t>
  </si>
  <si>
    <t>The aim of this study was to describe the prevalence of respiratory viruses in Swiss veal calves and to identify risk factors for infection. In a convenience sample of 764 swabs, prevalence rates were determined for bovine respiratory syncytial virus (BRSV, 2.1%), bovine parainfluenza-3 virus (BPI3V, 3.3%), bovine coronavirus (BCoV, 53.5%), influenza D virus (IDV, 4.1%), and influenza C virus (ICV, 0%).</t>
  </si>
  <si>
    <t>Studer et al., 2021</t>
  </si>
  <si>
    <t>https://doi.org/10.3390/ani11071940</t>
  </si>
  <si>
    <t>Sweden</t>
  </si>
  <si>
    <t>Second-Level</t>
  </si>
  <si>
    <t xml:space="preserve">Selected herds had more than 40 cows, were enrolled in the Swedish Official Milk Recording Scheme (SOMRS) and were located in the Uppland, Södermanland, Östergötland, and Småland regions of South-East Sweden. Selected organically managed herds had produced milk in accordance with organic standards for at least 2 years previous to the study. Of the 52 eligible organic farms, 24 were willing to participate and, of these, 20 were randomly selected. Of the 156 eligible conventionally-managed farms, 32 agreed to participate and 20 were randomly selected. All 40 study herds were free of bovine viral diarrhoea virus (BVDV) as defined by The National Control Program </t>
  </si>
  <si>
    <t>Bidokhti et al., 2009</t>
  </si>
  <si>
    <t>https://doi.org/10.1016/j.tvjl.2008.08.010</t>
  </si>
  <si>
    <t>2011-2013</t>
  </si>
  <si>
    <t>In November 2011, May 2012 and May 2013 milk samples from four homebred primiparous cows were collected in 75 to 65 OM and 69 to 62 CM herds. The antibody status regarding BRSV and BoCV was analysed with commercial indirect ELISAs. Herds were classified as positive if at least one individual sample was positive.The prevalence of positive herds ranged from 73.4% to 82.3% for BRSV</t>
  </si>
  <si>
    <t>Wolff et al., 2015</t>
  </si>
  <si>
    <t>https://doi.org/10.1186/s13028-014-0091-x</t>
  </si>
  <si>
    <t>The aim of this study was to detect the associations between bovine herpesvirus 1 (BHV-1) status of a herd and respiratory disease (BRD) occurrence and reproductive performance in pregnant heifers and cows. The association between management-related factors and higher BRD occurrence was also estimated.</t>
  </si>
  <si>
    <t>Raaperi et al., 2012</t>
  </si>
  <si>
    <t>https://doi.org/10.1186/1751-0147-54-4</t>
  </si>
  <si>
    <t>2001-2004</t>
  </si>
  <si>
    <t>Norwegian dairy herds. A total of 134 herds were tested twice, six months apart. The herds were classified as positive for BRSV if at least one animal between 150 and 365 days old tested positive for antibodies against BRSV, thereby representing herds that had most likely had the virus present during the previous year. The prevalence of positive herds at the first and second sampling was 34 per cent and at 41 per cent, respectively, but varied greatly between regions.</t>
  </si>
  <si>
    <t>Klem et al., 2013</t>
  </si>
  <si>
    <t>https://doi.org/10.1136%2Fvr.101936</t>
  </si>
  <si>
    <t>Paratuberulosis</t>
  </si>
  <si>
    <t>Review of 48 countries</t>
  </si>
  <si>
    <t>Dairy/Beef</t>
  </si>
  <si>
    <t>2012-2018</t>
  </si>
  <si>
    <t>Based on objective laboratory test data, within-herd prevalence in infected herds of &lt; 1% was a feature in very few countries, for example 1 of 32 countries with dairy cattle and 3 of 21 countries with beef cattle (Table 5). But within-herd prevalence &gt; 10% for most species was common and &gt; 15% was observed in at least 10% of countries. Similar proportions were observed where prevalence had been estimated from non-laboratory data (Table 5). Within-herd prevalence was often unknown (in 12 countries with dairy cattle, 18 with beef cattle, 26 with sheep and 27 with goats). Within-herd prevalence by country for each type of ruminant is presented in Additional file 2: Table S4.</t>
  </si>
  <si>
    <t>Whittington et al., 2019</t>
  </si>
  <si>
    <t>https://doi.org/10.1186/s12917-019-1943-4</t>
  </si>
  <si>
    <t xml:space="preserve">A simple random survey was conducted in Ireland during 2005 to estimate the ELISA-prevalence of paratuberculosis, commonly called Johne's disease (JD), in the cattle population. Serum samples were collected from all 20,322 females/breeding bulls over 12 months-of-age in 639 herds. All samples were tested using a commercially available absorbed ELISA. </t>
  </si>
  <si>
    <t>Good et al., 2009</t>
  </si>
  <si>
    <t>https://doi.org/10.1186/2046-0481-62-9-597</t>
  </si>
  <si>
    <t xml:space="preserve">The prevalence of MAP in the Swiss cattle population is hard to estimate, since only a few cases of clinical paratuberculosis are reported to the Swiss Federal Food Safety and Veterinary Office each year.Fecal samples from 1,339 cattle (855 animals from 12 dairy herds, 484 animals from 11 suckling cow herds, all herds with a history of sporadic paratuberculosis) were investigated by culture and real-time polymerase chain reaction (PCR) for shedding of MAP. </t>
  </si>
  <si>
    <t>Keller et al., 2014</t>
  </si>
  <si>
    <t>https://doi.org/10.1186/s13028-014-0068-9</t>
  </si>
  <si>
    <t>1997-1998</t>
  </si>
  <si>
    <t xml:space="preserve">The national bovine paratuberculosis (PTB) seroprevalence (apparent prevalence) in the Belgian cattle population was determined by a serological survey that was conducted from December 1997 to March 1998. In a random sample of herds (N=556, 9.5%), all adult cattle of 24 months of age or older (N=13,317, 0.4%) were tested for the presence of antibodies using a commercially available absorbed ELISA test kit. The PTB median within-herd seroprevalence (proportion of detected animals within the seropositive herds) and the PTB individual-animal seroprevalence (proportion of detected animals) were, respectively, 2.9% (quartiles=1.6-5.6) and 0.87% (95% confidence interval (CI)=0.71-1.03). The PTB herd seroprevalence (proportion of detected herds) was 18% (95% CI=14-21). Assuming a test sensitivity and specificity of 45 and 99% [Sweeney et al., 1995. J. Vet. Diagn. Invest. 7 (4), 488; Sockett et al., 1992. J. Clin. Microbiol. 30 (5), 1134], respectively, the median true within-herd prevalence and the true individual-animal were estimated to be 7 and 2%, respectively. The true herd prevalence of Mycobacterium paratuberculosis infection was first estimated according to currently accepted methodology. </t>
  </si>
  <si>
    <t>Boelaert et al., 2000</t>
  </si>
  <si>
    <t>https://doi.org/10.1016/s0378-1135(00)00312-6</t>
  </si>
  <si>
    <t>Evaluation of several herd-level monitoring approaches including the testing of environmental fecal samples to detect the infectious agent have been evaluated, proving environmental sampling to be a useful monitoring tool on herd level. This study comprises the application of environmental sampling within a herd prevalence estimation study in German dairy herds. Based on regional differences in the structure of livestock farming, Germany was divided into three regions where a representative number of farms were visited for sample collection. The results clearly indicate a different regional MAP herd level prevalence. The highest percentage of affected herds is found in the eastern part with large dairy herds, and the lowest in the south with the smallest average herd size. We conclude that the regional differences in MAP prevalence imply different approaches to control the disease.</t>
  </si>
  <si>
    <t>Esienberg et al., 2022</t>
  </si>
  <si>
    <t>https://doi.org/10.3390%2Fani12040447</t>
  </si>
  <si>
    <t>Review of 43 countries</t>
  </si>
  <si>
    <t>Pigs at slaughter in Piedmont, Italy</t>
  </si>
  <si>
    <t>Carella et al., 2023</t>
  </si>
  <si>
    <t>https://doi.org/10.1186/s12917-023-03578-4</t>
  </si>
  <si>
    <t>The average HEV seroprevalence of domestic pigs from Germany and the federal state Baden–Wuerttemberg determined by the in-house test was 42.7% and 50.3%, respectively. The seroprevalence in different districts of Baden–Wuerttemberg ranged from 34.9% to 60%, but from 0% to 100% between different herds.</t>
  </si>
  <si>
    <t>Dremsek et al., 2013</t>
  </si>
  <si>
    <t>https://doi.org/10.1016/j.jviromet.2013.03.010</t>
  </si>
  <si>
    <t>A total of 138 pig farms were tested, with a focus on fattening pigs. Overall, 81 farms (58.8%) were HEV positive. Most sequences belonged to subtype 3h, in which they formed a specific cluster (Swiss cluster). In addition, subtype 3l and two unassigned sequences were detected.</t>
  </si>
  <si>
    <t>Lienhard et al., 2021</t>
  </si>
  <si>
    <t>https://doi.org/10.3390%2Fani11113050</t>
  </si>
  <si>
    <t>An ELISA screening prevalence of 73% (95% CI 68.8-77.5) was determined in Belgian pigs and a part of the results were re-evaluated by Western blot (WB). A receiver operating characteristic curve analysis was performed and scenarios varying the ELISA specificity relative to WB were analysed. The seroprevalences estimated by the different scenarios ranged between 69 and 81% and are in agreement with the high exposure of the European pig population to HEV.</t>
  </si>
  <si>
    <t>Thiry et al</t>
  </si>
  <si>
    <t>https://www.sciensano.be/fr/biblio/estimation-hepatitis-e-virus-hev-pig-seroprevalence-using-elisa-and-western-blot-and-comparison</t>
  </si>
  <si>
    <t>Bulgaria</t>
  </si>
  <si>
    <t>The samples were collected from four industrial farms from three districts of Southern Bulgaria. HEV-specific antibodies in porcine serum were detected by enzyme-linked immunosorbent assay (PrioCHECK HEV Ab porcine). The overall HEV seroprevalence was 60.3%. The seropositivity varied widely depending on age groups and investigated farms. The overall prevalence in weaners was 25%, in fattening pigs 75.8%, and in group of sows was found the highest HEV positivity of 80%.</t>
  </si>
  <si>
    <t>Tsachev et al., 2019</t>
  </si>
  <si>
    <t>https://doi.org/10.1089/vbz.2018.2430</t>
  </si>
  <si>
    <r>
      <t xml:space="preserve">This study aimed to investigate the intestinal carriage of </t>
    </r>
    <r>
      <rPr>
        <i/>
        <sz val="11"/>
        <color theme="1"/>
        <rFont val="Calibri"/>
        <family val="2"/>
        <scheme val="minor"/>
      </rPr>
      <t>Salmonella</t>
    </r>
    <r>
      <rPr>
        <sz val="11"/>
        <color theme="1"/>
        <rFont val="Calibri"/>
        <family val="2"/>
        <scheme val="minor"/>
      </rPr>
      <t xml:space="preserve"> spp. within French cattle production. A total of 959 cattle intestinal samples, from one of the largest French slaughterhouses, were analyzed. Isolated strains were genotyped by pulsed field gel electrophoresis (PFGE), and a sub-selection was taken by whole genome sequencing (WGS). Twenty-nine samples were positive for </t>
    </r>
    <r>
      <rPr>
        <i/>
        <sz val="11"/>
        <color theme="1"/>
        <rFont val="Calibri"/>
        <family val="2"/>
        <scheme val="minor"/>
      </rPr>
      <t>Salmonella</t>
    </r>
    <r>
      <rPr>
        <sz val="11"/>
        <color theme="1"/>
        <rFont val="Calibri"/>
        <family val="2"/>
        <scheme val="minor"/>
      </rPr>
      <t xml:space="preserve"> spp., yielding an estimated prevalence of 3% in cattle production.</t>
    </r>
  </si>
  <si>
    <t>Grillo et al., 2021</t>
  </si>
  <si>
    <t>https://doi.org/10.3390%2Fmicroorganisms9040872</t>
  </si>
  <si>
    <t>2014-2019</t>
  </si>
  <si>
    <t xml:space="preserve">In this study, we analyzed 421 S. Dublin genomes from cattle and food in order to determine the trend of S. Dublin's population size over time in Denmark and the impact of intervention in the cattle industry on the bacterial population size. </t>
  </si>
  <si>
    <t>Leekitcharoenphon et al., 2023</t>
  </si>
  <si>
    <t>https://doi.org/10.1016/j.meegid.2023.105475</t>
  </si>
  <si>
    <t>Netherlands</t>
  </si>
  <si>
    <t>2009-2011</t>
  </si>
  <si>
    <r>
      <t xml:space="preserve">In this cross-sectional study, a questionnaire was filled out by the farmer and BTM from 301 farms was tested by ELISA for presence of </t>
    </r>
    <r>
      <rPr>
        <i/>
        <sz val="11"/>
        <color theme="1"/>
        <rFont val="Calibri"/>
        <family val="2"/>
        <scheme val="minor"/>
      </rPr>
      <t>C. burnetii</t>
    </r>
    <r>
      <rPr>
        <sz val="11"/>
        <color theme="1"/>
        <rFont val="Calibri"/>
        <family val="2"/>
        <scheme val="minor"/>
      </rPr>
      <t xml:space="preserve"> antibodies and PCR for presence of </t>
    </r>
    <r>
      <rPr>
        <i/>
        <sz val="11"/>
        <color theme="1"/>
        <rFont val="Calibri"/>
        <family val="2"/>
        <scheme val="minor"/>
      </rPr>
      <t>C. burnetii</t>
    </r>
    <r>
      <rPr>
        <sz val="11"/>
        <color theme="1"/>
        <rFont val="Calibri"/>
        <family val="2"/>
        <scheme val="minor"/>
      </rPr>
      <t xml:space="preserve"> DNA. Risk factors were identified by univariable and multivariable logistic regression analyses. Antibodies to </t>
    </r>
    <r>
      <rPr>
        <i/>
        <sz val="11"/>
        <color theme="1"/>
        <rFont val="Calibri"/>
        <family val="2"/>
        <scheme val="minor"/>
      </rPr>
      <t>C. burnetii</t>
    </r>
    <r>
      <rPr>
        <sz val="11"/>
        <color theme="1"/>
        <rFont val="Calibri"/>
        <family val="2"/>
        <scheme val="minor"/>
      </rPr>
      <t xml:space="preserve"> were detected in 81.6% (CI: 77.2–85.9) and </t>
    </r>
    <r>
      <rPr>
        <i/>
        <sz val="11"/>
        <color theme="1"/>
        <rFont val="Calibri"/>
        <family val="2"/>
        <scheme val="minor"/>
      </rPr>
      <t>C. burnetii</t>
    </r>
    <r>
      <rPr>
        <sz val="11"/>
        <color theme="1"/>
        <rFont val="Calibri"/>
        <family val="2"/>
        <scheme val="minor"/>
      </rPr>
      <t xml:space="preserve"> DNA in 18.8% (CI: 14.4–23.1) of the BTM samples.</t>
    </r>
  </si>
  <si>
    <t>Engelen et al., 2014</t>
  </si>
  <si>
    <t>https://doi.org/10.1016/j.prevetmed.2014.08.016</t>
  </si>
  <si>
    <t>Global</t>
  </si>
  <si>
    <t>1964-2010</t>
  </si>
  <si>
    <t>A study based on bulk tank milk samples from 100 randomly selected dairy herds was performed to estimate the prevalence and geographical distribution of antibody positive dairy herds. Using the CHEKIT Q-Fever Antibody ELISA Test Kit (IDEXX), the study demonstrated a prevalence of 59% antibody positive herds, 11% antibody intermediate herds and 30% antibody negative herds based on the instructions provided by the manufacturer.</t>
  </si>
  <si>
    <t>Agger et al., 2010</t>
  </si>
  <si>
    <t>https://doi.org/10.1186/1751-0147-52-5</t>
  </si>
  <si>
    <t>UK (NI)</t>
  </si>
  <si>
    <t>Portugal</t>
  </si>
  <si>
    <t>Hungary</t>
  </si>
  <si>
    <t>&lt;2012</t>
  </si>
  <si>
    <t>The aim of this study was to assess the importance and potential infectious sources of Q fever in Hungary. A total of 215 milk samples (10 individual samples from each herd and 1 bulk tank milk sample from each cattle herd), and 400 serum samples (20 from each herd) were tested from 15 dairy cattle herds and 5 sheep flocks located in different parts of Hungary. The study found 19.3% (58/300) and 38.0% (57/150) seropositivity in cattle, and 0% (0/100) and 6.0% (3/50) seropositivity in sheep</t>
  </si>
  <si>
    <t>Gyuranecz et al., 2012</t>
  </si>
  <si>
    <t>https://doi.org/10.1089/vbz.2011.0953</t>
  </si>
  <si>
    <t>; sheep</t>
  </si>
  <si>
    <t>2014-2014</t>
  </si>
  <si>
    <t>Eradication</t>
  </si>
  <si>
    <t>2002-2020</t>
  </si>
  <si>
    <t>Prevalence</t>
  </si>
  <si>
    <t>Overview of prevalence in all districts of Spain for the eradication programme for bTB</t>
  </si>
  <si>
    <t>Anonymous, 2022</t>
  </si>
  <si>
    <t>https://www.mapa.gob.es/es/ganaderia/temas/sanidad-animal-higiene-ganadera/spainmtceradicationprogramme2022-2030final_tcm30-619674.pdf</t>
  </si>
  <si>
    <t>Dairy/beef/bullfighting</t>
  </si>
  <si>
    <t>1997-2009</t>
  </si>
  <si>
    <t>Here, longitudinal data from more than 1,700 cattle herds tested during a 12 year-period in the eradication program in the region of Madrid, Spain, were analyzed to quantify the within-herd transmission coefficient (β) depending on the herd-type (beef/dairy/bullfighting).</t>
  </si>
  <si>
    <t>Alvarez et al., 2012</t>
  </si>
  <si>
    <t>https://doi.org/10.1186/1746-6148-8-100</t>
  </si>
  <si>
    <t>Europe</t>
  </si>
  <si>
    <t>Review of bTB control in Europe, lists herd prevalences for a number of countries</t>
  </si>
  <si>
    <t>Schiller et al., 2011</t>
  </si>
  <si>
    <t>https://doi.org/10.1016/j.vetmic.2011.02.039</t>
  </si>
  <si>
    <t xml:space="preserve">Several MSs did not report cases of bTB (Austria, Belgium, Czechia, Denmark, Estonia, Finland, France, Germany, Hungary Latvia, Lithuania, Luxembourg, the Netherlands, Poland, Slovakia, Slovenia and Sweden). Bulgaria, Croatia, Cyprus, Greece, Ireland, Italy, Malta, Portugal, Romania, Spain and the United Kingdom-Northern Ireland) reported the presence of bTB in their territory. The overall bTB herd prevalence was 1.3%. </t>
  </si>
  <si>
    <t>his manuscript highlights the relevance of this disease in the context of the European Union (EU) and summarizes the epidemiological situation and the main tools (e.g. antemortem diagnostic tests, slaughterhouse surveillance, laboratories, comprehensive databases, etc.) used to control and eradicate bTB in the various EU countries with a focus on the situation in Spain.</t>
  </si>
  <si>
    <t>Bezos et al., 2023</t>
  </si>
  <si>
    <t>https://doi.org/10.1186/s13620-023-00241-0</t>
  </si>
  <si>
    <t>1996-2021</t>
  </si>
  <si>
    <t>UK bTB statistics from UK government</t>
  </si>
  <si>
    <t>UK Government, 2021</t>
  </si>
  <si>
    <t>https://www.gov.uk/government/statistics/historical-statistics-notices-on-the-incidence-of-tuberculosis-tb-in-cattle-in-great-britain-2021-quarterly/figures-to-december-2021-published-9-march-2022</t>
  </si>
  <si>
    <t>2008-2017</t>
  </si>
  <si>
    <t>Retrospective cohort</t>
  </si>
  <si>
    <r>
      <t xml:space="preserve">ICs to the Comparative Intradermal Tuberculin Test (CITT) at a BCT, in which no reactors were found, were matched with CITT negative animals, based on age, sex, test ID and follow up period, in Northern Ireland between 1st January 2008 and 31st December 2017 (inclusive). A retrospective matched cohort study design was used with the outcome of interest being the bTB status of each animal and subsequent bTB herd breakdowns. After adjusting for herd size, IC animals at a BCT had 16 times the odds (95% confidence interval: 7.75 to 38.28, </t>
    </r>
    <r>
      <rPr>
        <i/>
        <sz val="11"/>
        <color theme="1"/>
        <rFont val="Calibri"/>
        <family val="2"/>
        <scheme val="minor"/>
      </rPr>
      <t>p</t>
    </r>
    <r>
      <rPr>
        <sz val="11"/>
        <color theme="1"/>
        <rFont val="Calibri"/>
        <family val="2"/>
        <scheme val="minor"/>
      </rPr>
      <t> &lt; 0.001) of becoming bTB positive compared to CITT negative animals. The percentage population attributable risk was 0.0001%.</t>
    </r>
  </si>
  <si>
    <t>Georgaki et al., 2022</t>
  </si>
  <si>
    <t>https://doi.org/10.1016/j.rvsc.2022.01.019</t>
  </si>
  <si>
    <t>Global Prevalence</t>
  </si>
  <si>
    <t>2010-2020</t>
  </si>
  <si>
    <t>Retrospective</t>
  </si>
  <si>
    <t>From a total of 3,279,548 slaughtered animals, meat inspection detected 808 suspected cases. Of these, 381 cases were laboratory confirmed. The estimated global prevalence was 11.6 cases/100,000, increasing with age: 3.5, 5.9 and 27.3 cases/100,000 in, respectively, the groups &lt;8 months, 8 to 19 months, and ≥ 20 months. The prevalence was higher in females (16.3 vs 7.3 cases/100,000 in males) and in beef cattle (16.3 vs 1.4 cases/100,000 in dairy cattle).</t>
  </si>
  <si>
    <t>Goncalves et al., 2022</t>
  </si>
  <si>
    <t>https://doi.org/10.1016%2Fj.onehlt.2022.100451</t>
  </si>
  <si>
    <t>EU; Ireland; Spain; Greece; Portugal; Italy</t>
  </si>
  <si>
    <t>2005-2021</t>
  </si>
  <si>
    <t>EU Report</t>
  </si>
  <si>
    <t>EU report on bTB eradication with herd prevalence data listed in text</t>
  </si>
  <si>
    <t>Anonymous, 2023</t>
  </si>
  <si>
    <t>https://www.visavet.es/bovinetuberculosis/animal-tb/eradication.php</t>
  </si>
  <si>
    <t>Bosnia and Herzegovina; Croatia; Czechia; Slovakia; Hungary; Poland; Slovenia</t>
  </si>
  <si>
    <t>1990-1999</t>
  </si>
  <si>
    <t>Post-eradication plan survey in central Europe for bTB. NOTE bTB has since been eradicated in many of the countries listed in this study.</t>
  </si>
  <si>
    <t>The post-eradication incidence of bovine tuberculosis in seven Central European Countries (Bosnia andHerzegovina, Croatia, Czech Republic, Hungary, Poland, Slovakia and Slovenia) was studied between 1990 and 1999. Themajority of cattle to the age of 24 months were screened by tuberculin skin test on annual basis. Tuberculous lesionsobserved during meat inspection at abattoirs were further laboratory examined by direct microscopy, cultivation and histol-ogy for the presence of mycobacteria. Data describing the incidence of the disease in animals for the whole period wereobtained from all countries except Bosnia and Herzegovina, where data were obtained after the year 1995. Between theyears 1990 and 1999, bovine tuberculosis was diagnosed in a total of 1 084 cattle herds.</t>
  </si>
  <si>
    <t>Pavlik et al., 2002</t>
  </si>
  <si>
    <t>https://vetmed.agriculturejournals.cz/pdfs/vet/2002/02/03.pdf</t>
  </si>
  <si>
    <t>1990-2021</t>
  </si>
  <si>
    <t>For IM, the overall prevalence was summarised at 5% (95%CI: 3%–7%). In TST positive cows, prevalence was summarised at 8% (95%CI: 4%–13%). For BTM, the overall prevalence independent of individual herd TST infection status was summarised at 5% (95%CI: 0%–21%).</t>
  </si>
  <si>
    <t>Collins et al., 2022</t>
  </si>
  <si>
    <t>https://doi.org/10.1016/j.tube.2022.102166</t>
  </si>
  <si>
    <t>UK (Scotland)</t>
  </si>
  <si>
    <t>2006-2018</t>
  </si>
  <si>
    <t>In Scotland, three abattoir surveys were conducted in 2006 (158 farms), 2012‒2013 (94 farms) and 2017‒2018 (97 farms) to estimate seroprevalence to PRRS virus (PRRSV) in commercial finishing pigs. These surveys covered around 79%, 59% and 66% of the Quality Meat Scotland assured farms slaughtering pigs in Scotland in 2006, 2012–13 and, 2017–18 respectively.</t>
  </si>
  <si>
    <t>Gomes et al., 2021</t>
  </si>
  <si>
    <t>https://doi.org/10.1002/vetr.349</t>
  </si>
  <si>
    <t xml:space="preserve">n this study, the prevalence of ELISA non-responders was assessed by
measuring PRRSv-specific antibodies in 1400 sows, originating from 70 PRRSv-vaccinating sow
herds, using IDEXX ELISA (ELISA 1) and CIVTEST E/S ELISA (ELISA 2). Neutralizing antibodies
(NAbs) were quantified in a virus neutralization assay. </t>
  </si>
  <si>
    <t>Herd Prevalence</t>
  </si>
  <si>
    <t>Second-level</t>
  </si>
  <si>
    <t>2008-2010</t>
  </si>
  <si>
    <r>
      <t xml:space="preserve">Three hundred thirty nine out of 922 sheep flocks were positive for </t>
    </r>
    <r>
      <rPr>
        <i/>
        <sz val="11"/>
        <color theme="1"/>
        <rFont val="Calibri"/>
        <family val="2"/>
        <scheme val="minor"/>
      </rPr>
      <t>M. agalactiae</t>
    </r>
    <r>
      <rPr>
        <sz val="11"/>
        <color theme="1"/>
        <rFont val="Calibri"/>
        <family val="2"/>
        <scheme val="minor"/>
      </rPr>
      <t xml:space="preserve"> by real time PCR (36.8%) and 85 by microbiological identification (9.2%). Interestingly, all 597 milk samples assessed for the presence of </t>
    </r>
    <r>
      <rPr>
        <i/>
        <sz val="11"/>
        <color theme="1"/>
        <rFont val="Calibri"/>
        <family val="2"/>
        <scheme val="minor"/>
      </rPr>
      <t>M. mycoides</t>
    </r>
    <r>
      <rPr>
        <sz val="11"/>
        <color theme="1"/>
        <rFont val="Calibri"/>
        <family val="2"/>
        <scheme val="minor"/>
      </rPr>
      <t xml:space="preserve"> subsp. </t>
    </r>
    <r>
      <rPr>
        <i/>
        <sz val="11"/>
        <color theme="1"/>
        <rFont val="Calibri"/>
        <family val="2"/>
        <scheme val="minor"/>
      </rPr>
      <t>capri</t>
    </r>
    <r>
      <rPr>
        <sz val="11"/>
        <color theme="1"/>
        <rFont val="Calibri"/>
        <family val="2"/>
        <scheme val="minor"/>
      </rPr>
      <t xml:space="preserve">, </t>
    </r>
    <r>
      <rPr>
        <i/>
        <sz val="11"/>
        <color theme="1"/>
        <rFont val="Calibri"/>
        <family val="2"/>
        <scheme val="minor"/>
      </rPr>
      <t>M. capricolum</t>
    </r>
    <r>
      <rPr>
        <sz val="11"/>
        <color theme="1"/>
        <rFont val="Calibri"/>
        <family val="2"/>
        <scheme val="minor"/>
      </rPr>
      <t xml:space="preserve"> subsp. </t>
    </r>
    <r>
      <rPr>
        <i/>
        <sz val="11"/>
        <color theme="1"/>
        <rFont val="Calibri"/>
        <family val="2"/>
        <scheme val="minor"/>
      </rPr>
      <t>capricolum</t>
    </r>
    <r>
      <rPr>
        <sz val="11"/>
        <color theme="1"/>
        <rFont val="Calibri"/>
        <family val="2"/>
        <scheme val="minor"/>
      </rPr>
      <t xml:space="preserve"> and </t>
    </r>
    <r>
      <rPr>
        <i/>
        <sz val="11"/>
        <color theme="1"/>
        <rFont val="Calibri"/>
        <family val="2"/>
        <scheme val="minor"/>
      </rPr>
      <t>M</t>
    </r>
    <r>
      <rPr>
        <sz val="11"/>
        <color theme="1"/>
        <rFont val="Calibri"/>
        <family val="2"/>
        <scheme val="minor"/>
      </rPr>
      <t xml:space="preserve">. </t>
    </r>
    <r>
      <rPr>
        <i/>
        <sz val="11"/>
        <color theme="1"/>
        <rFont val="Calibri"/>
        <family val="2"/>
        <scheme val="minor"/>
      </rPr>
      <t>putrefaciens</t>
    </r>
    <r>
      <rPr>
        <sz val="11"/>
        <color theme="1"/>
        <rFont val="Calibri"/>
        <family val="2"/>
        <scheme val="minor"/>
      </rPr>
      <t xml:space="preserve"> tested negative.</t>
    </r>
  </si>
  <si>
    <t>Ariza-Miguel et al., 2012</t>
  </si>
  <si>
    <t>https://doi.org/10.1186/1746-6148-8-171</t>
  </si>
  <si>
    <t>Sheep; goats</t>
  </si>
  <si>
    <t>2001-2002</t>
  </si>
  <si>
    <r>
      <t xml:space="preserve">In this work, we report a microbiological survey for </t>
    </r>
    <r>
      <rPr>
        <i/>
        <sz val="11"/>
        <color theme="1"/>
        <rFont val="Calibri"/>
        <family val="2"/>
        <scheme val="minor"/>
      </rPr>
      <t>Mycoplasma</t>
    </r>
    <r>
      <rPr>
        <sz val="11"/>
        <color theme="1"/>
        <rFont val="Calibri"/>
        <family val="2"/>
        <scheme val="minor"/>
      </rPr>
      <t xml:space="preserve"> spp. undertaken between 2001 and 2002 in 28 goat herds in Gran Canaria, Spain, an area where contagious agalactia is endemic. All herds were randomly selected and represented approximately 15.5% of the total goat population of the island.</t>
    </r>
  </si>
  <si>
    <t>De la Fe et al., 2005</t>
  </si>
  <si>
    <t>https://doi.org/10.1016/j.tvjl.2004.05.002</t>
  </si>
  <si>
    <t>Goat</t>
  </si>
  <si>
    <t>Surveillance of Mycoplasma agalactiae and Mycoplasma mycoides subsp. capri in dairy goat herds</t>
  </si>
  <si>
    <t>Amores et al., 2012</t>
  </si>
  <si>
    <t>https://doi.org/10.1016/j.smallrumres.2011.09.008</t>
  </si>
  <si>
    <t>Czechia</t>
  </si>
  <si>
    <t>&lt;2002</t>
  </si>
  <si>
    <t xml:space="preserve">We investigated the presence of antibodies against Mycoplasma agalactiae, a causal agent of
contagious agalactia, in herds of small ruminants. Eighty serum samples collected from 60 sheep
and 20 goats in the Czech Republic and 137 samples collected from 78 sheep and 59 goats in Jordan
were examined in our laboratory. </t>
  </si>
  <si>
    <t>Madanat et al., 2002</t>
  </si>
  <si>
    <t>https://actavet.vfu.cz/media/pdf/avb_2002071010037.pdf</t>
  </si>
  <si>
    <t>2002-2008</t>
  </si>
  <si>
    <t>In France the distribution of mycoplasmal species isolated from clinical samples collected from diseased animals upon veterinary request, is monitored by a network known as VIGIMYC (for VIGIlance to MYCoplasmoses of ruminants). The veterinary diagnostic laboratories collaborating with VIGIMYC are responsible for isolating the mycoplasmas while identification of the isolates is centralized by the French Food Safety Agency (AFSSA) in Lyon.</t>
  </si>
  <si>
    <t>Chazel et al., 2010</t>
  </si>
  <si>
    <t>https://doi.org/10.1186/1746-6148-6-32</t>
  </si>
  <si>
    <t>Europe (14 countries)</t>
  </si>
  <si>
    <t>First-level (some countries)</t>
  </si>
  <si>
    <t>2010-2013</t>
  </si>
  <si>
    <t>an extensive virological monitoring, mainly conducted through passive surveillance programs, resulted in the examination of more than 9 000 herds in 17 countries. Influenza A viruses were detected in 31% of herds examined from which 1887 viruses were preliminary characterized.</t>
  </si>
  <si>
    <t>Simon et al., 2014</t>
  </si>
  <si>
    <t>https://doi.org/10.1371%2Fjournal.pone.0115815</t>
  </si>
  <si>
    <t>Norway; Spain; England; Belgium; Italy; France</t>
  </si>
  <si>
    <t>&lt;2023</t>
  </si>
  <si>
    <t>In the present study, we performed a survey over 51 pig herds belonging to three main types of farms: breeding, fattening and farrow-to-finish. HEV-RNA was analyzed by broad range Real-time RT-PCR on 20 samples for each farm, obtained by pooling together feces from 10 individuals. Overall, HEV RNA was confirmed on 150 fecal pooled samples out of 1,032 (14.5%). At least one positive pooled sample was detected from 18 farms out of 51 tested (35.3%).</t>
  </si>
  <si>
    <t>Ianiro et al., 2023</t>
  </si>
  <si>
    <t>https://doi.org/10.3389%2Ffvets.2023.1136225</t>
  </si>
  <si>
    <t>Sample collection was undertaken during January–May 2013 as part of the 2013 Zoonoses in UK Pigs Abattoir Study, a cross-sectional study of pigs being slaughtered at 14 high-throughput abattoirs (12 in England and 2 in Northern Ireland) that together process 80% of all slaughtered pigs in the United Kingdom.</t>
  </si>
  <si>
    <t>Grierson et al., 2015</t>
  </si>
  <si>
    <t>https://doi.org/10.3201%2Feid2108.141995</t>
  </si>
  <si>
    <t>&lt;2014</t>
  </si>
  <si>
    <t>The prevalence of anti-HEV isotype-specific antibodies and viraemia were investigated in serum samples collected from slaughter-age pigs (aged 22–24 weeks) from 23 farms in Scotland. Of 176 serum samples tested, 29·0% (n = 51) were anti-HEV IgG positive, 36·9% (n = 65) anti-HEV IgA positive and 29·0% (n = 51) anti-HEV IgM positive. Overall seroprevalence (anti-HEV IgG+ and/or IgA+ and/or IgM+) was 61·4% (n = 108).</t>
  </si>
  <si>
    <t>Crossan et al., 2014</t>
  </si>
  <si>
    <t>https://doi.org/10.1017/S0950268814003100</t>
  </si>
  <si>
    <r>
      <t>The recently reported high prevalence of HEV in liver- and meat products on the Dutch market warranted a cross-sectional prevalence study on HEV infection among 5–6 months old pigs slaughtered in the Netherlands (</t>
    </r>
    <r>
      <rPr>
        <i/>
        <sz val="11"/>
        <color theme="1"/>
        <rFont val="Calibri"/>
        <family val="2"/>
        <scheme val="minor"/>
      </rPr>
      <t>n</t>
    </r>
    <r>
      <rPr>
        <sz val="11"/>
        <color theme="1"/>
        <rFont val="Calibri"/>
        <family val="2"/>
        <scheme val="minor"/>
      </rPr>
      <t> = 250). For this, liver, caecum content and blood samples were analyzed for the presence of genomic HEV RNA by RT-PCR. In addition, a serological test was performed to detect HEV IgG. Background information was retrieved on the corresponding farms to evaluate potential risk factors for HEV at pig slaughter age.</t>
    </r>
  </si>
  <si>
    <t>Boxman et al., 2022</t>
  </si>
  <si>
    <t>https://doi.org/10.1016/j.ijfoodmicro.2022.109830</t>
  </si>
  <si>
    <t>UK; Portugal; Spain; Netherlands; Italy; Czechia</t>
  </si>
  <si>
    <t>2008-2011</t>
  </si>
  <si>
    <t>The HEV transmission dynamics in commercial pig farms in six different European countries was studied. The data collected show prevalence in weaners ranging from 8% to 30%. The average HEV prevalence in growers was between 20% and 44%. The fatteners prevalence ranged between 8% and 73%. Sows prevalence was similar in all countries. Boar faeces were tested for HEV only in Spain and Czech Republic, and the prevalence was 4.3% and 3.5% respectively.</t>
  </si>
  <si>
    <t>Wild boar</t>
  </si>
  <si>
    <t>&lt;2008</t>
  </si>
  <si>
    <t>In this study, we investigated the presence of HEV in a demographic managed wild boar population in Italy. Detection of HEV RNA was accomplished using a nested reverse-transcription polymerase chain reaction on bile samples from 88 shot animals. HEV RNA was detected in 22 out of 88 animals tested (25%).</t>
  </si>
  <si>
    <t>Martelli et al., 2008</t>
  </si>
  <si>
    <t>https://doi.org/10.1016/j.vetmic.2007.07.004</t>
  </si>
  <si>
    <t>2011-2014</t>
  </si>
  <si>
    <t>We determined the hepatitis E virus (HEV) seroprevalence and detection rate in commercial swine herds in Italy's utmost pig-rich areaDuring 2011–2014, 2700 sera from 300 swine herds were tested for anti-HEV IgG. HEV RNA was searched in 959 faecal pools from HEV-seropositive herds and in liver/bile/muscle samples from 179 pigs from HEV-positive herds. A cohort study of HEV seropositivity in swine workers (n = 149) was also performed using two comparison groups of people unexposed to swine: omnivores (n = 121) and vegetarians/vegans (n = 115). Herd-level seroprevalence was 75·6% and was highest in farrow-to-feeder herds (81·6%). Twenty-six out of 105 (24·8%) herds had HEV-positive faecal samples (25 HEV-3, one HEV-4).</t>
  </si>
  <si>
    <t>Mughini-Gras et al., 2017</t>
  </si>
  <si>
    <t>doi:10.1017/S0950268817002485</t>
  </si>
  <si>
    <t xml:space="preserve">2273 domestic pig sera were collected in 2011 mainly from Bavaria, North Rhine-Westphalia and Lower Saxony from areas having a high pig density. Initially, 420 randomly selected pig sera were tested in three commercially available and in two in-house HEV-antibody ELISAs. 43.6% (183/420) to 65.5% (275/420) of the sera were demonstrated to be reactive against human pathogenic HEV genotypes 1 and/or 3. </t>
  </si>
  <si>
    <t>Krumbholz et al., 2013</t>
  </si>
  <si>
    <t>https://doi.org/10.1016/j.vetmic.2013.10.001</t>
  </si>
  <si>
    <t>2017-2019</t>
  </si>
  <si>
    <t>In this study, during the period of three years between 2017 and 2019, 433 serum samples from 19 different pig farms and 1 slaughterhouse were collected and analyzed. In addition, 32 samples from wild boar were also collected and analyzed during the 2018–2019 hunting season. All samples were analyzed by commercial indirect ELISA</t>
  </si>
  <si>
    <t>Takova et al., 2020</t>
  </si>
  <si>
    <t>https://doi.org/10.3390/ani10091521</t>
  </si>
  <si>
    <t>&lt;2007</t>
  </si>
  <si>
    <r>
      <t xml:space="preserve">The aim of this study was to investigate the presence of </t>
    </r>
    <r>
      <rPr>
        <i/>
        <sz val="11"/>
        <color theme="1"/>
        <rFont val="Calibri"/>
        <family val="2"/>
        <scheme val="minor"/>
      </rPr>
      <t>Campylobacter</t>
    </r>
    <r>
      <rPr>
        <sz val="11"/>
        <color theme="1"/>
        <rFont val="Calibri"/>
        <family val="2"/>
        <scheme val="minor"/>
      </rPr>
      <t xml:space="preserve"> spp. in poultry and poultry products available for the consumers at retail markets in Bulgaria. Samples (</t>
    </r>
    <r>
      <rPr>
        <i/>
        <sz val="11"/>
        <color theme="1"/>
        <rFont val="Calibri"/>
        <family val="2"/>
        <scheme val="minor"/>
      </rPr>
      <t>n</t>
    </r>
    <r>
      <rPr>
        <sz val="11"/>
        <color theme="1"/>
        <rFont val="Calibri"/>
        <family val="2"/>
        <scheme val="minor"/>
      </rPr>
      <t xml:space="preserve"> = 210) of poultry carcasses and poultry products for sale at the retail market in Bulgaria were analysed for the presence of </t>
    </r>
    <r>
      <rPr>
        <i/>
        <sz val="11"/>
        <color theme="1"/>
        <rFont val="Calibri"/>
        <family val="2"/>
        <scheme val="minor"/>
      </rPr>
      <t>Campylobacter</t>
    </r>
    <r>
      <rPr>
        <sz val="11"/>
        <color theme="1"/>
        <rFont val="Calibri"/>
        <family val="2"/>
        <scheme val="minor"/>
      </rPr>
      <t xml:space="preserve"> spp.</t>
    </r>
  </si>
  <si>
    <t>Stoyanchev et al., 2007</t>
  </si>
  <si>
    <t>https://doi.org/10.1007/s10482-007-9154-6</t>
  </si>
  <si>
    <t>Estonia; Latvia; Lithuania</t>
  </si>
  <si>
    <r>
      <t>Campylobacter</t>
    </r>
    <r>
      <rPr>
        <sz val="11"/>
        <color theme="1"/>
        <rFont val="Calibri"/>
        <family val="2"/>
        <scheme val="minor"/>
      </rPr>
      <t xml:space="preserve"> contamination of poultry meat at retail level was studied in two surveys during the twelve-month period of 2012 in Estonia. The data from these surveys were combined and analyzed, partially together, in order to comprehensively estimate the prevalence and possible seasonality of </t>
    </r>
    <r>
      <rPr>
        <i/>
        <sz val="11"/>
        <color theme="1"/>
        <rFont val="Calibri"/>
        <family val="2"/>
        <scheme val="minor"/>
      </rPr>
      <t>Campylobacter</t>
    </r>
    <r>
      <rPr>
        <sz val="11"/>
        <color theme="1"/>
        <rFont val="Calibri"/>
        <family val="2"/>
        <scheme val="minor"/>
      </rPr>
      <t xml:space="preserve"> in poultry and in poultry meat products in Estonia. Mostly Estonian, Lithuanian and Latvian products, representing the most typical origins of poultry products on the Estonian retail market, were sampled and analyzed in these surveys.</t>
    </r>
  </si>
  <si>
    <t>Maesaar et al., 2014</t>
  </si>
  <si>
    <t>https://doi.org/10.1016/j.foodcont.2014.03.044</t>
  </si>
  <si>
    <t>The present study was conducted to investigate the prevalence of Campylobacter spp. in a selection of poultry flocks and the corresponding broiler carcasses as well as the possible impact of contamination during slaughter and processing. Samples of the same flock at different ages in three farms (A, B and C) were taken for the determination of Campylobacter spp. The same broiler flocks were examined at different stages of one slaughterhouse and at a further processing plant.</t>
  </si>
  <si>
    <t>Perez-Arnedo et al., 2019</t>
  </si>
  <si>
    <t>https://doi.org/10.3390/foods8030111</t>
  </si>
  <si>
    <r>
      <t xml:space="preserve">A year-long survey of fresh, retail poultry products on sale in Northern Ireland was undertaken to define the prevalence of </t>
    </r>
    <r>
      <rPr>
        <i/>
        <sz val="11"/>
        <color theme="1"/>
        <rFont val="Calibri"/>
        <family val="2"/>
        <scheme val="minor"/>
      </rPr>
      <t>Campylobacter</t>
    </r>
    <r>
      <rPr>
        <sz val="11"/>
        <color theme="1"/>
        <rFont val="Calibri"/>
        <family val="2"/>
        <scheme val="minor"/>
      </rPr>
      <t xml:space="preserve"> spp.Prevalences of </t>
    </r>
    <r>
      <rPr>
        <i/>
        <sz val="11"/>
        <color theme="1"/>
        <rFont val="Calibri"/>
        <family val="2"/>
        <scheme val="minor"/>
      </rPr>
      <t>Campylobacter</t>
    </r>
    <r>
      <rPr>
        <sz val="11"/>
        <color theme="1"/>
        <rFont val="Calibri"/>
        <family val="2"/>
        <scheme val="minor"/>
      </rPr>
      <t xml:space="preserve"> found were chicken, 91% (</t>
    </r>
    <r>
      <rPr>
        <i/>
        <sz val="11"/>
        <color theme="1"/>
        <rFont val="Calibri"/>
        <family val="2"/>
        <scheme val="minor"/>
      </rPr>
      <t>n</t>
    </r>
    <r>
      <rPr>
        <sz val="11"/>
        <color theme="1"/>
        <rFont val="Calibri"/>
        <family val="2"/>
        <scheme val="minor"/>
      </rPr>
      <t xml:space="preserve"> = 336); turkey, 56% (</t>
    </r>
    <r>
      <rPr>
        <i/>
        <sz val="11"/>
        <color theme="1"/>
        <rFont val="Calibri"/>
        <family val="2"/>
        <scheme val="minor"/>
      </rPr>
      <t>n</t>
    </r>
    <r>
      <rPr>
        <sz val="11"/>
        <color theme="1"/>
        <rFont val="Calibri"/>
        <family val="2"/>
        <scheme val="minor"/>
      </rPr>
      <t xml:space="preserve"> = 77); and duck, 100% (</t>
    </r>
    <r>
      <rPr>
        <i/>
        <sz val="11"/>
        <color theme="1"/>
        <rFont val="Calibri"/>
        <family val="2"/>
        <scheme val="minor"/>
      </rPr>
      <t>n</t>
    </r>
    <r>
      <rPr>
        <sz val="11"/>
        <color theme="1"/>
        <rFont val="Calibri"/>
        <family val="2"/>
        <scheme val="minor"/>
      </rPr>
      <t xml:space="preserve"> = 17). Prevalence rates for chicken produced in Northern Ireland, Scotland, England, and Wales were similar, with a mean value of 91%. The prevalences in product from the latter two countries were much higher than were found in two United Kingdom–wide surveys of chicken.</t>
    </r>
  </si>
  <si>
    <t>Moran et al., 2009</t>
  </si>
  <si>
    <t>https://doi.org/10.4315/0362-028X-72.9.1830</t>
  </si>
  <si>
    <r>
      <t xml:space="preserve">A study was conducted to estimate the prevalence and quantification by species of </t>
    </r>
    <r>
      <rPr>
        <i/>
        <sz val="11"/>
        <color theme="1"/>
        <rFont val="Calibri"/>
        <family val="2"/>
        <scheme val="minor"/>
      </rPr>
      <t>Campylobacter</t>
    </r>
    <r>
      <rPr>
        <sz val="11"/>
        <color theme="1"/>
        <rFont val="Calibri"/>
        <family val="2"/>
        <scheme val="minor"/>
      </rPr>
      <t xml:space="preserve"> infection in broiler flocks at the end of the rearing period and to identify associated risk factors.</t>
    </r>
  </si>
  <si>
    <t>Allain et al., 2014</t>
  </si>
  <si>
    <t>https://doi.org/10.1080/00071668.2014.941788</t>
  </si>
  <si>
    <r>
      <t xml:space="preserve">Our objectives were to identify risk factors for contamination of French broiler flocks by </t>
    </r>
    <r>
      <rPr>
        <i/>
        <sz val="11"/>
        <color theme="1"/>
        <rFont val="Calibri"/>
        <family val="2"/>
        <scheme val="minor"/>
      </rPr>
      <t>Campylobacter</t>
    </r>
    <r>
      <rPr>
        <sz val="11"/>
        <color theme="1"/>
        <rFont val="Calibri"/>
        <family val="2"/>
        <scheme val="minor"/>
      </rPr>
      <t xml:space="preserve">. We used 75 broiler farms in western France. A questionnaire was administered to the farmers and samples of fresh droppings were taken to assess the </t>
    </r>
    <r>
      <rPr>
        <i/>
        <sz val="11"/>
        <color theme="1"/>
        <rFont val="Calibri"/>
        <family val="2"/>
        <scheme val="minor"/>
      </rPr>
      <t>Campylobacter</t>
    </r>
    <r>
      <rPr>
        <sz val="11"/>
        <color theme="1"/>
        <rFont val="Calibri"/>
        <family val="2"/>
        <scheme val="minor"/>
      </rPr>
      <t xml:space="preserve"> status of the broiler flocks. 42.7% of the flocks were positive for </t>
    </r>
    <r>
      <rPr>
        <i/>
        <sz val="11"/>
        <color theme="1"/>
        <rFont val="Calibri"/>
        <family val="2"/>
        <scheme val="minor"/>
      </rPr>
      <t>Campylobacter</t>
    </r>
    <r>
      <rPr>
        <sz val="11"/>
        <color theme="1"/>
        <rFont val="Calibri"/>
        <family val="2"/>
        <scheme val="minor"/>
      </rPr>
      <t xml:space="preserve"> spp</t>
    </r>
    <r>
      <rPr>
        <i/>
        <sz val="11"/>
        <color theme="1"/>
        <rFont val="Calibri"/>
        <family val="2"/>
        <scheme val="minor"/>
      </rPr>
      <t>.</t>
    </r>
  </si>
  <si>
    <t>Refregier-Petton et al., 2001</t>
  </si>
  <si>
    <t>https://doi.org/10.1016/S0167-5877(01)00220-3</t>
  </si>
  <si>
    <t>2003-2004</t>
  </si>
  <si>
    <r>
      <t xml:space="preserve">The aim of this cross-sectional survey was to identify risk factors for </t>
    </r>
    <r>
      <rPr>
        <i/>
        <sz val="11"/>
        <color theme="1"/>
        <rFont val="Calibri"/>
        <family val="2"/>
        <scheme val="minor"/>
      </rPr>
      <t>Campylobacter</t>
    </r>
    <r>
      <rPr>
        <sz val="11"/>
        <color theme="1"/>
        <rFont val="Calibri"/>
        <family val="2"/>
        <scheme val="minor"/>
      </rPr>
      <t xml:space="preserve"> spp. colonization in French free-range broiler flocks at the end of the indoor rearing period (between 35 and 42 days old). Seventy-three broiler farms were studied from March 2003 to March 2004 in France.</t>
    </r>
  </si>
  <si>
    <t>Huneau-Salaun et al., 2007</t>
  </si>
  <si>
    <t>https://doi.org/10.1016/j.prevetmed.2007.02.001</t>
  </si>
  <si>
    <t>2015-2016</t>
  </si>
  <si>
    <r>
      <t xml:space="preserve">A total of 1243 poultry meat samples were sampled for </t>
    </r>
    <r>
      <rPr>
        <i/>
        <sz val="11"/>
        <color theme="1"/>
        <rFont val="Calibri"/>
        <family val="2"/>
        <scheme val="minor"/>
      </rPr>
      <t>Campylobacter</t>
    </r>
    <r>
      <rPr>
        <sz val="11"/>
        <color theme="1"/>
        <rFont val="Calibri"/>
        <family val="2"/>
        <scheme val="minor"/>
      </rPr>
      <t xml:space="preserve"> (665 chicken breasts and 578 chicken thighs) and 1203 bovine meat samples (689 hamburgers and 514 knife-cut meat preparations) were collected at retail outlets, in randomly selected supermarket shops located in different Italian regions during the period from June 2015 to June 2016.</t>
    </r>
  </si>
  <si>
    <t>Di Giannatale et al., 2019</t>
  </si>
  <si>
    <t>https://doi.org/10.1371/journal.pone.0225957</t>
  </si>
  <si>
    <t xml:space="preserve">One hundred and sixty broiler flocks from 39 farms were sampled in 1998–2000. Seventy‐nine conventional broiler flocks originating from 18 houses at 18 farms, 59 extensive indoor broiler flocks originating from 16 broiler houses at nine farms and 22 organic broiler flocks originating from 12 free‐range farms were sampled for the investigation. Campylobacter spp. were isolated from 100% of organic broiler flocks, from 36·7% of conventional broiler flocks and from 49·2% of extensive indoor broiler flocks. </t>
  </si>
  <si>
    <t>Heuer et al., 2001</t>
  </si>
  <si>
    <t>https://doi.org/10.1046/j.1472-765X.2001.00994.x</t>
  </si>
  <si>
    <t>2017-2018</t>
  </si>
  <si>
    <r>
      <t>Monthly samples were collected from the three largest broiler processing plants in Ireland over a twelve-month period. Samples were taken from both first and final thin birds (partial and full depopulation) from 358 batches of broilers. From each batch, a composite sample of 10 caecal contents (</t>
    </r>
    <r>
      <rPr>
        <i/>
        <sz val="11"/>
        <color theme="1"/>
        <rFont val="Calibri"/>
        <family val="2"/>
        <scheme val="minor"/>
      </rPr>
      <t>n</t>
    </r>
    <r>
      <rPr>
        <sz val="11"/>
        <color theme="1"/>
        <rFont val="Calibri"/>
        <family val="2"/>
        <scheme val="minor"/>
      </rPr>
      <t> = 358) and 5 neck skins (</t>
    </r>
    <r>
      <rPr>
        <i/>
        <sz val="11"/>
        <color theme="1"/>
        <rFont val="Calibri"/>
        <family val="2"/>
        <scheme val="minor"/>
      </rPr>
      <t>n</t>
    </r>
    <r>
      <rPr>
        <sz val="11"/>
        <color theme="1"/>
        <rFont val="Calibri"/>
        <family val="2"/>
        <scheme val="minor"/>
      </rPr>
      <t xml:space="preserve"> = 1790) were collected and numbers of </t>
    </r>
    <r>
      <rPr>
        <i/>
        <sz val="11"/>
        <color theme="1"/>
        <rFont val="Calibri"/>
        <family val="2"/>
        <scheme val="minor"/>
      </rPr>
      <t>Campylobacter</t>
    </r>
    <r>
      <rPr>
        <sz val="11"/>
        <color theme="1"/>
        <rFont val="Calibri"/>
        <family val="2"/>
        <scheme val="minor"/>
      </rPr>
      <t xml:space="preserve"> in each sample were determined. Of the 1790 neck skin samples tested, 53% were </t>
    </r>
    <r>
      <rPr>
        <i/>
        <sz val="11"/>
        <color theme="1"/>
        <rFont val="Calibri"/>
        <family val="2"/>
        <scheme val="minor"/>
      </rPr>
      <t>Campylobacter</t>
    </r>
    <r>
      <rPr>
        <sz val="11"/>
        <color theme="1"/>
        <rFont val="Calibri"/>
        <family val="2"/>
        <scheme val="minor"/>
      </rPr>
      <t xml:space="preserve"> positive. </t>
    </r>
    <r>
      <rPr>
        <i/>
        <sz val="11"/>
        <color theme="1"/>
        <rFont val="Calibri"/>
        <family val="2"/>
        <scheme val="minor"/>
      </rPr>
      <t>Campylobacter</t>
    </r>
    <r>
      <rPr>
        <sz val="11"/>
        <color theme="1"/>
        <rFont val="Calibri"/>
        <family val="2"/>
        <scheme val="minor"/>
      </rPr>
      <t xml:space="preserve"> was detected in the caecal contents of 66% of all batches tested. Depopulation and/or age had a significant effect on </t>
    </r>
    <r>
      <rPr>
        <i/>
        <sz val="11"/>
        <color theme="1"/>
        <rFont val="Calibri"/>
        <family val="2"/>
        <scheme val="minor"/>
      </rPr>
      <t>Campylobacter</t>
    </r>
    <r>
      <rPr>
        <sz val="11"/>
        <color theme="1"/>
        <rFont val="Calibri"/>
        <family val="2"/>
        <scheme val="minor"/>
      </rPr>
      <t xml:space="preserve"> prevalence with 67% of final thin broilers yielding </t>
    </r>
    <r>
      <rPr>
        <i/>
        <sz val="11"/>
        <color theme="1"/>
        <rFont val="Calibri"/>
        <family val="2"/>
        <scheme val="minor"/>
      </rPr>
      <t>Campylobacter</t>
    </r>
    <r>
      <rPr>
        <sz val="11"/>
        <color theme="1"/>
        <rFont val="Calibri"/>
        <family val="2"/>
        <scheme val="minor"/>
      </rPr>
      <t>-positive neck skin samples in contrast to 38% of first thin broilers that yielded positive neck skin samples (</t>
    </r>
    <r>
      <rPr>
        <i/>
        <sz val="11"/>
        <color theme="1"/>
        <rFont val="Calibri"/>
        <family val="2"/>
        <scheme val="minor"/>
      </rPr>
      <t>P</t>
    </r>
    <r>
      <rPr>
        <sz val="11"/>
        <color theme="1"/>
        <rFont val="Calibri"/>
        <family val="2"/>
        <scheme val="minor"/>
      </rPr>
      <t> ≤ 0.002).</t>
    </r>
  </si>
  <si>
    <t>Lynch et al., 2022</t>
  </si>
  <si>
    <t>https://doi.org/10.1016/j.ijfoodmicro.2022.109693</t>
  </si>
  <si>
    <t>Control pogramm in place</t>
  </si>
  <si>
    <t>Type of programme</t>
  </si>
  <si>
    <t>Coverage (regional/national)</t>
  </si>
  <si>
    <t>Country status for the disease</t>
  </si>
  <si>
    <t>Control plan type</t>
  </si>
  <si>
    <t>Last updated</t>
  </si>
  <si>
    <t>Link</t>
  </si>
  <si>
    <t>Voluntary</t>
  </si>
  <si>
    <t>National</t>
  </si>
  <si>
    <t>Endemic</t>
  </si>
  <si>
    <t>Control</t>
  </si>
  <si>
    <t>Real Decreto 554/2019</t>
  </si>
  <si>
    <t xml:space="preserve">https://www.boe.es/eli/es/rd/2019/09/27/554 </t>
  </si>
  <si>
    <t>Global (48 countries total)</t>
  </si>
  <si>
    <t>Paratuberculosis (MAP)</t>
  </si>
  <si>
    <t>Yes in some countries</t>
  </si>
  <si>
    <t>Voluntary/Compulsary</t>
  </si>
  <si>
    <t>Argentina, Australia, Austria, Bangladesh, Belgium, Bhutan, Brazil, Canada, Chile, Colombia, Costa Rica, Czech Republic, Denmark, Ecuador, Finland, France, Germany, Greece, Iceland, India, Iran, Israel, Italy, Japan, South Korea, Lesotho, Mexico, Nepal, the Netherlands, New Zealand, Nigeria, Norway, Panama, Poland, Ireland, Slovenia, South Africa, Spain, Swaziland, Sweden, Switzerland, Thailand, United Kingdom, United States of America, Uruguay, Venezuela, Zambia, and Zimbabwe</t>
  </si>
  <si>
    <t>Italy; Spain; Greece; UK; France</t>
  </si>
  <si>
    <t>Yes in the countries listed</t>
  </si>
  <si>
    <t>Voluntary/Compulsary (depending on country and context)</t>
  </si>
  <si>
    <t>WOAH document: Furthermore,
the current control strategies, including chemotherapy and vaccination, in
selected countries in Europe are described. In some countries, disease control
is hampered by excessively strict veterinary legislation which discourages
farmers and private veterinarians from notifying outbreaks because it leads
to the prohibition of milk sales and can result in delays in lifting restrictions. In
addition, new European Union legislation may downgrade the importance of CA,
which will have implications for international research efforts. Finally, a series of
recommendations are provided that cover the proper notification and handling
of CA outbreaks, including movement control, current diagnostics, treatment,
vaccination and disinfection</t>
  </si>
  <si>
    <t>Loria et al., 2019</t>
  </si>
  <si>
    <t>https://doc.woah.org/dyn/portal/digidoc.xhtml?statelessToken=8v61Z-kpQjDKruXYnML8727NLCLHP_vdUyw37edKDFA=&amp;actionMethod=dyn%2Fportal%2Fdigidoc.xhtml%3AdownloadAttachment.openStateless</t>
  </si>
  <si>
    <t>Erradication</t>
  </si>
  <si>
    <r>
      <t xml:space="preserve">An example of a control programme based heavily on restriction of movements is the Danish </t>
    </r>
    <r>
      <rPr>
        <i/>
        <sz val="11"/>
        <color theme="1"/>
        <rFont val="Calibri"/>
        <family val="2"/>
        <scheme val="minor"/>
      </rPr>
      <t>Salmonella</t>
    </r>
    <r>
      <rPr>
        <sz val="11"/>
        <color theme="1"/>
        <rFont val="Calibri"/>
        <family val="2"/>
        <scheme val="minor"/>
      </rPr>
      <t xml:space="preserve"> Dublin programme, which aims to eradicate </t>
    </r>
    <r>
      <rPr>
        <i/>
        <sz val="11"/>
        <color theme="1"/>
        <rFont val="Calibri"/>
        <family val="2"/>
        <scheme val="minor"/>
      </rPr>
      <t>S</t>
    </r>
    <r>
      <rPr>
        <sz val="11"/>
        <color theme="1"/>
        <rFont val="Calibri"/>
        <family val="2"/>
        <scheme val="minor"/>
      </rPr>
      <t xml:space="preserve">. Dublin from the Danish cattle population. The prevalence of test-positive dairy cattle properties has been reduced from 25% in 2002 to 7% in 2015. However, it has proven difficult to reduce the apparent prevalence further, and new introductions of </t>
    </r>
    <r>
      <rPr>
        <i/>
        <sz val="11"/>
        <color theme="1"/>
        <rFont val="Calibri"/>
        <family val="2"/>
        <scheme val="minor"/>
      </rPr>
      <t>S</t>
    </r>
    <r>
      <rPr>
        <sz val="11"/>
        <color theme="1"/>
        <rFont val="Calibri"/>
        <family val="2"/>
        <scheme val="minor"/>
      </rPr>
      <t>. Dublin to cattle herds still occur despite strict regulation of cattle contacts and trade.</t>
    </r>
  </si>
  <si>
    <t>Knegt et al., 2020</t>
  </si>
  <si>
    <t>Eradication of bovine tuberculosis (bTB) through the application of test-and-cull programs is a declared goal of developed countries in which the disease is still endemic. Here, longitudinal data from more than 1,700 cattle herds tested during a 12 year-period in the eradication program in the region of Madrid, Spain, were analyzed to quantify the within-herd transmission coefficient (β) depending on the herd-type (beef/dairy/bullfighting).</t>
  </si>
  <si>
    <t>Review of control programmes across Europe</t>
  </si>
  <si>
    <t>Spain; France</t>
  </si>
  <si>
    <t>Overview of eradication in Spain and France</t>
  </si>
  <si>
    <t>Ciaravino et al., 2023</t>
  </si>
  <si>
    <t>https://doi.org/10.1016/j.prevetmed.2023.106046</t>
  </si>
  <si>
    <t>Compulsary</t>
  </si>
  <si>
    <t>Bovine tuberculosis is a notifiable disease in Northern Ireland with the national eradication programme of compulsory testing and slaughter of reactor animals costing approximately £40 million per year.</t>
  </si>
  <si>
    <t>post-vaccination PIR</t>
  </si>
  <si>
    <t>Seasonal matrix population model</t>
  </si>
  <si>
    <t>84.2%-68.5%</t>
  </si>
  <si>
    <t>various</t>
  </si>
  <si>
    <t>The persistence of PIR was not influenced by the Tabaski date. Decreasing the vaccination coverage from 100 to 80% had limited effects on PIR. However, lower vaccination coverage did not provide sufficient immunity rates (PIR &lt; 70%). As a trade-off between model predictions and other considerations like animal physiological status, and suitability for livestock farmers, we would suggest to implement vaccination campaigns in September-October. This model is a first step towards better decision support for animal health authorities. It might be adapted to other species, livestock farming systems or diseases.</t>
  </si>
  <si>
    <t>Hammami et al., 2016</t>
  </si>
  <si>
    <t>effectiveness of interventions</t>
  </si>
  <si>
    <t>reduction of herd level prevalence</t>
  </si>
  <si>
    <t>reduction of baseline prevalence by 84%-99%</t>
  </si>
  <si>
    <t>A transmission model developed to investigate the dynamics of Escherichia coli O157:H7 bacteria in a typical Dutch dairy herd was used to assess the effectiveness of vaccination, diet modification, probiotics (colicin) and hygienic measures as to water troughs and bedding, when they are applied single or in combination, in reducing the prevalence of infected animals.</t>
  </si>
  <si>
    <t>Ahmadi et al., 2007</t>
  </si>
  <si>
    <t xml:space="preserve">10.1051/vetres:2007029 </t>
  </si>
  <si>
    <t>measures include restricting the size of herds, niche engineering, improving housing hygiene and vaccination</t>
  </si>
  <si>
    <t>Wood et al., 2006</t>
  </si>
  <si>
    <t>doi:10.1017/S0950268806007436</t>
  </si>
  <si>
    <t>Local force of infection (λ) Between farm transmission vehicle movement and feed ingredients transmission</t>
  </si>
  <si>
    <t>We developed and calibrated a mathematical model for transmission of porcine reproductive and respiratory syndrome virus (PRRSV), tailored to fit nine modes of between-farm transmission pathways including: farm-to-farm proximity (local transmission), contact network of batches of pigs transferred between farms (pig movements), re-break probabilities for farms with previous PRRSV outbreaks, with the addition of four different contact networks of transportation vehicles (vehicles to transport pigs to farms, pigs to markets, feed and crew) and the amount of animal by-products within feed ingredients (e.g., animal fat or meat and bone meal). The model was calibrated on weekly PRRSV outbreaks data.</t>
  </si>
  <si>
    <t>Galvis et al., 2022a</t>
  </si>
  <si>
    <t>https://doi.org/10.1111/tbed.14488</t>
  </si>
  <si>
    <t xml:space="preserve">Total force of infection (λ) </t>
  </si>
  <si>
    <t>We developed a stochastic epidemiological model calibrated on weekly PRRSV outbreaks accounting for the population dynamics in different pig production phases, breeding herds, gilt development units, nurseries and finisher farms, of three hog producer companies. Our model accounted for indirect contacts by the close distance between farms (local transmission), between-farm animal movements (pig flow) and reinfection of sow farms (re-break). The fitted model was used to examine the effectiveness of vaccination strategies and complementary interventions such as enhanced PRRSV detection and vaccination delays and forecast the spatial distribution of PRRSV outbreak.</t>
  </si>
  <si>
    <t>PTB direct and indirect shedding in milk/colostrum and faeces</t>
  </si>
  <si>
    <t>[multiple references listed in table 3]</t>
  </si>
  <si>
    <t>Marce et al., 2011</t>
  </si>
  <si>
    <t>economic analysis of ELISA based control</t>
  </si>
  <si>
    <t>The goal of this study was to evaluate the cost effectiveness of control measures based on diagnosis with a sensitive ELISA, EVELISA. An agent-based, discrete time model was developed to simulate Johne’s disease dynamics in a US dairy herd. Spatial aspects of disease transmission were taken into account by using six spatial compartments. The effects on disease prevalence were studied with and without transmission routes included in the model. Further, using the model, cost effectiveness of ELISA-based Johne’s disease control was evaluated. Using the parameters we collected and assumed, our model showed the initial prevalence of Johne’s disease (33.1 ± 0.2%) in the farm increased to 87.7 ± 1.7% in a 10 year-simulation. When ELISA-based control measures were included in the simulation, the increase in prevalence was significantly slowed down, especially when EVELISA was used. However, the level of the prevalence was still higher than the initial level after 10 year simulation even with the ELISA-based diagnostic intervention. The prevalence was further reduced when quarterly ELISA testing was included. The cost analysis showed that the quarterly ELISA and EVELISA testing could bring $44.8 and $51.5/animal/year more revenues, respectively, to a dairy farm.</t>
  </si>
  <si>
    <t>Robins et al., 2015</t>
  </si>
  <si>
    <t>age dependent susceptibility to inoculation with PTB MAP</t>
  </si>
  <si>
    <t>Experimental lab</t>
  </si>
  <si>
    <t>17 weeks</t>
  </si>
  <si>
    <t>In order to elucidate this, a challenge experiment was performed to evaluate age- and dose-dependent susceptibility to MAP infection in dairy calves. Fifty-six calves from MAP-negative dams were randomly allocated to 10 MAP challenge groups (5 animals per group) and a negative control group (6 calves). Calves were inoculated orally on 2 consecutive days at 5 ages: 2 weeks and 3, 6, 9 or 12 months. Within each age group 5 calves received either a high – or low – dose of 5 × 109 CFU or 5 × 107 CFU, respectively. All calves were euthanized at 17 months of age.</t>
  </si>
  <si>
    <t>Mortier et al., 2013</t>
  </si>
  <si>
    <t xml:space="preserve">risk based movement of animals </t>
  </si>
  <si>
    <t>At the between-herd scale, trade rewiring aimed to prevent animals from high-risk herds moving into low-risk herds. At the within-herd scale, complementary additional measures were considered based on the herd infection status, aiming to limit the within-herd spread by reducing calf exposure to adult faeces and culling more rapidly after positive test results. We used a stochastic individual-based and between-herd mechanistic epidemiological model adapted to the 12,857 dairy cattle herds located in Brittany, western France. We compared the regional spread of MAP using observed trade movements against a rewiring algorithm rendering trade movements risk-based. All females over two years old were tested. Based on the results, and taking into account the low test sensitivity, herds were annually assigned one of three statuses: A if the estimated true prevalence was below 7%, B if it ranged from 7 to 21 %, C otherwise. We also identified herds with a high probability of being MAP-free (AAA herds that had obtained an A status over three consecutive years) to assess the effect of decreasing their risk of purchasing infected animals on MAP regional spread. We showed that movement rewiring to prevent the sale of animals from high to low-prevalence herds reduces MAP regional spread. Targeting AAA herds made it possible to minimize the control effort to decrease MAP regional spread.</t>
  </si>
  <si>
    <t>Ezanno et al., 2022</t>
  </si>
  <si>
    <t>https://doi.org/10.1016/j.prevetmed.2021.105529</t>
  </si>
  <si>
    <t>Impact of imperfect Mycobacterium avium subsp. paratuberculosis vaccines in dairy herds</t>
  </si>
  <si>
    <r>
      <t xml:space="preserve">The objective of this study was to investigate the potential impacts of imperfect </t>
    </r>
    <r>
      <rPr>
        <i/>
        <sz val="11"/>
        <color theme="1"/>
        <rFont val="Calibri"/>
        <family val="2"/>
        <scheme val="minor"/>
      </rPr>
      <t>Mycobacterium avium</t>
    </r>
    <r>
      <rPr>
        <sz val="11"/>
        <color theme="1"/>
        <rFont val="Calibri"/>
        <family val="2"/>
        <scheme val="minor"/>
      </rPr>
      <t xml:space="preserve"> subsp. </t>
    </r>
    <r>
      <rPr>
        <i/>
        <sz val="11"/>
        <color theme="1"/>
        <rFont val="Calibri"/>
        <family val="2"/>
        <scheme val="minor"/>
      </rPr>
      <t>paratuberculosis</t>
    </r>
    <r>
      <rPr>
        <sz val="11"/>
        <color theme="1"/>
        <rFont val="Calibri"/>
        <family val="2"/>
        <scheme val="minor"/>
      </rPr>
      <t xml:space="preserve"> (MAP) vaccines on the dynamics of MAP infection in US dairy herds using a mathematical modeling approach. Vaccine-based control programs have been implemented to reduce the prevalence of MAP infection in some dairy herds; however, MAP vaccines are imperfect. Vaccines can provide partial protection for susceptible calves, reduce the infectiousness of animals shedding MAP, lengthen the latent period of infected animals, slow the progression from low shedding to high shedding in infectious animals, and reduce clinical disease. To quantitatively study the impacts of imperfect MAP vaccines, we developed a deterministic multi-group vaccination model and performed global sensitivity analyses. Our results explain why MAP vaccination might have a beneficial, negligible, or detrimental effect in the reduction of prevalence and show that vaccines that are beneficial to individual animals may not be useful for a herd-level control plan</t>
    </r>
  </si>
  <si>
    <t>https://doi.org/10.1016/j.prevetmed.2012.08.001</t>
  </si>
  <si>
    <t>EFSA AHAW ASF epidemiology report</t>
  </si>
  <si>
    <t>Pigs; Wild Boars</t>
  </si>
  <si>
    <t xml:space="preserve">This report provides a descriptive analysis of the African swine fever (ASF) Genotype II epidemic in the affected Member States in the EU and two neighbouring countries for the period from 1 September 2020 to 31 August 2021. ASF continued to spread in wild boar in the EU, it entered Germany in September 2020, while Belgium became free from ASF in October 2020. No ASF outbreaks in domestic pigs nor cases in wild boar have been reported in Greece since February 2020. In the Baltic States, overall, there has been a declining trend in proportions of polymerase chain reaction (PCR)-positive samples from wild boar carcasses in the last few years. In the other countries, the proportions of PCR-positive wild boar carcasses remained high, indicating continuing spread of the disease. A systematic literature review revealed that the risk factors most frequently significantly associated with ASF in domestic pigs were pig density, low levels of biosecurity and socio-economic factors. For wild boar, most significant risk factors were related to habitat, socio-economic factors and wild boar management. </t>
  </si>
  <si>
    <t>https://doi.org/10.2903/j.efsa.2022.7290</t>
  </si>
  <si>
    <t>Risk of introduction and economic consequences of ASF, FMD, CSF</t>
  </si>
  <si>
    <t>African Swine Fever; FMD; CSF</t>
  </si>
  <si>
    <t>Brown et al., 2021</t>
  </si>
  <si>
    <t>https://doi.org/10.1111/tbed.13919</t>
  </si>
  <si>
    <t>Network analysis and contact patterns of pig shipments in US</t>
  </si>
  <si>
    <t>Unraveling the contact patterns and network structure of pig shipments in the United States and its association with porcine reproductive and respiratory syndrome virus (PRRSV) outbreaks</t>
  </si>
  <si>
    <t>Lee et al., 2017</t>
  </si>
  <si>
    <t>https://doi.org/10.1016/j.prevetmed.2017.02.001</t>
  </si>
  <si>
    <t>Potential for spread of infectious disease by animal movements Germany</t>
  </si>
  <si>
    <t>The present study analysed the pork supply chain of a producer community in Northern Germany. The structure of trade networks can be characterised by carrying out a network analysis. To identify holdings with a central position in this directed network of pig production, several parameters describing these properties were measured (in-degree, out-degree, ingoing and outgoing infection chain, betweenness centrality and ingoing and outgoing closeness centrality). To obtain the importance of the different holding types (multiplier, farrowing farms, finishing farms and farrow-to-finishing farms) within the pyramidal structure of the pork supply chain, centrality parameters were calculated for the entire network as well as for the individual holding types. Using these centrality parameters, two types of holdings could be identified.</t>
  </si>
  <si>
    <t>Buttner et al., 2013</t>
  </si>
  <si>
    <t>https://doi.org/10.1016/j.prevetmed.2013.01.008</t>
  </si>
  <si>
    <t>Structural vulnerability of the French swine industry trade network to the spread of infectious diseases</t>
  </si>
  <si>
    <t>The networks generated by live animal movements are the principal vector for the propagation of infectious agents between farms, and their topology strongly affects how fast a disease may spread. The structural characteristics of networks may thus provide indicators of network vulnerability to the spread of infectious disease. This study applied social network analysis methods to describe the French swine trade network. Initial analysis involved calculating several parameters to characterize networks and then identifying high-risk subgroups of holdings for different time scales. Holding-specific centrality measurements (‘degree’, ‘betweenness’ and ‘ingoing infection chain’), which summarize the place and the role of holdings in the network, were compared according to the production type. In addition, network components and communities, areas where connectedness is particularly high and could influence the speed and the extent of a disease, were identified and analysed. Dealer holdings stood out because of their high centrality values suggesting that these holdings may control the flow of animals in part of the network. Herds with growing units had higher values for degree and betweenness centrality, representing central positions for both spreading and receiving disease, whereas herds with finishing units had higher values for in-degree and ingoing infection chain centrality values and appeared more vulnerable with many contacts through live animal movements and thus at potentially higher risk for introduction of contagious diseases. This reflects the dynamics of the swine trade with downward movements along the production chain. But, the significant heterogeneity of farms with several production units did not reveal any particular type of production for targeting disease surveillance or control</t>
  </si>
  <si>
    <t>Rautureau et al., 2012</t>
  </si>
  <si>
    <t>https://doi.org/10.1017/S1751731111002631</t>
  </si>
  <si>
    <t>Network analysis of cattle trade data from Italy</t>
  </si>
  <si>
    <t xml:space="preserve">By leveraging on the network science approach, here we are able for the first time to fully analyze the longitudinal dataset of Italian cattle movements that reports the mobility of individual animals among farms on a daily basis. </t>
  </si>
  <si>
    <t>Bajardi et al., 2011</t>
  </si>
  <si>
    <t>https://doi.org/10.1371%2Fjournal.pone.0019869</t>
  </si>
  <si>
    <t>Livestock movements and pathogen dyanmics in UK</t>
  </si>
  <si>
    <t>Using a novel interpretation of dynamic networks, we analyse the network of livestock movements in Great Britain in order to determine the risk of a large epidemic of foot-and-mouth disease (FMD). This network is exceptionally well characterized, as there are legal requirements that the date, source, destination and number of animals be recorded and held on central databases. We identify a percolation threshold in the structure of the livestock network, indicating that, while there is little possibility of a national epidemic of FMD in winter when the catastrophic 2001 epidemic began, there remains a risk in late summer or early autumn.</t>
  </si>
  <si>
    <t>Kao et al., 2006</t>
  </si>
  <si>
    <t>https://doi.org/10.1098/rspb.2006.3505</t>
  </si>
  <si>
    <t>Spread of diseases based on dataset of cattle displacements in Italy</t>
  </si>
  <si>
    <t xml:space="preserve">By focusing on the case study of cattle displacements in Italy, we aim at characterizing livestock epidemics in terms of robust features useful for planning and control, to deal with temporal fluctuations, sensitivity to initial conditions and missing information during an outbreak. Through spatial disease simulations, we detect spreading paths that are stable across different initial conditions, allowing the clustering of the seeds and reducing the epidemic variability. Paths also allow us to identify premises, called sentinels, having a large probability of being infected and providing critical information on the outbreak origin, as encoded in the clusters. </t>
  </si>
  <si>
    <t>Bajardi et al., 2012</t>
  </si>
  <si>
    <t>https://doi.org/10.1098%2Frsif.2012.0289</t>
  </si>
  <si>
    <t xml:space="preserve">field-based approach to validate the use of network models for disease spread between dairy herds </t>
  </si>
  <si>
    <r>
      <rPr>
        <i/>
        <sz val="11"/>
        <color rgb="FF000000"/>
        <rFont val="Calibri"/>
        <family val="2"/>
      </rPr>
      <t>S. aureus</t>
    </r>
    <r>
      <rPr>
        <sz val="11"/>
        <color rgb="FF000000"/>
        <rFont val="Calibri"/>
        <family val="2"/>
      </rPr>
      <t xml:space="preserve"> </t>
    </r>
  </si>
  <si>
    <t>The introduction of a centralized system for recording cattle movements in the UK has provided a framework for network-based models for disease spread. However, there are many types of non-reportable contacts between farms which may play a role in disease spread. The lack of real pathogen data with which to test network models makes it difficult to assess whether reported data adequately captures the risk-potential network between farms and improves the accuracy of disease forecasts. A novel multi-disciplinary approach is described whereby network-based models, built upon reported cattle movements and non-reportable local contacts between study farms, are parameterized using field data on bovine Staphylococcus aureus strains. Reported cattle movements were found to play a role in strain spread between farms, but other contacts via farm visitors were also correlated with strain distribution, suggesting that parameterizing contact networks using cattle-tracing data alone may not adequately capture the disease dynamics.</t>
  </si>
  <si>
    <t>Alvarez et al., 2011</t>
  </si>
  <si>
    <t>doi:10.1017/S0950268811000070</t>
  </si>
  <si>
    <t>Network analysis of Swedish cattle trade movements</t>
  </si>
  <si>
    <t>BRSV; BCoV</t>
  </si>
  <si>
    <t>Application of network analysis parameters in risk-based surveillance – Examples based on cattle trade data and bovine infections in Sweden</t>
  </si>
  <si>
    <t>Frossling et al., 2012</t>
  </si>
  <si>
    <t>https://doi.org/10.1016/j.prevetmed.2011.12.011</t>
  </si>
  <si>
    <r>
      <t xml:space="preserve">Modelling </t>
    </r>
    <r>
      <rPr>
        <i/>
        <sz val="11"/>
        <color theme="1"/>
        <rFont val="Calibri"/>
        <family val="2"/>
        <scheme val="minor"/>
      </rPr>
      <t>Salmonella</t>
    </r>
    <r>
      <rPr>
        <sz val="11"/>
        <color theme="1"/>
        <rFont val="Calibri"/>
        <family val="2"/>
        <scheme val="minor"/>
      </rPr>
      <t xml:space="preserve"> Dublin national control programme DK</t>
    </r>
  </si>
  <si>
    <t xml:space="preserve"> ‘virtual hierarchy’ model is described for studying the spread of pathogens between herds of livestock. This novel approach to simulating disease has animals, herds, and geographic regions in a national livestock industry arranged as a hierarchy of objects in computer memory. Superimposed on all objects is an infection–recovery cycle, a control programme, and surveillance based on test results and animal movement. The model was applied to predicting progress in the control of Salmonella Dublin in the Danish dairy cattle industry over a 10-year period. More frequent testing of bulk tank milk for antibodies to S. Dublin was less effective than improved herd biosecurity. Restricting cattle movement between regions provided a strong benefit to those regions initially with a low prevalence of infection. Enhanced control within infected herds was of intermediate benefit. A combination of strategies was highly effective although cost and feasibility of this option needs further exploration.</t>
  </si>
  <si>
    <t>Jordan et al., 2008</t>
  </si>
  <si>
    <t>https://doi.org/10.1017/S0950268807000179</t>
  </si>
  <si>
    <t>Systematic review of biosecurity interventions on poultry farms</t>
  </si>
  <si>
    <t>spp.</t>
  </si>
  <si>
    <t>Biosecurity-Based Interventions and Strategies To Reduce Campylobacter spp. on Poultry Farms</t>
  </si>
  <si>
    <t>Newell et al., 2011</t>
  </si>
  <si>
    <t>https://doi.org/10.1128/AEM.01090-10</t>
  </si>
  <si>
    <t>LIST OF TERMS</t>
  </si>
  <si>
    <t>Explanation</t>
  </si>
  <si>
    <t>Type of model</t>
  </si>
  <si>
    <t>Number of new cases per infectious individual per unit of time  (synonyms transmission coefficient, transmission rate)</t>
  </si>
  <si>
    <t>Susceptible-Infectious-Recovered compartmental model</t>
  </si>
  <si>
    <t>Density</t>
  </si>
  <si>
    <t>Density dependent mixing or mass action (equation often: beta * S * I)</t>
  </si>
  <si>
    <t>Field observations used to estimate parameters</t>
  </si>
  <si>
    <t>Mud</t>
  </si>
  <si>
    <t>Total number of new infectious individuals per infectious individual during its entire infectious period (also called effective reproduction number also include things stated as Rc, Rv, Rt)</t>
  </si>
  <si>
    <t>Susceptible-Latent-Infectious-Recovered compartmental model (also often denoted as SEIR)</t>
  </si>
  <si>
    <t>Frequency dependent mixing or  pseudomass action (beta *S*I/N)</t>
  </si>
  <si>
    <t>Experiment is isolators</t>
  </si>
  <si>
    <t>Feces</t>
  </si>
  <si>
    <t>Total number of new infectious individuals per infectious individual during its entire infectious period in a totally susceptible population</t>
  </si>
  <si>
    <t>Susceptible-Infectious-Susceptible compartmental model</t>
  </si>
  <si>
    <t>Experiment in stable</t>
  </si>
  <si>
    <t>Litter</t>
  </si>
  <si>
    <t>Probability of susceptible animal becoming infected after direct contact with an infected animal</t>
  </si>
  <si>
    <t>SLIS</t>
  </si>
  <si>
    <t>Susceptible-Latent-Infectious-Susceptible compartmental model (also often denoted as SEIS)</t>
  </si>
  <si>
    <t>Experiment in field situation</t>
  </si>
  <si>
    <t>Floor</t>
  </si>
  <si>
    <t>Probability of susceptible animal becoming infected after contact with a contaminated surface</t>
  </si>
  <si>
    <t>Other compartmetal model</t>
  </si>
  <si>
    <t>Experiment in laboratory</t>
  </si>
  <si>
    <t>Bedding</t>
  </si>
  <si>
    <t>The parameter was not estimated using a model, only descriptive results were reported in the study.</t>
  </si>
  <si>
    <t>Review without meta analysis</t>
  </si>
  <si>
    <t>…</t>
  </si>
  <si>
    <t>Review with meta analysis</t>
  </si>
  <si>
    <t>Alistair Antonopoulos &lt;alistair@kreavet.com&gt;</t>
  </si>
  <si>
    <t>Duration of infectious period</t>
  </si>
  <si>
    <t>Egil Fischer &lt;e.a.j.fischer@uu.nl&gt;</t>
  </si>
  <si>
    <t>Recovery rate</t>
  </si>
  <si>
    <t>Rate of recovery (exponentially distributed infectious period)</t>
  </si>
  <si>
    <t>Arvo Viltrop &lt;arvo.viltrop@emu.ee&gt;</t>
  </si>
  <si>
    <t xml:space="preserve">Scale </t>
  </si>
  <si>
    <t>Scale parameter of gamma distributed infectious period</t>
  </si>
  <si>
    <t>Shape parameter of gamma distributed infectious period</t>
  </si>
  <si>
    <t>Duration of latent (infected but not infectious period)</t>
  </si>
  <si>
    <t>Duration of period between infection and first clinical signs</t>
  </si>
  <si>
    <t>Decay rate</t>
  </si>
  <si>
    <t>Rate at which pathogen is cleared from environmetn</t>
  </si>
  <si>
    <t>Probability of survival</t>
  </si>
  <si>
    <t>Probability pathogen survives a certain time</t>
  </si>
  <si>
    <t>Probability of a positive test result, conditioned on the condition truly being positive</t>
  </si>
  <si>
    <t>Probability of a negative test result, conditioned on the condition truly being negative</t>
  </si>
  <si>
    <t>Antibody detection ELISA</t>
  </si>
  <si>
    <t>Antigen detection ELISA</t>
  </si>
  <si>
    <t>Polymerase chain reaction</t>
  </si>
  <si>
    <t>Milk (tank)</t>
  </si>
  <si>
    <t>Austria</t>
  </si>
  <si>
    <t>GADM GID_0</t>
  </si>
  <si>
    <t xml:space="preserve">GADM GID_1 see https://en.wikipedia.org/wiki/List_of_administrative_divisions_by_country </t>
  </si>
  <si>
    <t xml:space="preserve">GADM GID_2 see https://en.wikipedia.org/wiki/List_of_administrative_divisions_by_country </t>
  </si>
  <si>
    <t>Third-Level</t>
  </si>
  <si>
    <t>Cyprus</t>
  </si>
  <si>
    <t>Czech Republic</t>
  </si>
  <si>
    <t>Finland</t>
  </si>
  <si>
    <t>Control plan</t>
  </si>
  <si>
    <t>Latvia</t>
  </si>
  <si>
    <t>Lithuania</t>
  </si>
  <si>
    <t>Control pogrammen in place</t>
  </si>
  <si>
    <t>Luxembourg</t>
  </si>
  <si>
    <t>Malta</t>
  </si>
  <si>
    <t>Poland</t>
  </si>
  <si>
    <t>Romania</t>
  </si>
  <si>
    <t>Compulsory</t>
  </si>
  <si>
    <t>Slovakia</t>
  </si>
  <si>
    <t>Slovenia</t>
  </si>
  <si>
    <t>Sporadic</t>
  </si>
  <si>
    <t>Officially free</t>
  </si>
  <si>
    <t>Perceived free</t>
  </si>
  <si>
    <t>Denote major changes to the template in this sheet</t>
  </si>
  <si>
    <t>Major changes are at least:</t>
  </si>
  <si>
    <t>Adding / removing worksheet</t>
  </si>
  <si>
    <t>Adding / removing categories in the LOT (list of terms)</t>
  </si>
  <si>
    <t>Adding / removing  columns</t>
  </si>
  <si>
    <t>Removing / moving entries</t>
  </si>
  <si>
    <t>Date</t>
  </si>
  <si>
    <t xml:space="preserve">Who </t>
  </si>
  <si>
    <t>What</t>
  </si>
  <si>
    <t>Added ChangesLog</t>
  </si>
  <si>
    <t>Renamed infectious period to infectious latent period</t>
  </si>
  <si>
    <t>Added Latent period and incubation period to LOT</t>
  </si>
  <si>
    <t>Added worksheet OtherRelevantStudies</t>
  </si>
  <si>
    <t>Added review and metaanalysis as studies</t>
  </si>
  <si>
    <t>Added parameters columns to the pathogens sheet to track which parameters have been added for which diseases</t>
  </si>
  <si>
    <t>Added large quantity of data from an offline version of the sheet that had been accidentally working on, and reorganised the diseases to give space between of one or two lines and reduced line size to improve readability</t>
  </si>
  <si>
    <t>Added contact details for Arvo Viltrop to the LOT as Arvo had added study to sheet</t>
  </si>
  <si>
    <t>Added within herd and regional prevalence columns to endemic pathogens</t>
  </si>
  <si>
    <t>New version of the database created with every numeric value now assigned an individual row</t>
  </si>
  <si>
    <t>Bluetongue; Classical Swine Fever parameters added following EU stakeholder prioritation exercise</t>
  </si>
  <si>
    <t>Transmission Parameters</t>
  </si>
  <si>
    <t>Latent/incubation</t>
  </si>
  <si>
    <t>Pathogen Survival</t>
  </si>
  <si>
    <t>Diagnostic</t>
  </si>
  <si>
    <t>Within Herd Prevalence</t>
  </si>
  <si>
    <t>Regional Prevalence</t>
  </si>
  <si>
    <t>Control Programme</t>
  </si>
  <si>
    <t>BVD</t>
  </si>
  <si>
    <t>R0; Beta</t>
  </si>
  <si>
    <t>Latent; infectious</t>
  </si>
  <si>
    <t>Pathogen survival; disinfection</t>
  </si>
  <si>
    <t>ELISA; PCR; Virus Isolation in Cell Culture</t>
  </si>
  <si>
    <t>Spain; UK; Greece; Belgium; Ireland; Estonia; Large scale review of 73 countries</t>
  </si>
  <si>
    <t>latent</t>
  </si>
  <si>
    <t>Pathogens survival; disinfection</t>
  </si>
  <si>
    <t>ELISA; PCR</t>
  </si>
  <si>
    <t>Spain; Estonia</t>
  </si>
  <si>
    <t>Salmonella Dublin</t>
  </si>
  <si>
    <t>Pathogen survivial; disinfection</t>
  </si>
  <si>
    <t>ELISA; Faecal culture; PCR</t>
  </si>
  <si>
    <t>UK; France; Denmark; Ireland; Estonia</t>
  </si>
  <si>
    <t>PTB</t>
  </si>
  <si>
    <t>R0; Beta; direct/indirect contact</t>
  </si>
  <si>
    <t>ELISA; PCR; Faecal culture; Environmental testing</t>
  </si>
  <si>
    <t>UK; Ireland; Switzerland; Belgium; Germany; Ireland; Estonia; Large scale review of multiple countries</t>
  </si>
  <si>
    <t>Incubation</t>
  </si>
  <si>
    <t>Pathogen survival (RSV); disinfection (RSV)</t>
  </si>
  <si>
    <t>ELISA; RT-PCR</t>
  </si>
  <si>
    <t>Sweden; Ireland; Estonia; Switzerland; Italy; Norway</t>
  </si>
  <si>
    <t>Tuberculosis (mycobacterium)</t>
  </si>
  <si>
    <t>R0; Beta (indoor/outdoor)</t>
  </si>
  <si>
    <t>Pathogen survivial</t>
  </si>
  <si>
    <t>SICCT; PCR; Culture</t>
  </si>
  <si>
    <t>Yes (but not in Europe)</t>
  </si>
  <si>
    <t>Spain; UK (NI); Greece; Italy; Portugal; Bosnia, Hungary, Poland, Slovakia, Czechia, Slovenia Europe wide reviews</t>
  </si>
  <si>
    <t>UK; Belgium</t>
  </si>
  <si>
    <t>Swine Influneza</t>
  </si>
  <si>
    <t>R0; R; Beta (direct/airborne)</t>
  </si>
  <si>
    <t>Europe (14 countries); Global; Norway, Spain, England; Belgium; Italy; France</t>
  </si>
  <si>
    <t>R0; beta (direct/indirect/environmental); oral infectious dose</t>
  </si>
  <si>
    <t xml:space="preserve">UK; Portugal; Spain; Netherlands; Italy; Czechia; Italy; Germany; Denmark; Bulgaria </t>
  </si>
  <si>
    <t>Beta</t>
  </si>
  <si>
    <t>Culture; RT-PCR; PCR; Sandwich Hybridisation</t>
  </si>
  <si>
    <t>Bulgaria; Estonia; Latvia; Lithuania; Spain; UK; France; Italy; Denmark; Ireland</t>
  </si>
  <si>
    <t>Contagious agalactia (mycoplasma)</t>
  </si>
  <si>
    <t>unable to locate any papers describing R0; Beta; direct/indirect contact</t>
  </si>
  <si>
    <t>Spain; France; Czechia</t>
  </si>
  <si>
    <t>Coxiella Burnetti (q-fever)</t>
  </si>
  <si>
    <t>Cattle; Small ruminants</t>
  </si>
  <si>
    <t>Beta; infection probability</t>
  </si>
  <si>
    <t>Infectious</t>
  </si>
  <si>
    <t>ELISA; CFT</t>
  </si>
  <si>
    <t xml:space="preserve">UK, Netherlands, Denmark, Spain, Portugal, Hungary, Spain, Germany; France; Italy; Global </t>
  </si>
  <si>
    <t>R0; Beta; direct/indirect contact; pathogen survival</t>
  </si>
  <si>
    <t>Infectious; latent; incubation</t>
  </si>
  <si>
    <t>Disinfection; human skin; water; temperature</t>
  </si>
  <si>
    <t>PCR; HI; iIFA; bELISA; cELISA; NP-ELISA; AGP</t>
  </si>
  <si>
    <t>Foot and Mouth Disease</t>
  </si>
  <si>
    <t>Pigs/cattle/SR</t>
  </si>
  <si>
    <t>ELISA; PCR; LFD</t>
  </si>
  <si>
    <t>ASF</t>
  </si>
  <si>
    <t>Infectious; Latent; incubation</t>
  </si>
  <si>
    <t>Wood, brick, soil, Faeces, urine, oral fluid, Stainless steel (non-porous surface), Glass, metal, rubber, cellulose paper, feed dust</t>
  </si>
  <si>
    <t>ELISA; PCR; LFD; Pen Side ELISA</t>
  </si>
  <si>
    <t>PPR</t>
  </si>
  <si>
    <t>Infectious; incubation</t>
  </si>
  <si>
    <t>Temperature; pH; disinfectants; survival in chilled/frozen tissue [WOAH techical disease card - limited experimental information covering this topic]</t>
  </si>
  <si>
    <t>ELISA (multiple); PCR (multiple); LFD</t>
  </si>
  <si>
    <t>E.coli</t>
  </si>
  <si>
    <t>Pigs, cattle, poultry, small ruminants</t>
  </si>
  <si>
    <t>R0; Beta (cattle; pigs; chickens)</t>
  </si>
  <si>
    <t>Infectious (cattle); latent/incubatio (cattle, sheep)</t>
  </si>
  <si>
    <t>Faeces; poultry litter; pasture</t>
  </si>
  <si>
    <t>EUCAST/CLSI Disk Diffusion; RT-PCR; Nanopore Sequencing; MALDI-TOF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</si>
</sst>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0.0000000"/>
    <numFmt numFmtId="165" formatCode="0.000000000"/>
    <numFmt numFmtId="166" formatCode="0.0000000000"/>
    <numFmt numFmtId="167" formatCode="0.00000000000"/>
    <numFmt numFmtId="168" formatCode="0.000000000000"/>
    <numFmt numFmtId="169" formatCode="0.0000"/>
    <numFmt numFmtId="170" formatCode="#,##0.0000"/>
    <numFmt numFmtId="171" formatCode="0.0000000000000"/>
    <numFmt numFmtId="172" formatCode="0.0"/>
    <numFmt numFmtId="173" formatCode="0.00000"/>
    <numFmt numFmtId="174" formatCode="0.000"/>
  </numFmts>
  <fonts count="38">
    <font>
      <sz val="11"/>
      <color theme="1"/>
      <name val="Calibri"/>
      <family val="2"/>
      <scheme val="minor"/>
    </font>
    <font>
      <u/>
      <sz val="11"/>
      <color theme="10"/>
      <name val="Calibri"/>
      <family val="2"/>
      <scheme val="minor"/>
    </font>
    <font>
      <sz val="8"/>
      <name val="Calibri"/>
      <family val="2"/>
      <scheme val="minor"/>
    </font>
    <font>
      <sz val="11"/>
      <color theme="5"/>
      <name val="Calibri"/>
      <family val="2"/>
      <scheme val="minor"/>
    </font>
    <font>
      <b/>
      <sz val="11"/>
      <color rgb="FF000000"/>
      <name val="Calibri"/>
      <family val="2"/>
      <scheme val="minor"/>
    </font>
    <font>
      <sz val="11"/>
      <color rgb="FF000000"/>
      <name val="Calibri"/>
      <family val="2"/>
      <scheme val="minor"/>
    </font>
    <font>
      <u/>
      <sz val="11"/>
      <color rgb="FF000000"/>
      <name val="Calibri"/>
      <family val="2"/>
      <scheme val="minor"/>
    </font>
    <font>
      <b/>
      <sz val="11"/>
      <color theme="1"/>
      <name val="Calibri"/>
      <family val="2"/>
      <scheme val="minor"/>
    </font>
    <font>
      <sz val="11"/>
      <color theme="1"/>
      <name val="Arial"/>
      <family val="2"/>
    </font>
    <font>
      <i/>
      <sz val="11"/>
      <color theme="1"/>
      <name val="Calibri"/>
      <family val="2"/>
      <scheme val="minor"/>
    </font>
    <font>
      <i/>
      <sz val="11"/>
      <color rgb="FF000000"/>
      <name val="Calibri"/>
      <family val="2"/>
      <scheme val="minor"/>
    </font>
    <font>
      <sz val="11"/>
      <color rgb="FF000000"/>
      <name val="Calibri"/>
      <family val="2"/>
    </font>
    <font>
      <i/>
      <vertAlign val="subscript"/>
      <sz val="11"/>
      <color theme="1"/>
      <name val="Calibri"/>
      <family val="2"/>
      <scheme val="minor"/>
    </font>
    <font>
      <i/>
      <sz val="11"/>
      <color rgb="FF000000"/>
      <name val="Calibri"/>
      <family val="2"/>
    </font>
    <font>
      <vertAlign val="superscript"/>
      <sz val="11"/>
      <color theme="1"/>
      <name val="Calibri"/>
      <family val="2"/>
      <scheme val="minor"/>
    </font>
    <font>
      <vertAlign val="subscript"/>
      <sz val="11"/>
      <color theme="1"/>
      <name val="Calibri"/>
      <family val="2"/>
      <scheme val="minor"/>
    </font>
    <font>
      <sz val="11"/>
      <name val="Calibri"/>
      <family val="2"/>
    </font>
    <font>
      <sz val="11"/>
      <color rgb="FF006100"/>
      <name val="Calibri"/>
      <family val="2"/>
      <scheme val="minor"/>
    </font>
    <font>
      <sz val="11"/>
      <color rgb="FF9C0006"/>
      <name val="Calibri"/>
      <family val="2"/>
      <scheme val="minor"/>
    </font>
    <font>
      <b/>
      <sz val="11"/>
      <color rgb="FFFA7D00"/>
      <name val="Calibri"/>
      <family val="2"/>
      <scheme val="minor"/>
    </font>
    <font>
      <sz val="11"/>
      <color theme="1"/>
      <name val="Apoptos"/>
    </font>
    <font>
      <sz val="11"/>
      <color rgb="FF000000"/>
      <name val="Apoptos"/>
    </font>
    <font>
      <u/>
      <sz val="11"/>
      <color theme="10"/>
      <name val="Apoptos"/>
    </font>
    <font>
      <i/>
      <sz val="11"/>
      <color theme="1"/>
      <name val="Apoptos"/>
    </font>
    <font>
      <vertAlign val="subscript"/>
      <sz val="11"/>
      <color theme="1"/>
      <name val="Apoptos"/>
    </font>
    <font>
      <sz val="11"/>
      <name val="Calibri"/>
      <family val="2"/>
      <scheme val="minor"/>
    </font>
    <font>
      <b/>
      <sz val="11"/>
      <color rgb="FF000000"/>
      <name val="Apoptos"/>
    </font>
    <font>
      <sz val="11"/>
      <color rgb="FF000000"/>
      <name val="Symbol"/>
      <family val="1"/>
      <charset val="2"/>
    </font>
    <font>
      <b/>
      <i/>
      <sz val="11"/>
      <color theme="1"/>
      <name val="Calibri"/>
      <family val="2"/>
      <scheme val="minor"/>
    </font>
    <font>
      <b/>
      <i/>
      <vertAlign val="subscript"/>
      <sz val="11"/>
      <color theme="1"/>
      <name val="Calibri"/>
      <family val="2"/>
      <scheme val="minor"/>
    </font>
    <font>
      <sz val="12"/>
      <name val="Calibri"/>
      <family val="2"/>
      <scheme val="minor"/>
    </font>
    <font>
      <sz val="12"/>
      <color theme="1"/>
      <name val="Calibri"/>
      <family val="2"/>
      <scheme val="minor"/>
    </font>
    <font>
      <i/>
      <sz val="12"/>
      <color theme="1"/>
      <name val="Calibri"/>
      <family val="2"/>
      <scheme val="minor"/>
    </font>
    <font>
      <sz val="12"/>
      <color rgb="FF000000"/>
      <name val="Calibri"/>
      <family val="2"/>
      <scheme val="minor"/>
    </font>
    <font>
      <i/>
      <sz val="12"/>
      <color rgb="FF000000"/>
      <name val="Calibri"/>
      <family val="2"/>
      <scheme val="minor"/>
    </font>
    <font>
      <sz val="11"/>
      <color rgb="FF000000"/>
      <name val="Aptos"/>
      <family val="2"/>
    </font>
    <font>
      <sz val="11"/>
      <color theme="1"/>
      <name val="Symbol"/>
      <family val="1"/>
      <charset val="2"/>
    </font>
    <font>
      <u/>
      <sz val="11"/>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2F2F2"/>
      </patternFill>
    </fill>
    <fill>
      <patternFill patternType="solid">
        <fgColor rgb="FF92D050"/>
        <bgColor indexed="64"/>
      </patternFill>
    </fill>
  </fills>
  <borders count="3">
    <border>
      <left/>
      <right/>
      <top/>
      <bottom/>
      <diagonal/>
    </border>
    <border>
      <left style="thin">
        <color rgb="FF7F7F7F"/>
      </left>
      <right style="thin">
        <color rgb="FF7F7F7F"/>
      </right>
      <top style="thin">
        <color rgb="FF7F7F7F"/>
      </top>
      <bottom style="thin">
        <color rgb="FF7F7F7F"/>
      </bottom>
      <diagonal/>
    </border>
    <border>
      <left/>
      <right style="thin">
        <color indexed="64"/>
      </right>
      <top/>
      <bottom/>
      <diagonal/>
    </border>
  </borders>
  <cellStyleXfs count="5">
    <xf numFmtId="0" fontId="0" fillId="0" borderId="0"/>
    <xf numFmtId="0" fontId="1"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0" fontId="19" fillId="7" borderId="1" applyNumberFormat="0" applyAlignment="0" applyProtection="0"/>
  </cellStyleXfs>
  <cellXfs count="121">
    <xf numFmtId="0" fontId="0" fillId="0" borderId="0" xfId="0"/>
    <xf numFmtId="0" fontId="3" fillId="0" borderId="0" xfId="0" applyFont="1"/>
    <xf numFmtId="0" fontId="5" fillId="0" borderId="0" xfId="0" applyFont="1"/>
    <xf numFmtId="0" fontId="4" fillId="0" borderId="0" xfId="0" applyFont="1" applyAlignment="1">
      <alignment horizontal="left" vertical="top" wrapText="1"/>
    </xf>
    <xf numFmtId="0" fontId="5" fillId="0" borderId="0" xfId="0" applyFont="1" applyAlignment="1">
      <alignment horizontal="left" vertical="top"/>
    </xf>
    <xf numFmtId="0" fontId="5" fillId="0" borderId="0" xfId="0" applyFont="1" applyAlignment="1">
      <alignment horizontal="left" vertical="top" wrapText="1"/>
    </xf>
    <xf numFmtId="0" fontId="6" fillId="0" borderId="0" xfId="0" applyFont="1" applyAlignment="1">
      <alignment horizontal="left" vertical="top"/>
    </xf>
    <xf numFmtId="17" fontId="5" fillId="0" borderId="0" xfId="0" applyNumberFormat="1" applyFont="1" applyAlignment="1">
      <alignment horizontal="left" vertical="top"/>
    </xf>
    <xf numFmtId="0" fontId="4" fillId="0" borderId="0" xfId="0" applyFont="1" applyAlignment="1">
      <alignment vertical="top" wrapText="1"/>
    </xf>
    <xf numFmtId="0" fontId="5" fillId="0" borderId="0" xfId="0" applyFont="1" applyAlignment="1">
      <alignment vertical="top"/>
    </xf>
    <xf numFmtId="0" fontId="5" fillId="0" borderId="0" xfId="0" applyFont="1" applyAlignment="1">
      <alignment vertical="top" wrapText="1"/>
    </xf>
    <xf numFmtId="0" fontId="6" fillId="0" borderId="0" xfId="1" applyFont="1" applyAlignment="1">
      <alignment vertical="top"/>
    </xf>
    <xf numFmtId="0" fontId="6" fillId="0" borderId="0" xfId="1" applyFont="1" applyAlignment="1">
      <alignment horizontal="left" vertical="top" wrapText="1"/>
    </xf>
    <xf numFmtId="0" fontId="4" fillId="0" borderId="0" xfId="0" applyFont="1" applyAlignment="1">
      <alignment horizontal="left" vertical="top"/>
    </xf>
    <xf numFmtId="0" fontId="4" fillId="2" borderId="0" xfId="0" applyFont="1" applyFill="1" applyAlignment="1">
      <alignment horizontal="left" vertical="top" wrapText="1"/>
    </xf>
    <xf numFmtId="0" fontId="4" fillId="2" borderId="0" xfId="0" applyFont="1" applyFill="1" applyAlignment="1">
      <alignment vertical="top" wrapText="1"/>
    </xf>
    <xf numFmtId="14" fontId="5" fillId="0" borderId="0" xfId="0" applyNumberFormat="1" applyFont="1" applyAlignment="1">
      <alignment vertical="top"/>
    </xf>
    <xf numFmtId="0" fontId="4" fillId="0" borderId="0" xfId="0" applyFont="1" applyAlignment="1">
      <alignment vertical="top"/>
    </xf>
    <xf numFmtId="0" fontId="7" fillId="0" borderId="0" xfId="0" applyFont="1"/>
    <xf numFmtId="0" fontId="8" fillId="0" borderId="0" xfId="0" applyFont="1"/>
    <xf numFmtId="0" fontId="1" fillId="0" borderId="0" xfId="1"/>
    <xf numFmtId="0" fontId="1" fillId="0" borderId="0" xfId="1" applyAlignment="1">
      <alignment vertical="top"/>
    </xf>
    <xf numFmtId="14" fontId="0" fillId="0" borderId="0" xfId="0" applyNumberFormat="1"/>
    <xf numFmtId="0" fontId="5" fillId="3" borderId="0" xfId="0" applyFont="1" applyFill="1" applyAlignment="1">
      <alignment vertical="top" wrapText="1"/>
    </xf>
    <xf numFmtId="0" fontId="5" fillId="3" borderId="0" xfId="0" applyFont="1" applyFill="1" applyAlignment="1">
      <alignment vertical="top"/>
    </xf>
    <xf numFmtId="0" fontId="1" fillId="3" borderId="0" xfId="1" applyFill="1" applyAlignment="1">
      <alignment vertical="top"/>
    </xf>
    <xf numFmtId="0" fontId="10" fillId="0" borderId="0" xfId="0" applyFont="1" applyAlignment="1">
      <alignment vertical="top"/>
    </xf>
    <xf numFmtId="0" fontId="11" fillId="0" borderId="0" xfId="0" applyFont="1"/>
    <xf numFmtId="0" fontId="9" fillId="0" borderId="0" xfId="0" applyFont="1"/>
    <xf numFmtId="0" fontId="1" fillId="0" borderId="0" xfId="1" applyAlignment="1">
      <alignment horizontal="left" vertical="top" wrapText="1"/>
    </xf>
    <xf numFmtId="0" fontId="0" fillId="0" borderId="0" xfId="0" applyAlignment="1">
      <alignment vertical="center"/>
    </xf>
    <xf numFmtId="10" fontId="5" fillId="0" borderId="0" xfId="0" applyNumberFormat="1" applyFont="1" applyAlignment="1">
      <alignment vertical="top"/>
    </xf>
    <xf numFmtId="0" fontId="16" fillId="0" borderId="0" xfId="0" applyFont="1"/>
    <xf numFmtId="0" fontId="10" fillId="0" borderId="0" xfId="0" applyFont="1" applyAlignment="1">
      <alignment vertical="top" wrapText="1"/>
    </xf>
    <xf numFmtId="0" fontId="5" fillId="4" borderId="0" xfId="0" applyFont="1" applyFill="1" applyAlignment="1">
      <alignment vertical="top"/>
    </xf>
    <xf numFmtId="2" fontId="5" fillId="0" borderId="0" xfId="0" applyNumberFormat="1" applyFont="1" applyAlignment="1">
      <alignment vertical="top"/>
    </xf>
    <xf numFmtId="0" fontId="20" fillId="0" borderId="0" xfId="0" applyFont="1"/>
    <xf numFmtId="0" fontId="21" fillId="0" borderId="0" xfId="0" applyFont="1" applyAlignment="1">
      <alignment vertical="top"/>
    </xf>
    <xf numFmtId="164" fontId="20" fillId="0" borderId="0" xfId="0" applyNumberFormat="1" applyFont="1" applyAlignment="1">
      <alignment horizontal="right"/>
    </xf>
    <xf numFmtId="0" fontId="20" fillId="0" borderId="0" xfId="0" applyFont="1" applyAlignment="1">
      <alignment horizontal="right"/>
    </xf>
    <xf numFmtId="0" fontId="22" fillId="0" borderId="0" xfId="1" applyFont="1" applyAlignment="1">
      <alignment vertical="top"/>
    </xf>
    <xf numFmtId="165" fontId="20" fillId="0" borderId="0" xfId="0" applyNumberFormat="1" applyFont="1" applyAlignment="1">
      <alignment horizontal="right"/>
    </xf>
    <xf numFmtId="166" fontId="20" fillId="0" borderId="0" xfId="0" applyNumberFormat="1" applyFont="1" applyAlignment="1">
      <alignment horizontal="right"/>
    </xf>
    <xf numFmtId="167" fontId="20" fillId="0" borderId="0" xfId="0" applyNumberFormat="1" applyFont="1" applyAlignment="1">
      <alignment horizontal="right"/>
    </xf>
    <xf numFmtId="168" fontId="20" fillId="0" borderId="0" xfId="0" applyNumberFormat="1" applyFont="1" applyAlignment="1">
      <alignment horizontal="right"/>
    </xf>
    <xf numFmtId="169" fontId="20" fillId="0" borderId="0" xfId="0" applyNumberFormat="1" applyFont="1" applyAlignment="1">
      <alignment horizontal="right"/>
    </xf>
    <xf numFmtId="0" fontId="21" fillId="0" borderId="0" xfId="0" applyFont="1" applyAlignment="1">
      <alignment vertical="top" wrapText="1"/>
    </xf>
    <xf numFmtId="170" fontId="21" fillId="0" borderId="0" xfId="0" applyNumberFormat="1" applyFont="1" applyAlignment="1">
      <alignment horizontal="right" vertical="top"/>
    </xf>
    <xf numFmtId="0" fontId="21" fillId="0" borderId="0" xfId="0" applyFont="1" applyAlignment="1">
      <alignment horizontal="right" vertical="top"/>
    </xf>
    <xf numFmtId="168" fontId="21" fillId="0" borderId="0" xfId="0" applyNumberFormat="1" applyFont="1" applyAlignment="1">
      <alignment horizontal="right" vertical="top"/>
    </xf>
    <xf numFmtId="171" fontId="21" fillId="0" borderId="0" xfId="0" applyNumberFormat="1" applyFont="1" applyAlignment="1">
      <alignment horizontal="right" vertical="top"/>
    </xf>
    <xf numFmtId="172" fontId="21" fillId="0" borderId="0" xfId="0" applyNumberFormat="1" applyFont="1" applyAlignment="1">
      <alignment horizontal="right" vertical="top"/>
    </xf>
    <xf numFmtId="2" fontId="21" fillId="0" borderId="0" xfId="0" applyNumberFormat="1" applyFont="1" applyAlignment="1">
      <alignment horizontal="right" vertical="top"/>
    </xf>
    <xf numFmtId="11" fontId="20" fillId="0" borderId="0" xfId="0" applyNumberFormat="1" applyFont="1" applyAlignment="1">
      <alignment horizontal="right"/>
    </xf>
    <xf numFmtId="173" fontId="21" fillId="0" borderId="0" xfId="0" applyNumberFormat="1" applyFont="1" applyAlignment="1">
      <alignment horizontal="right" vertical="top"/>
    </xf>
    <xf numFmtId="0" fontId="21" fillId="0" borderId="0" xfId="0" applyFont="1" applyAlignment="1">
      <alignment horizontal="right"/>
    </xf>
    <xf numFmtId="0" fontId="20" fillId="0" borderId="0" xfId="0" applyFont="1" applyAlignment="1">
      <alignment horizontal="left" wrapText="1"/>
    </xf>
    <xf numFmtId="0" fontId="20" fillId="0" borderId="0" xfId="0" applyFont="1" applyAlignment="1">
      <alignment horizontal="right" wrapText="1"/>
    </xf>
    <xf numFmtId="0" fontId="20" fillId="0" borderId="0" xfId="0" applyFont="1" applyAlignment="1">
      <alignment wrapText="1"/>
    </xf>
    <xf numFmtId="2" fontId="20" fillId="0" borderId="0" xfId="0" quotePrefix="1" applyNumberFormat="1" applyFont="1" applyAlignment="1">
      <alignment horizontal="right"/>
    </xf>
    <xf numFmtId="0" fontId="20" fillId="0" borderId="0" xfId="0" quotePrefix="1" applyFont="1" applyAlignment="1">
      <alignment horizontal="right"/>
    </xf>
    <xf numFmtId="2" fontId="20" fillId="0" borderId="0" xfId="0" applyNumberFormat="1" applyFont="1" applyAlignment="1">
      <alignment horizontal="right"/>
    </xf>
    <xf numFmtId="0" fontId="20" fillId="0" borderId="0" xfId="0" quotePrefix="1" applyFont="1" applyAlignment="1">
      <alignment horizontal="right" wrapText="1"/>
    </xf>
    <xf numFmtId="2" fontId="20" fillId="0" borderId="0" xfId="0" quotePrefix="1" applyNumberFormat="1" applyFont="1" applyAlignment="1">
      <alignment horizontal="right" wrapText="1"/>
    </xf>
    <xf numFmtId="174" fontId="5" fillId="0" borderId="0" xfId="0" applyNumberFormat="1" applyFont="1" applyAlignment="1">
      <alignment vertical="top"/>
    </xf>
    <xf numFmtId="0" fontId="25" fillId="0" borderId="0" xfId="2" applyFont="1" applyFill="1" applyAlignment="1">
      <alignment horizontal="left"/>
    </xf>
    <xf numFmtId="0" fontId="25" fillId="0" borderId="0" xfId="4" applyFont="1" applyFill="1" applyBorder="1"/>
    <xf numFmtId="0" fontId="25" fillId="0" borderId="2" xfId="4" applyFont="1" applyFill="1" applyBorder="1"/>
    <xf numFmtId="0" fontId="25" fillId="0" borderId="0" xfId="0" applyFont="1" applyAlignment="1">
      <alignment horizontal="left"/>
    </xf>
    <xf numFmtId="167" fontId="25" fillId="0" borderId="0" xfId="2" applyNumberFormat="1" applyFont="1" applyFill="1" applyAlignment="1">
      <alignment horizontal="left"/>
    </xf>
    <xf numFmtId="167" fontId="0" fillId="0" borderId="0" xfId="0" applyNumberFormat="1"/>
    <xf numFmtId="1" fontId="0" fillId="0" borderId="0" xfId="0" applyNumberFormat="1"/>
    <xf numFmtId="0" fontId="25" fillId="0" borderId="0" xfId="4" applyFont="1" applyFill="1" applyBorder="1" applyAlignment="1">
      <alignment horizontal="left"/>
    </xf>
    <xf numFmtId="0" fontId="0" fillId="0" borderId="0" xfId="0" applyAlignment="1">
      <alignment horizontal="left"/>
    </xf>
    <xf numFmtId="0" fontId="17" fillId="0" borderId="0" xfId="2" applyFill="1" applyAlignment="1">
      <alignment horizontal="left"/>
    </xf>
    <xf numFmtId="0" fontId="25" fillId="0" borderId="1" xfId="4" applyFont="1" applyFill="1"/>
    <xf numFmtId="0" fontId="25" fillId="0" borderId="0" xfId="3" applyFont="1" applyFill="1" applyAlignment="1">
      <alignment horizontal="left"/>
    </xf>
    <xf numFmtId="0" fontId="25" fillId="0" borderId="0" xfId="0" applyFont="1"/>
    <xf numFmtId="0" fontId="25" fillId="0" borderId="0" xfId="2" applyFont="1" applyFill="1"/>
    <xf numFmtId="0" fontId="0" fillId="0" borderId="0" xfId="0" applyAlignment="1">
      <alignment vertical="center" wrapText="1"/>
    </xf>
    <xf numFmtId="2" fontId="0" fillId="0" borderId="0" xfId="0" applyNumberFormat="1"/>
    <xf numFmtId="1" fontId="5" fillId="0" borderId="0" xfId="0" applyNumberFormat="1" applyFont="1" applyAlignment="1">
      <alignment vertical="top"/>
    </xf>
    <xf numFmtId="0" fontId="26" fillId="0" borderId="0" xfId="0" applyFont="1" applyAlignment="1">
      <alignment vertical="top" wrapText="1"/>
    </xf>
    <xf numFmtId="0" fontId="26" fillId="0" borderId="0" xfId="0" applyFont="1" applyAlignment="1">
      <alignment horizontal="left" vertical="top" wrapText="1"/>
    </xf>
    <xf numFmtId="49" fontId="21" fillId="0" borderId="0" xfId="0" applyNumberFormat="1" applyFont="1" applyAlignment="1">
      <alignment horizontal="left" vertical="top" wrapText="1"/>
    </xf>
    <xf numFmtId="12" fontId="5" fillId="0" borderId="0" xfId="0" applyNumberFormat="1" applyFont="1" applyAlignment="1">
      <alignment vertical="top"/>
    </xf>
    <xf numFmtId="11" fontId="5" fillId="0" borderId="0" xfId="0" applyNumberFormat="1" applyFont="1" applyAlignment="1">
      <alignment vertical="top"/>
    </xf>
    <xf numFmtId="0" fontId="28" fillId="0" borderId="0" xfId="0" applyFont="1"/>
    <xf numFmtId="0" fontId="25" fillId="0" borderId="0" xfId="0" applyFont="1" applyAlignment="1">
      <alignment vertical="top"/>
    </xf>
    <xf numFmtId="0" fontId="30" fillId="0" borderId="0" xfId="0" applyFont="1" applyAlignment="1">
      <alignment vertical="center"/>
    </xf>
    <xf numFmtId="0" fontId="31" fillId="0" borderId="0" xfId="0" applyFont="1" applyAlignment="1">
      <alignment horizontal="left" vertical="center"/>
    </xf>
    <xf numFmtId="0" fontId="0" fillId="0" borderId="0" xfId="0" applyAlignment="1">
      <alignment horizontal="center" vertical="center"/>
    </xf>
    <xf numFmtId="0" fontId="31" fillId="0" borderId="0" xfId="0" quotePrefix="1" applyFont="1" applyAlignment="1">
      <alignment horizontal="left" vertical="center"/>
    </xf>
    <xf numFmtId="0" fontId="30" fillId="0" borderId="0" xfId="0" applyFont="1" applyAlignment="1">
      <alignment horizontal="center" vertical="center"/>
    </xf>
    <xf numFmtId="0" fontId="32" fillId="0" borderId="0" xfId="0" applyFont="1" applyAlignment="1">
      <alignment horizontal="left" vertical="center"/>
    </xf>
    <xf numFmtId="0" fontId="32" fillId="0" borderId="0" xfId="0" quotePrefix="1" applyFont="1" applyAlignment="1">
      <alignment horizontal="left" vertical="center"/>
    </xf>
    <xf numFmtId="0" fontId="30" fillId="0" borderId="0" xfId="0" applyFont="1" applyAlignment="1">
      <alignment horizontal="center"/>
    </xf>
    <xf numFmtId="0" fontId="31" fillId="0" borderId="0" xfId="0" quotePrefix="1" applyFont="1" applyAlignment="1">
      <alignment horizontal="left" vertical="center" wrapText="1"/>
    </xf>
    <xf numFmtId="0" fontId="33" fillId="0" borderId="0" xfId="0" applyFont="1" applyAlignment="1">
      <alignment horizontal="left" vertical="center"/>
    </xf>
    <xf numFmtId="0" fontId="34" fillId="0" borderId="0" xfId="0" applyFont="1" applyAlignment="1">
      <alignment horizontal="left" vertical="center"/>
    </xf>
    <xf numFmtId="0" fontId="33" fillId="0" borderId="0" xfId="0" quotePrefix="1" applyFont="1" applyAlignment="1">
      <alignment horizontal="left" vertical="center"/>
    </xf>
    <xf numFmtId="0" fontId="0" fillId="8" borderId="0" xfId="0" applyFill="1"/>
    <xf numFmtId="0" fontId="9" fillId="8" borderId="0" xfId="0" applyFont="1" applyFill="1"/>
    <xf numFmtId="166" fontId="0" fillId="0" borderId="0" xfId="0" applyNumberFormat="1" applyAlignment="1">
      <alignment vertical="center" wrapText="1"/>
    </xf>
    <xf numFmtId="0" fontId="1" fillId="0" borderId="0" xfId="1" applyBorder="1"/>
    <xf numFmtId="16" fontId="0" fillId="0" borderId="0" xfId="0" applyNumberFormat="1"/>
    <xf numFmtId="0" fontId="5" fillId="0" borderId="0" xfId="0" applyFont="1" applyAlignment="1">
      <alignment horizontal="center" vertical="center" wrapText="1"/>
    </xf>
    <xf numFmtId="9" fontId="5"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0" fontId="21" fillId="0" borderId="0" xfId="0" applyFont="1" applyAlignment="1">
      <alignment horizontal="left" vertical="top" wrapText="1"/>
    </xf>
    <xf numFmtId="0" fontId="21" fillId="0" borderId="0" xfId="0" applyFont="1" applyAlignment="1">
      <alignment horizontal="right" vertical="top" wrapText="1"/>
    </xf>
    <xf numFmtId="0" fontId="27" fillId="0" borderId="0" xfId="0" applyFont="1" applyAlignment="1">
      <alignment horizontal="left" vertical="top" wrapText="1"/>
    </xf>
    <xf numFmtId="0" fontId="36" fillId="0" borderId="0" xfId="0" applyFont="1"/>
    <xf numFmtId="0" fontId="0" fillId="0" borderId="0" xfId="0" applyAlignment="1">
      <alignment horizontal="center" vertical="center" wrapText="1"/>
    </xf>
    <xf numFmtId="0" fontId="37" fillId="0" borderId="0" xfId="0" applyFont="1" applyAlignment="1">
      <alignment horizontal="center" vertical="center" wrapText="1"/>
    </xf>
    <xf numFmtId="0" fontId="37" fillId="0" borderId="0" xfId="0" applyFont="1" applyAlignment="1">
      <alignment vertical="center" wrapText="1"/>
    </xf>
    <xf numFmtId="0" fontId="7" fillId="0" borderId="0" xfId="0" applyFont="1" applyAlignment="1">
      <alignment vertical="center" wrapText="1"/>
    </xf>
    <xf numFmtId="0" fontId="7" fillId="0" borderId="0" xfId="0" applyFont="1" applyAlignment="1">
      <alignment horizontal="center" vertical="center" wrapText="1"/>
    </xf>
    <xf numFmtId="0" fontId="5" fillId="8" borderId="0" xfId="0" applyFont="1" applyFill="1" applyAlignment="1">
      <alignment horizontal="left" vertical="top" wrapText="1"/>
    </xf>
    <xf numFmtId="49" fontId="5" fillId="0" borderId="0" xfId="0" applyNumberFormat="1" applyFont="1" applyAlignment="1">
      <alignment vertical="top"/>
    </xf>
    <xf numFmtId="0" fontId="1" fillId="0" borderId="0" xfId="1" applyAlignment="1">
      <alignment vertical="center" wrapText="1"/>
    </xf>
  </cellXfs>
  <cellStyles count="5">
    <cellStyle name="Bad" xfId="3" builtinId="27"/>
    <cellStyle name="Calculation" xfId="4" builtinId="22"/>
    <cellStyle name="Good" xfId="2" builtinId="26"/>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doi.org/10.1186/s13567-023-01219-0" TargetMode="External"/><Relationship Id="rId21" Type="http://schemas.openxmlformats.org/officeDocument/2006/relationships/hyperlink" Target="https://doi.org/10.1111/tbed.12748" TargetMode="External"/><Relationship Id="rId324" Type="http://schemas.openxmlformats.org/officeDocument/2006/relationships/hyperlink" Target="https://doi.org/10.1186%2F1297-9716-42-44" TargetMode="External"/><Relationship Id="rId531" Type="http://schemas.openxmlformats.org/officeDocument/2006/relationships/hyperlink" Target="https://doi.org/10.1016/j.tvjl.2005.07.017" TargetMode="External"/><Relationship Id="rId629" Type="http://schemas.openxmlformats.org/officeDocument/2006/relationships/hyperlink" Target="https://doi.org/10.1186/1297-9716-44-72" TargetMode="External"/><Relationship Id="rId170" Type="http://schemas.openxmlformats.org/officeDocument/2006/relationships/hyperlink" Target="https://doi.org/10.1017/s0950268803001067" TargetMode="External"/><Relationship Id="rId268" Type="http://schemas.openxmlformats.org/officeDocument/2006/relationships/hyperlink" Target="https://doi.org/10.1017/S0950268808000320" TargetMode="External"/><Relationship Id="rId475" Type="http://schemas.openxmlformats.org/officeDocument/2006/relationships/hyperlink" Target="https://doi.org/10.1016/j.prevetmed.2009.11.001" TargetMode="External"/><Relationship Id="rId32" Type="http://schemas.openxmlformats.org/officeDocument/2006/relationships/hyperlink" Target="https://doi.org/10.1111/tbed.12748" TargetMode="External"/><Relationship Id="rId128" Type="http://schemas.openxmlformats.org/officeDocument/2006/relationships/hyperlink" Target="https://doi.org/10.1186/s13567-023-01219-0" TargetMode="External"/><Relationship Id="rId335" Type="http://schemas.openxmlformats.org/officeDocument/2006/relationships/hyperlink" Target="https://doi.org/10.1017%2FS0950268814000867" TargetMode="External"/><Relationship Id="rId542" Type="http://schemas.openxmlformats.org/officeDocument/2006/relationships/hyperlink" Target="https://doi.org/10.1016%2Fj.prevetmed.2015.10.008" TargetMode="External"/><Relationship Id="rId181" Type="http://schemas.openxmlformats.org/officeDocument/2006/relationships/hyperlink" Target="https://doi.org/10.1017/s0950268803001067" TargetMode="External"/><Relationship Id="rId402" Type="http://schemas.openxmlformats.org/officeDocument/2006/relationships/hyperlink" Target="https://doi.org/10.1016/j.epidem.2012.02.002" TargetMode="External"/><Relationship Id="rId279" Type="http://schemas.openxmlformats.org/officeDocument/2006/relationships/hyperlink" Target="https://doi.org/10.1017%2FS0950268806007722" TargetMode="External"/><Relationship Id="rId486" Type="http://schemas.openxmlformats.org/officeDocument/2006/relationships/hyperlink" Target="https://doi.org/10.1016/j.prevetmed.2020.104977" TargetMode="External"/><Relationship Id="rId43" Type="http://schemas.openxmlformats.org/officeDocument/2006/relationships/hyperlink" Target="https://doi.org/10.1016/j.prevetmed.2012.11.003" TargetMode="External"/><Relationship Id="rId139" Type="http://schemas.openxmlformats.org/officeDocument/2006/relationships/hyperlink" Target="https://doi.org/10.1186/s13567-023-01219-0" TargetMode="External"/><Relationship Id="rId346" Type="http://schemas.openxmlformats.org/officeDocument/2006/relationships/hyperlink" Target="https://doi.org/10.1016/j.prevetmed.2023.105998" TargetMode="External"/><Relationship Id="rId553" Type="http://schemas.openxmlformats.org/officeDocument/2006/relationships/hyperlink" Target="https://doi.org/10.1016%2Fj.prevetmed.2015.10.008" TargetMode="External"/><Relationship Id="rId192" Type="http://schemas.openxmlformats.org/officeDocument/2006/relationships/hyperlink" Target="https://doi.org/10.1017/s0950268803001067" TargetMode="External"/><Relationship Id="rId206" Type="http://schemas.openxmlformats.org/officeDocument/2006/relationships/hyperlink" Target="https://doi.org/10.1016/j.rvsc.2014.04.009" TargetMode="External"/><Relationship Id="rId413" Type="http://schemas.openxmlformats.org/officeDocument/2006/relationships/hyperlink" Target="https://doi.org/10.1016/j.epidem.2012.02.002" TargetMode="External"/><Relationship Id="rId497" Type="http://schemas.openxmlformats.org/officeDocument/2006/relationships/hyperlink" Target="https://doi.org/10.1371%2Fjournal.pone.0203190" TargetMode="External"/><Relationship Id="rId620" Type="http://schemas.openxmlformats.org/officeDocument/2006/relationships/hyperlink" Target="https://doi.org/10.1371/journal.pone.0278495" TargetMode="External"/><Relationship Id="rId357" Type="http://schemas.openxmlformats.org/officeDocument/2006/relationships/hyperlink" Target="https://doi.org/10.1186%2Fs13567-015-0156-5" TargetMode="External"/><Relationship Id="rId54" Type="http://schemas.openxmlformats.org/officeDocument/2006/relationships/hyperlink" Target="https://doi.org/10.1017%2FS0950268815000862" TargetMode="External"/><Relationship Id="rId217" Type="http://schemas.openxmlformats.org/officeDocument/2006/relationships/hyperlink" Target="https://doi.org/10.1016/j.rvsc.2014.04.009" TargetMode="External"/><Relationship Id="rId564" Type="http://schemas.openxmlformats.org/officeDocument/2006/relationships/hyperlink" Target="https://doi.org/10.1016/j.jtbi.2016.08.014" TargetMode="External"/><Relationship Id="rId424" Type="http://schemas.openxmlformats.org/officeDocument/2006/relationships/hyperlink" Target="https://doi.org/10.1016/j.epidem.2012.02.002" TargetMode="External"/><Relationship Id="rId631" Type="http://schemas.openxmlformats.org/officeDocument/2006/relationships/hyperlink" Target="https://doi.org/10.1186/1297-9716-44-72" TargetMode="External"/><Relationship Id="rId270" Type="http://schemas.openxmlformats.org/officeDocument/2006/relationships/hyperlink" Target="https://doi.org/10.1017/S0950268808000320" TargetMode="External"/><Relationship Id="rId65" Type="http://schemas.openxmlformats.org/officeDocument/2006/relationships/hyperlink" Target="https://doi.org/10.1016/j.prevetmed.2021.105358" TargetMode="External"/><Relationship Id="rId130" Type="http://schemas.openxmlformats.org/officeDocument/2006/relationships/hyperlink" Target="https://doi.org/10.1186/s13567-023-01219-0" TargetMode="External"/><Relationship Id="rId368" Type="http://schemas.openxmlformats.org/officeDocument/2006/relationships/hyperlink" Target="https://doi.org/10.1016/j.prevetmed.2008.09.001" TargetMode="External"/><Relationship Id="rId575" Type="http://schemas.openxmlformats.org/officeDocument/2006/relationships/hyperlink" Target="https://doi.org/10.1016/j.tpb.2007.02.003" TargetMode="External"/><Relationship Id="rId228" Type="http://schemas.openxmlformats.org/officeDocument/2006/relationships/hyperlink" Target="https://doi.org/10.21423/aabppro20218160" TargetMode="External"/><Relationship Id="rId435" Type="http://schemas.openxmlformats.org/officeDocument/2006/relationships/hyperlink" Target="https://doi.org/10.1016/S0167-5877(98)00081-6" TargetMode="External"/><Relationship Id="rId281" Type="http://schemas.openxmlformats.org/officeDocument/2006/relationships/hyperlink" Target="https://doi.org/10.1017%2FS0950268806007722" TargetMode="External"/><Relationship Id="rId502" Type="http://schemas.openxmlformats.org/officeDocument/2006/relationships/hyperlink" Target="https://doi.org/10.1371%2Fjournal.pone.0203190" TargetMode="External"/><Relationship Id="rId76" Type="http://schemas.openxmlformats.org/officeDocument/2006/relationships/hyperlink" Target="https://doi.org/10.1186/s13567-023-01219-0" TargetMode="External"/><Relationship Id="rId141" Type="http://schemas.openxmlformats.org/officeDocument/2006/relationships/hyperlink" Target="https://doi.org/10.1186/s13567-023-01219-0" TargetMode="External"/><Relationship Id="rId379" Type="http://schemas.openxmlformats.org/officeDocument/2006/relationships/hyperlink" Target="https://doi.org/10.1186%2Fs13567-017-0436-3" TargetMode="External"/><Relationship Id="rId586" Type="http://schemas.openxmlformats.org/officeDocument/2006/relationships/hyperlink" Target="https://doi.org/10.1017%2FS0950268813001805" TargetMode="External"/><Relationship Id="rId7" Type="http://schemas.openxmlformats.org/officeDocument/2006/relationships/hyperlink" Target="https://doi.org/10.3934/mbe.2022608" TargetMode="External"/><Relationship Id="rId239" Type="http://schemas.openxmlformats.org/officeDocument/2006/relationships/hyperlink" Target="https://doi.org/10.1016/j.mbs.2009.08.003" TargetMode="External"/><Relationship Id="rId446" Type="http://schemas.openxmlformats.org/officeDocument/2006/relationships/hyperlink" Target="https://doi.org/10.1016/j.vaccine.2020.02.015" TargetMode="External"/><Relationship Id="rId292" Type="http://schemas.openxmlformats.org/officeDocument/2006/relationships/hyperlink" Target="https://doi.org/10.1017%2FS0950268806007722" TargetMode="External"/><Relationship Id="rId306" Type="http://schemas.openxmlformats.org/officeDocument/2006/relationships/hyperlink" Target="https://doi.org/10.1016/j.jtbi.2006.01.020" TargetMode="External"/><Relationship Id="rId87" Type="http://schemas.openxmlformats.org/officeDocument/2006/relationships/hyperlink" Target="https://doi.org/10.1186/s13567-023-01219-0" TargetMode="External"/><Relationship Id="rId513" Type="http://schemas.openxmlformats.org/officeDocument/2006/relationships/hyperlink" Target="https://doi.org/10.1371%2Fjournal.pone.0203190" TargetMode="External"/><Relationship Id="rId597" Type="http://schemas.openxmlformats.org/officeDocument/2006/relationships/hyperlink" Target="https://doi.org/10.1017%2FS0950268813001805" TargetMode="External"/><Relationship Id="rId152" Type="http://schemas.openxmlformats.org/officeDocument/2006/relationships/hyperlink" Target="https://doi.org/10.1186/s13567-023-01219-0" TargetMode="External"/><Relationship Id="rId457" Type="http://schemas.openxmlformats.org/officeDocument/2006/relationships/hyperlink" Target="https://doi.org/10.1016/j.prevetmed.2009.11.001" TargetMode="External"/><Relationship Id="rId14" Type="http://schemas.openxmlformats.org/officeDocument/2006/relationships/hyperlink" Target="https://doi.org/10.1016/j.cnsns.2022.106915" TargetMode="External"/><Relationship Id="rId317" Type="http://schemas.openxmlformats.org/officeDocument/2006/relationships/hyperlink" Target="https://doi.org/10.1017/s0950268804002675" TargetMode="External"/><Relationship Id="rId524" Type="http://schemas.openxmlformats.org/officeDocument/2006/relationships/hyperlink" Target="https://doi.org/10.1155%2F2021%2F9919700" TargetMode="External"/><Relationship Id="rId98" Type="http://schemas.openxmlformats.org/officeDocument/2006/relationships/hyperlink" Target="https://doi.org/10.1186/s13567-023-01219-0" TargetMode="External"/><Relationship Id="rId163" Type="http://schemas.openxmlformats.org/officeDocument/2006/relationships/hyperlink" Target="https://doi.org/10.1186/s13567-023-01219-0" TargetMode="External"/><Relationship Id="rId370" Type="http://schemas.openxmlformats.org/officeDocument/2006/relationships/hyperlink" Target="https://doi.org/10.1016/j.prevetmed.2008.09.001" TargetMode="External"/><Relationship Id="rId230" Type="http://schemas.openxmlformats.org/officeDocument/2006/relationships/hyperlink" Target="https://doi.org/10.1016/S0025-5564(00)00012-2" TargetMode="External"/><Relationship Id="rId468" Type="http://schemas.openxmlformats.org/officeDocument/2006/relationships/hyperlink" Target="https://doi.org/10.1016/j.prevetmed.2009.11.001" TargetMode="External"/><Relationship Id="rId25" Type="http://schemas.openxmlformats.org/officeDocument/2006/relationships/hyperlink" Target="https://doi.org/10.1111/tbed.12748" TargetMode="External"/><Relationship Id="rId328" Type="http://schemas.openxmlformats.org/officeDocument/2006/relationships/hyperlink" Target="https://doi.org/10.1128/AEM.03439-16" TargetMode="External"/><Relationship Id="rId535" Type="http://schemas.openxmlformats.org/officeDocument/2006/relationships/hyperlink" Target="https://doi.org/10.1016/S0167-5877(02)00027-2" TargetMode="External"/><Relationship Id="rId174" Type="http://schemas.openxmlformats.org/officeDocument/2006/relationships/hyperlink" Target="https://doi.org/10.1017/s0950268803001067" TargetMode="External"/><Relationship Id="rId381" Type="http://schemas.openxmlformats.org/officeDocument/2006/relationships/hyperlink" Target="https://doi.org/10.1016/j.epidem.2012.02.002" TargetMode="External"/><Relationship Id="rId602" Type="http://schemas.openxmlformats.org/officeDocument/2006/relationships/hyperlink" Target="https://doi.org/10.1371/journal.pone.0111832" TargetMode="External"/><Relationship Id="rId241" Type="http://schemas.openxmlformats.org/officeDocument/2006/relationships/hyperlink" Target="https://doi.org/10.1016/j.mbs.2009.08.003" TargetMode="External"/><Relationship Id="rId479" Type="http://schemas.openxmlformats.org/officeDocument/2006/relationships/hyperlink" Target="https://doi.org/10.1186/s13567-016-0391-4" TargetMode="External"/><Relationship Id="rId36" Type="http://schemas.openxmlformats.org/officeDocument/2006/relationships/hyperlink" Target="https://doi.org/10.3389/fvets.2019.00486" TargetMode="External"/><Relationship Id="rId339" Type="http://schemas.openxmlformats.org/officeDocument/2006/relationships/hyperlink" Target="https://doi.org/10.1016/j.prevetmed.2023.105998" TargetMode="External"/><Relationship Id="rId546" Type="http://schemas.openxmlformats.org/officeDocument/2006/relationships/hyperlink" Target="https://doi.org/10.1016%2Fj.prevetmed.2015.10.008" TargetMode="External"/><Relationship Id="rId101" Type="http://schemas.openxmlformats.org/officeDocument/2006/relationships/hyperlink" Target="https://doi.org/10.1186/s13567-023-01219-0" TargetMode="External"/><Relationship Id="rId185" Type="http://schemas.openxmlformats.org/officeDocument/2006/relationships/hyperlink" Target="https://doi.org/10.1017/s0950268803001067" TargetMode="External"/><Relationship Id="rId406" Type="http://schemas.openxmlformats.org/officeDocument/2006/relationships/hyperlink" Target="https://doi.org/10.1016/j.epidem.2012.02.002" TargetMode="External"/><Relationship Id="rId9" Type="http://schemas.openxmlformats.org/officeDocument/2006/relationships/hyperlink" Target="https://doi.org/10.3934/mbe.2022608" TargetMode="External"/><Relationship Id="rId210" Type="http://schemas.openxmlformats.org/officeDocument/2006/relationships/hyperlink" Target="https://doi.org/10.1016/j.rvsc.2014.04.009" TargetMode="External"/><Relationship Id="rId392" Type="http://schemas.openxmlformats.org/officeDocument/2006/relationships/hyperlink" Target="https://doi.org/10.1016/j.epidem.2012.02.002" TargetMode="External"/><Relationship Id="rId448" Type="http://schemas.openxmlformats.org/officeDocument/2006/relationships/hyperlink" Target="https://doi.org/10.1016/j.vaccine.2020.02.015" TargetMode="External"/><Relationship Id="rId613" Type="http://schemas.openxmlformats.org/officeDocument/2006/relationships/hyperlink" Target="https://doi.org/10.1371/journal.pone.0202493" TargetMode="External"/><Relationship Id="rId252" Type="http://schemas.openxmlformats.org/officeDocument/2006/relationships/hyperlink" Target="https://doi.org/10.1016/j.prevetmed.2012.03.007" TargetMode="External"/><Relationship Id="rId294" Type="http://schemas.openxmlformats.org/officeDocument/2006/relationships/hyperlink" Target="https://doi.org/10.1017%2FS0950268806007722" TargetMode="External"/><Relationship Id="rId308" Type="http://schemas.openxmlformats.org/officeDocument/2006/relationships/hyperlink" Target="https://doi.org/10.1016/j.jtbi.2006.01.020" TargetMode="External"/><Relationship Id="rId515" Type="http://schemas.openxmlformats.org/officeDocument/2006/relationships/hyperlink" Target="https://doi.org/10.1371%2Fjournal.pone.0203190" TargetMode="External"/><Relationship Id="rId47" Type="http://schemas.openxmlformats.org/officeDocument/2006/relationships/hyperlink" Target="https://doi.org/10.1016/j.prevetmed.2012.11.003" TargetMode="External"/><Relationship Id="rId89" Type="http://schemas.openxmlformats.org/officeDocument/2006/relationships/hyperlink" Target="https://doi.org/10.1186/s13567-023-01219-0" TargetMode="External"/><Relationship Id="rId112" Type="http://schemas.openxmlformats.org/officeDocument/2006/relationships/hyperlink" Target="https://doi.org/10.1186/s13567-023-01219-0" TargetMode="External"/><Relationship Id="rId154" Type="http://schemas.openxmlformats.org/officeDocument/2006/relationships/hyperlink" Target="https://doi.org/10.1186/s13567-023-01219-0" TargetMode="External"/><Relationship Id="rId361" Type="http://schemas.openxmlformats.org/officeDocument/2006/relationships/hyperlink" Target="https://doi.org/10.1016/j.prevetmed.2007.06.004" TargetMode="External"/><Relationship Id="rId557" Type="http://schemas.openxmlformats.org/officeDocument/2006/relationships/hyperlink" Target="https://doi.org/10.1016/j.tvjl.2005.07.017" TargetMode="External"/><Relationship Id="rId599" Type="http://schemas.openxmlformats.org/officeDocument/2006/relationships/hyperlink" Target="https://doi.org/10.1017%2FS0950268813001805" TargetMode="External"/><Relationship Id="rId196" Type="http://schemas.openxmlformats.org/officeDocument/2006/relationships/hyperlink" Target="https://doi.org/10.1017/s0950268803001067" TargetMode="External"/><Relationship Id="rId417" Type="http://schemas.openxmlformats.org/officeDocument/2006/relationships/hyperlink" Target="https://doi.org/10.1016/j.epidem.2012.02.002" TargetMode="External"/><Relationship Id="rId459" Type="http://schemas.openxmlformats.org/officeDocument/2006/relationships/hyperlink" Target="https://doi.org/10.1016/j.prevetmed.2009.11.001" TargetMode="External"/><Relationship Id="rId624" Type="http://schemas.openxmlformats.org/officeDocument/2006/relationships/hyperlink" Target="https://doi.org/10.1371/journal.pone.0278495" TargetMode="External"/><Relationship Id="rId16" Type="http://schemas.openxmlformats.org/officeDocument/2006/relationships/hyperlink" Target="https://doi.org/10.1111/tbed.12748" TargetMode="External"/><Relationship Id="rId221" Type="http://schemas.openxmlformats.org/officeDocument/2006/relationships/hyperlink" Target="https://doi.org/10.1016/j.rvsc.2014.04.009" TargetMode="External"/><Relationship Id="rId263" Type="http://schemas.openxmlformats.org/officeDocument/2006/relationships/hyperlink" Target="https://doi.org/10.1017/S0950268808000320" TargetMode="External"/><Relationship Id="rId319" Type="http://schemas.openxmlformats.org/officeDocument/2006/relationships/hyperlink" Target="https://doi.org/10.1186%2F1297-9716-42-44" TargetMode="External"/><Relationship Id="rId470" Type="http://schemas.openxmlformats.org/officeDocument/2006/relationships/hyperlink" Target="https://doi.org/10.1016/j.prevetmed.2009.11.001" TargetMode="External"/><Relationship Id="rId526" Type="http://schemas.openxmlformats.org/officeDocument/2006/relationships/hyperlink" Target="https://doi.org/10.1016/j.tvjl.2005.07.017" TargetMode="External"/><Relationship Id="rId58" Type="http://schemas.openxmlformats.org/officeDocument/2006/relationships/hyperlink" Target="https://doi.org/10.1002%2Fece3.6100" TargetMode="External"/><Relationship Id="rId123" Type="http://schemas.openxmlformats.org/officeDocument/2006/relationships/hyperlink" Target="https://doi.org/10.1111%2Ftbed.14675" TargetMode="External"/><Relationship Id="rId330" Type="http://schemas.openxmlformats.org/officeDocument/2006/relationships/hyperlink" Target="https://doi.org/10.1128/AEM.03439-16" TargetMode="External"/><Relationship Id="rId568" Type="http://schemas.openxmlformats.org/officeDocument/2006/relationships/hyperlink" Target="https://doi.org/10.1016/j.prevetmed.2020.105228" TargetMode="External"/><Relationship Id="rId165" Type="http://schemas.openxmlformats.org/officeDocument/2006/relationships/hyperlink" Target="https://doi.org/10.1017/s0950268803001067" TargetMode="External"/><Relationship Id="rId372" Type="http://schemas.openxmlformats.org/officeDocument/2006/relationships/hyperlink" Target="https://doi.org/10.1016/j.prevetmed.2008.09.001" TargetMode="External"/><Relationship Id="rId428" Type="http://schemas.openxmlformats.org/officeDocument/2006/relationships/hyperlink" Target="https://doi.org/10.1186/1756-0500-5-190" TargetMode="External"/><Relationship Id="rId232" Type="http://schemas.openxmlformats.org/officeDocument/2006/relationships/hyperlink" Target="https://doi.org/10.21423/aabppro20218160" TargetMode="External"/><Relationship Id="rId274" Type="http://schemas.openxmlformats.org/officeDocument/2006/relationships/hyperlink" Target="https://doi.org/10.1017/S0950268808000320" TargetMode="External"/><Relationship Id="rId481" Type="http://schemas.openxmlformats.org/officeDocument/2006/relationships/hyperlink" Target="https://doi.org/10.1186/s13567-016-0391-4" TargetMode="External"/><Relationship Id="rId27" Type="http://schemas.openxmlformats.org/officeDocument/2006/relationships/hyperlink" Target="https://doi.org/10.1111/tbed.12748" TargetMode="External"/><Relationship Id="rId69" Type="http://schemas.openxmlformats.org/officeDocument/2006/relationships/hyperlink" Target="https://doi.org/10.1186/s13567-023-01219-0" TargetMode="External"/><Relationship Id="rId134" Type="http://schemas.openxmlformats.org/officeDocument/2006/relationships/hyperlink" Target="https://doi.org/10.1186/s13567-023-01219-0" TargetMode="External"/><Relationship Id="rId537" Type="http://schemas.openxmlformats.org/officeDocument/2006/relationships/hyperlink" Target="https://doi.org/10.1016/S0167-5877(02)00027-2" TargetMode="External"/><Relationship Id="rId579" Type="http://schemas.openxmlformats.org/officeDocument/2006/relationships/hyperlink" Target="https://doi.org/10.1017/S0950268807000209" TargetMode="External"/><Relationship Id="rId80" Type="http://schemas.openxmlformats.org/officeDocument/2006/relationships/hyperlink" Target="https://doi.org/10.1186/s13567-023-01219-0" TargetMode="External"/><Relationship Id="rId176" Type="http://schemas.openxmlformats.org/officeDocument/2006/relationships/hyperlink" Target="https://doi.org/10.1017/s0950268803001067" TargetMode="External"/><Relationship Id="rId341" Type="http://schemas.openxmlformats.org/officeDocument/2006/relationships/hyperlink" Target="https://doi.org/10.1016/j.prevetmed.2023.105998" TargetMode="External"/><Relationship Id="rId383" Type="http://schemas.openxmlformats.org/officeDocument/2006/relationships/hyperlink" Target="https://doi.org/10.1016/j.epidem.2012.02.002" TargetMode="External"/><Relationship Id="rId439" Type="http://schemas.openxmlformats.org/officeDocument/2006/relationships/hyperlink" Target="https://doi.org/10.1371/journal.pone.0161769" TargetMode="External"/><Relationship Id="rId590" Type="http://schemas.openxmlformats.org/officeDocument/2006/relationships/hyperlink" Target="https://doi.org/10.1017%2FS0950268813001805" TargetMode="External"/><Relationship Id="rId604" Type="http://schemas.openxmlformats.org/officeDocument/2006/relationships/hyperlink" Target="https://doi.org/10.1371/journal.pone.0111832" TargetMode="External"/><Relationship Id="rId201" Type="http://schemas.openxmlformats.org/officeDocument/2006/relationships/hyperlink" Target="https://doi.org/10.1017/s0950268803001067" TargetMode="External"/><Relationship Id="rId243" Type="http://schemas.openxmlformats.org/officeDocument/2006/relationships/hyperlink" Target="https://doi.org/10.1016/j.mbs.2009.08.003" TargetMode="External"/><Relationship Id="rId285" Type="http://schemas.openxmlformats.org/officeDocument/2006/relationships/hyperlink" Target="https://doi.org/10.1017%2FS0950268806007722" TargetMode="External"/><Relationship Id="rId450" Type="http://schemas.openxmlformats.org/officeDocument/2006/relationships/hyperlink" Target="https://doi.org/10.1016/j.vaccine.2020.02.015" TargetMode="External"/><Relationship Id="rId506" Type="http://schemas.openxmlformats.org/officeDocument/2006/relationships/hyperlink" Target="https://doi.org/10.1371%2Fjournal.pone.0203190" TargetMode="External"/><Relationship Id="rId38" Type="http://schemas.openxmlformats.org/officeDocument/2006/relationships/hyperlink" Target="https://doi.org/10.3389/fvets.2019.00486" TargetMode="External"/><Relationship Id="rId103" Type="http://schemas.openxmlformats.org/officeDocument/2006/relationships/hyperlink" Target="https://doi.org/10.1186/s13567-023-01219-0" TargetMode="External"/><Relationship Id="rId310" Type="http://schemas.openxmlformats.org/officeDocument/2006/relationships/hyperlink" Target="https://doi.org/10.1016/j.jtbi.2006.01.020" TargetMode="External"/><Relationship Id="rId492" Type="http://schemas.openxmlformats.org/officeDocument/2006/relationships/hyperlink" Target="https://doi.org/10.1186%2Fs13567-015-0188-x" TargetMode="External"/><Relationship Id="rId548" Type="http://schemas.openxmlformats.org/officeDocument/2006/relationships/hyperlink" Target="https://doi.org/10.1016%2Fj.prevetmed.2015.10.008" TargetMode="External"/><Relationship Id="rId91" Type="http://schemas.openxmlformats.org/officeDocument/2006/relationships/hyperlink" Target="https://doi.org/10.1186/s13567-023-01219-0" TargetMode="External"/><Relationship Id="rId145" Type="http://schemas.openxmlformats.org/officeDocument/2006/relationships/hyperlink" Target="https://doi.org/10.1186/s13567-023-01219-0" TargetMode="External"/><Relationship Id="rId187" Type="http://schemas.openxmlformats.org/officeDocument/2006/relationships/hyperlink" Target="https://doi.org/10.1017/s0950268803001067" TargetMode="External"/><Relationship Id="rId352" Type="http://schemas.openxmlformats.org/officeDocument/2006/relationships/hyperlink" Target="https://doi.org/10.3389/fmicb.2020.566619" TargetMode="External"/><Relationship Id="rId394" Type="http://schemas.openxmlformats.org/officeDocument/2006/relationships/hyperlink" Target="https://doi.org/10.1016/j.epidem.2012.02.002" TargetMode="External"/><Relationship Id="rId408" Type="http://schemas.openxmlformats.org/officeDocument/2006/relationships/hyperlink" Target="https://doi.org/10.1016/j.epidem.2012.02.002" TargetMode="External"/><Relationship Id="rId615" Type="http://schemas.openxmlformats.org/officeDocument/2006/relationships/hyperlink" Target="https://doi.org/10.1371/journal.pone.0202493" TargetMode="External"/><Relationship Id="rId212" Type="http://schemas.openxmlformats.org/officeDocument/2006/relationships/hyperlink" Target="https://doi.org/10.1016/j.rvsc.2014.04.009" TargetMode="External"/><Relationship Id="rId254" Type="http://schemas.openxmlformats.org/officeDocument/2006/relationships/hyperlink" Target="https://doi.org/10.1016/j.prevetmed.2012.03.007" TargetMode="External"/><Relationship Id="rId49" Type="http://schemas.openxmlformats.org/officeDocument/2006/relationships/hyperlink" Target="https://doi.org/10.1016/j.prevetmed.2012.11.003" TargetMode="External"/><Relationship Id="rId114" Type="http://schemas.openxmlformats.org/officeDocument/2006/relationships/hyperlink" Target="https://doi.org/10.1186/s13567-023-01219-0" TargetMode="External"/><Relationship Id="rId296" Type="http://schemas.openxmlformats.org/officeDocument/2006/relationships/hyperlink" Target="https://doi.org/10.1017%2FS0950268806007722" TargetMode="External"/><Relationship Id="rId461" Type="http://schemas.openxmlformats.org/officeDocument/2006/relationships/hyperlink" Target="https://doi.org/10.1016/j.prevetmed.2009.11.001" TargetMode="External"/><Relationship Id="rId517" Type="http://schemas.openxmlformats.org/officeDocument/2006/relationships/hyperlink" Target="https://doi.org/10.1371%2Fjournal.pone.0203190" TargetMode="External"/><Relationship Id="rId559" Type="http://schemas.openxmlformats.org/officeDocument/2006/relationships/hyperlink" Target="https://doi.org/10.1186%2Fs13567-015-0188-x" TargetMode="External"/><Relationship Id="rId60" Type="http://schemas.openxmlformats.org/officeDocument/2006/relationships/hyperlink" Target="https://doi.org/10.1016/j.prevetmed.2021.105358" TargetMode="External"/><Relationship Id="rId156" Type="http://schemas.openxmlformats.org/officeDocument/2006/relationships/hyperlink" Target="https://doi.org/10.1186/s13567-023-01219-0" TargetMode="External"/><Relationship Id="rId198" Type="http://schemas.openxmlformats.org/officeDocument/2006/relationships/hyperlink" Target="https://doi.org/10.1017/s0950268803001067" TargetMode="External"/><Relationship Id="rId321" Type="http://schemas.openxmlformats.org/officeDocument/2006/relationships/hyperlink" Target="https://doi.org/10.1186%2F1297-9716-42-44" TargetMode="External"/><Relationship Id="rId363" Type="http://schemas.openxmlformats.org/officeDocument/2006/relationships/hyperlink" Target="https://doi.org/10.1016/j.vaccine.2006.11.048" TargetMode="External"/><Relationship Id="rId419" Type="http://schemas.openxmlformats.org/officeDocument/2006/relationships/hyperlink" Target="https://doi.org/10.1016/j.epidem.2012.02.002" TargetMode="External"/><Relationship Id="rId570" Type="http://schemas.openxmlformats.org/officeDocument/2006/relationships/hyperlink" Target="https://doi.org/10.1016/j.prevetmed.2006.11.006" TargetMode="External"/><Relationship Id="rId626" Type="http://schemas.openxmlformats.org/officeDocument/2006/relationships/hyperlink" Target="https://doi.org/10.1371/journal.pone.0278495" TargetMode="External"/><Relationship Id="rId223" Type="http://schemas.openxmlformats.org/officeDocument/2006/relationships/hyperlink" Target="https://doi.org/10.1016/j.rvsc.2014.04.009" TargetMode="External"/><Relationship Id="rId430" Type="http://schemas.openxmlformats.org/officeDocument/2006/relationships/hyperlink" Target="https://doi.org/10.1186/1756-0500-5-190" TargetMode="External"/><Relationship Id="rId18" Type="http://schemas.openxmlformats.org/officeDocument/2006/relationships/hyperlink" Target="https://doi.org/10.1111/tbed.12748" TargetMode="External"/><Relationship Id="rId265" Type="http://schemas.openxmlformats.org/officeDocument/2006/relationships/hyperlink" Target="https://doi.org/10.1017/S0950268808000320" TargetMode="External"/><Relationship Id="rId472" Type="http://schemas.openxmlformats.org/officeDocument/2006/relationships/hyperlink" Target="https://doi.org/10.1016/j.prevetmed.2009.11.001" TargetMode="External"/><Relationship Id="rId528" Type="http://schemas.openxmlformats.org/officeDocument/2006/relationships/hyperlink" Target="https://doi.org/10.1016/j.tvjl.2005.07.017" TargetMode="External"/><Relationship Id="rId125" Type="http://schemas.openxmlformats.org/officeDocument/2006/relationships/hyperlink" Target="https://doi.org/10.1186/s13567-023-01219-0" TargetMode="External"/><Relationship Id="rId167" Type="http://schemas.openxmlformats.org/officeDocument/2006/relationships/hyperlink" Target="https://doi.org/10.1017/s0950268803001067" TargetMode="External"/><Relationship Id="rId332" Type="http://schemas.openxmlformats.org/officeDocument/2006/relationships/hyperlink" Target="https://doi.org/10.1016/j.mran.2022.100230" TargetMode="External"/><Relationship Id="rId374" Type="http://schemas.openxmlformats.org/officeDocument/2006/relationships/hyperlink" Target="https://doi.org/10.1016/j.prevetmed.2008.09.001" TargetMode="External"/><Relationship Id="rId581" Type="http://schemas.openxmlformats.org/officeDocument/2006/relationships/hyperlink" Target="https://doi.org/10.1017%2FS0950268813001805" TargetMode="External"/><Relationship Id="rId71" Type="http://schemas.openxmlformats.org/officeDocument/2006/relationships/hyperlink" Target="https://doi.org/10.1186/s13567-023-01219-0" TargetMode="External"/><Relationship Id="rId234" Type="http://schemas.openxmlformats.org/officeDocument/2006/relationships/hyperlink" Target="https://doi.org/10.1016/j.mbs.2009.08.003" TargetMode="External"/><Relationship Id="rId2" Type="http://schemas.openxmlformats.org/officeDocument/2006/relationships/hyperlink" Target="https://doi.org/10.3934/mbe.2022608" TargetMode="External"/><Relationship Id="rId29" Type="http://schemas.openxmlformats.org/officeDocument/2006/relationships/hyperlink" Target="https://doi.org/10.1111/tbed.12748" TargetMode="External"/><Relationship Id="rId276" Type="http://schemas.openxmlformats.org/officeDocument/2006/relationships/hyperlink" Target="https://doi.org/10.1128%2FAEM.00815-16" TargetMode="External"/><Relationship Id="rId441" Type="http://schemas.openxmlformats.org/officeDocument/2006/relationships/hyperlink" Target="https://doi.org/10.2460/ajvr.2004.65.1284" TargetMode="External"/><Relationship Id="rId483" Type="http://schemas.openxmlformats.org/officeDocument/2006/relationships/hyperlink" Target="https://doi.org/10.1186/s13567-016-0391-4" TargetMode="External"/><Relationship Id="rId539" Type="http://schemas.openxmlformats.org/officeDocument/2006/relationships/hyperlink" Target="https://doi.org/10.1016/S0167-5877(02)00027-2" TargetMode="External"/><Relationship Id="rId40" Type="http://schemas.openxmlformats.org/officeDocument/2006/relationships/hyperlink" Target="https://doi.org/10.1111/tbed.13824" TargetMode="External"/><Relationship Id="rId136" Type="http://schemas.openxmlformats.org/officeDocument/2006/relationships/hyperlink" Target="https://doi.org/10.1186/s13567-023-01219-0" TargetMode="External"/><Relationship Id="rId178" Type="http://schemas.openxmlformats.org/officeDocument/2006/relationships/hyperlink" Target="https://doi.org/10.1017/s0950268803001067" TargetMode="External"/><Relationship Id="rId301" Type="http://schemas.openxmlformats.org/officeDocument/2006/relationships/hyperlink" Target="https://doi.org/10.1017%2FS0950268806007722" TargetMode="External"/><Relationship Id="rId343" Type="http://schemas.openxmlformats.org/officeDocument/2006/relationships/hyperlink" Target="https://doi.org/10.1016/j.prevetmed.2023.105998" TargetMode="External"/><Relationship Id="rId550" Type="http://schemas.openxmlformats.org/officeDocument/2006/relationships/hyperlink" Target="https://doi.org/10.1016%2Fj.prevetmed.2015.10.008" TargetMode="External"/><Relationship Id="rId82" Type="http://schemas.openxmlformats.org/officeDocument/2006/relationships/hyperlink" Target="https://doi.org/10.1186/s13567-023-01219-0" TargetMode="External"/><Relationship Id="rId203" Type="http://schemas.openxmlformats.org/officeDocument/2006/relationships/hyperlink" Target="https://doi.org/10.1017/s0950268803001067" TargetMode="External"/><Relationship Id="rId385" Type="http://schemas.openxmlformats.org/officeDocument/2006/relationships/hyperlink" Target="https://doi.org/10.1016/j.epidem.2012.02.002" TargetMode="External"/><Relationship Id="rId592" Type="http://schemas.openxmlformats.org/officeDocument/2006/relationships/hyperlink" Target="https://doi.org/10.1017%2FS0950268813001805" TargetMode="External"/><Relationship Id="rId606" Type="http://schemas.openxmlformats.org/officeDocument/2006/relationships/hyperlink" Target="https://doi.org/10.1371/journal.pone.0111832" TargetMode="External"/><Relationship Id="rId245" Type="http://schemas.openxmlformats.org/officeDocument/2006/relationships/hyperlink" Target="https://doi.org/10.1128/AEM.71.10.5765-5770.2005" TargetMode="External"/><Relationship Id="rId287" Type="http://schemas.openxmlformats.org/officeDocument/2006/relationships/hyperlink" Target="https://doi.org/10.1017%2FS0950268806007722" TargetMode="External"/><Relationship Id="rId410" Type="http://schemas.openxmlformats.org/officeDocument/2006/relationships/hyperlink" Target="https://doi.org/10.1016/j.epidem.2012.02.002" TargetMode="External"/><Relationship Id="rId452" Type="http://schemas.openxmlformats.org/officeDocument/2006/relationships/hyperlink" Target="https://doi.org/10.1016/j.vaccine.2020.02.015" TargetMode="External"/><Relationship Id="rId494" Type="http://schemas.openxmlformats.org/officeDocument/2006/relationships/hyperlink" Target="https://doi.org/10.1371%2Fjournal.pone.0203190" TargetMode="External"/><Relationship Id="rId508" Type="http://schemas.openxmlformats.org/officeDocument/2006/relationships/hyperlink" Target="https://doi.org/10.1371%2Fjournal.pone.0203190" TargetMode="External"/><Relationship Id="rId105" Type="http://schemas.openxmlformats.org/officeDocument/2006/relationships/hyperlink" Target="https://doi.org/10.1186/s13567-023-01219-0" TargetMode="External"/><Relationship Id="rId147" Type="http://schemas.openxmlformats.org/officeDocument/2006/relationships/hyperlink" Target="https://doi.org/10.1186/s13567-023-01219-0" TargetMode="External"/><Relationship Id="rId312" Type="http://schemas.openxmlformats.org/officeDocument/2006/relationships/hyperlink" Target="https://doi.org/10.1016/j.jtbi.2006.01.020" TargetMode="External"/><Relationship Id="rId354" Type="http://schemas.openxmlformats.org/officeDocument/2006/relationships/hyperlink" Target="https://doi.org/10.1186%2Fs13567-015-0156-5" TargetMode="External"/><Relationship Id="rId51" Type="http://schemas.openxmlformats.org/officeDocument/2006/relationships/hyperlink" Target="https://doi.org/10.1016/j.prevetmed.2012.11.003" TargetMode="External"/><Relationship Id="rId93" Type="http://schemas.openxmlformats.org/officeDocument/2006/relationships/hyperlink" Target="https://doi.org/10.1186/s13567-023-01219-0" TargetMode="External"/><Relationship Id="rId189" Type="http://schemas.openxmlformats.org/officeDocument/2006/relationships/hyperlink" Target="https://doi.org/10.1017/s0950268803001067" TargetMode="External"/><Relationship Id="rId396" Type="http://schemas.openxmlformats.org/officeDocument/2006/relationships/hyperlink" Target="https://doi.org/10.1016/j.epidem.2012.02.002" TargetMode="External"/><Relationship Id="rId561" Type="http://schemas.openxmlformats.org/officeDocument/2006/relationships/hyperlink" Target="https://doi.org/10.1016/j.jtbi.2016.08.014" TargetMode="External"/><Relationship Id="rId617" Type="http://schemas.openxmlformats.org/officeDocument/2006/relationships/hyperlink" Target="https://doi.org/10.1371/journal.pone.0202493" TargetMode="External"/><Relationship Id="rId214" Type="http://schemas.openxmlformats.org/officeDocument/2006/relationships/hyperlink" Target="https://doi.org/10.1016/j.rvsc.2014.04.009" TargetMode="External"/><Relationship Id="rId256" Type="http://schemas.openxmlformats.org/officeDocument/2006/relationships/hyperlink" Target="https://doi.org/10.1016/j.mran.2022.100230" TargetMode="External"/><Relationship Id="rId298" Type="http://schemas.openxmlformats.org/officeDocument/2006/relationships/hyperlink" Target="https://doi.org/10.1017%2FS0950268806007722" TargetMode="External"/><Relationship Id="rId421" Type="http://schemas.openxmlformats.org/officeDocument/2006/relationships/hyperlink" Target="https://doi.org/10.1016/j.epidem.2012.02.002" TargetMode="External"/><Relationship Id="rId463" Type="http://schemas.openxmlformats.org/officeDocument/2006/relationships/hyperlink" Target="https://doi.org/10.1016/j.prevetmed.2009.11.001" TargetMode="External"/><Relationship Id="rId519" Type="http://schemas.openxmlformats.org/officeDocument/2006/relationships/hyperlink" Target="https://doi.org/10.1371%2Fjournal.pone.0203190" TargetMode="External"/><Relationship Id="rId116" Type="http://schemas.openxmlformats.org/officeDocument/2006/relationships/hyperlink" Target="https://doi.org/10.1186/s13567-023-01219-0" TargetMode="External"/><Relationship Id="rId158" Type="http://schemas.openxmlformats.org/officeDocument/2006/relationships/hyperlink" Target="https://doi.org/10.1186/s13567-023-01219-0" TargetMode="External"/><Relationship Id="rId323" Type="http://schemas.openxmlformats.org/officeDocument/2006/relationships/hyperlink" Target="https://doi.org/10.1186%2F1297-9716-42-44" TargetMode="External"/><Relationship Id="rId530" Type="http://schemas.openxmlformats.org/officeDocument/2006/relationships/hyperlink" Target="https://doi.org/10.1016/j.tvjl.2005.07.017" TargetMode="External"/><Relationship Id="rId20" Type="http://schemas.openxmlformats.org/officeDocument/2006/relationships/hyperlink" Target="https://doi.org/10.1111/tbed.12748" TargetMode="External"/><Relationship Id="rId62" Type="http://schemas.openxmlformats.org/officeDocument/2006/relationships/hyperlink" Target="https://doi.org/10.1016/j.prevetmed.2021.105358" TargetMode="External"/><Relationship Id="rId365" Type="http://schemas.openxmlformats.org/officeDocument/2006/relationships/hyperlink" Target="https://doi.org/10.1016/j.prevetmed.2008.09.001" TargetMode="External"/><Relationship Id="rId572" Type="http://schemas.openxmlformats.org/officeDocument/2006/relationships/hyperlink" Target="https://doi.org/10.1016/j.prevetmed.2006.11.006" TargetMode="External"/><Relationship Id="rId628" Type="http://schemas.openxmlformats.org/officeDocument/2006/relationships/hyperlink" Target="https://doi.org/10.1186/s13567-016-0365-6" TargetMode="External"/><Relationship Id="rId225" Type="http://schemas.openxmlformats.org/officeDocument/2006/relationships/hyperlink" Target="https://doi.org/10.1098/rspb.2014.0248" TargetMode="External"/><Relationship Id="rId267" Type="http://schemas.openxmlformats.org/officeDocument/2006/relationships/hyperlink" Target="https://doi.org/10.1017/S0950268808000320" TargetMode="External"/><Relationship Id="rId432" Type="http://schemas.openxmlformats.org/officeDocument/2006/relationships/hyperlink" Target="https://doi.org/10.1186/1756-0500-5-190" TargetMode="External"/><Relationship Id="rId474" Type="http://schemas.openxmlformats.org/officeDocument/2006/relationships/hyperlink" Target="https://doi.org/10.1016/j.prevetmed.2009.11.001" TargetMode="External"/><Relationship Id="rId127" Type="http://schemas.openxmlformats.org/officeDocument/2006/relationships/hyperlink" Target="https://doi.org/10.1186/s13567-023-01219-0" TargetMode="External"/><Relationship Id="rId31" Type="http://schemas.openxmlformats.org/officeDocument/2006/relationships/hyperlink" Target="https://doi.org/10.1111/tbed.12748" TargetMode="External"/><Relationship Id="rId73" Type="http://schemas.openxmlformats.org/officeDocument/2006/relationships/hyperlink" Target="https://doi.org/10.1186/s13567-023-01219-0" TargetMode="External"/><Relationship Id="rId169" Type="http://schemas.openxmlformats.org/officeDocument/2006/relationships/hyperlink" Target="https://doi.org/10.1017/s0950268803001067" TargetMode="External"/><Relationship Id="rId334" Type="http://schemas.openxmlformats.org/officeDocument/2006/relationships/hyperlink" Target="https://doi.org/10.1128%2FAEM.02897-07" TargetMode="External"/><Relationship Id="rId376" Type="http://schemas.openxmlformats.org/officeDocument/2006/relationships/hyperlink" Target="https://doi.org/10.1016/j.prevetmed.2008.09.001" TargetMode="External"/><Relationship Id="rId541" Type="http://schemas.openxmlformats.org/officeDocument/2006/relationships/hyperlink" Target="https://doi.org/10.1051/vetres:2003046" TargetMode="External"/><Relationship Id="rId583" Type="http://schemas.openxmlformats.org/officeDocument/2006/relationships/hyperlink" Target="https://doi.org/10.1017%2FS0950268813001805" TargetMode="External"/><Relationship Id="rId4" Type="http://schemas.openxmlformats.org/officeDocument/2006/relationships/hyperlink" Target="https://doi.org/10.3934/mbe.2022608" TargetMode="External"/><Relationship Id="rId180" Type="http://schemas.openxmlformats.org/officeDocument/2006/relationships/hyperlink" Target="https://doi.org/10.1017/s0950268803001067" TargetMode="External"/><Relationship Id="rId236" Type="http://schemas.openxmlformats.org/officeDocument/2006/relationships/hyperlink" Target="https://doi.org/10.1016/j.mbs.2009.08.003" TargetMode="External"/><Relationship Id="rId278" Type="http://schemas.openxmlformats.org/officeDocument/2006/relationships/hyperlink" Target="https://doi.org/10.1128%2FAEM.00815-16" TargetMode="External"/><Relationship Id="rId401" Type="http://schemas.openxmlformats.org/officeDocument/2006/relationships/hyperlink" Target="https://doi.org/10.1016/j.epidem.2012.02.002" TargetMode="External"/><Relationship Id="rId443" Type="http://schemas.openxmlformats.org/officeDocument/2006/relationships/hyperlink" Target="https://doi.org/10.1016/j.vaccine.2020.02.015" TargetMode="External"/><Relationship Id="rId303" Type="http://schemas.openxmlformats.org/officeDocument/2006/relationships/hyperlink" Target="https://doi.org/10.1016/j.jtbi.2006.01.020" TargetMode="External"/><Relationship Id="rId485" Type="http://schemas.openxmlformats.org/officeDocument/2006/relationships/hyperlink" Target="https://doi.org/10.1186/s13567-016-0391-4" TargetMode="External"/><Relationship Id="rId42" Type="http://schemas.openxmlformats.org/officeDocument/2006/relationships/hyperlink" Target="https://doi.org/10.1016/j.prevetmed.2012.11.003" TargetMode="External"/><Relationship Id="rId84" Type="http://schemas.openxmlformats.org/officeDocument/2006/relationships/hyperlink" Target="https://doi.org/10.1186/s13567-023-01219-0" TargetMode="External"/><Relationship Id="rId138" Type="http://schemas.openxmlformats.org/officeDocument/2006/relationships/hyperlink" Target="https://doi.org/10.1186/s13567-023-01219-0" TargetMode="External"/><Relationship Id="rId345" Type="http://schemas.openxmlformats.org/officeDocument/2006/relationships/hyperlink" Target="https://doi.org/10.1016/j.prevetmed.2023.105998" TargetMode="External"/><Relationship Id="rId387" Type="http://schemas.openxmlformats.org/officeDocument/2006/relationships/hyperlink" Target="https://doi.org/10.1016/j.epidem.2012.02.002" TargetMode="External"/><Relationship Id="rId510" Type="http://schemas.openxmlformats.org/officeDocument/2006/relationships/hyperlink" Target="https://doi.org/10.1371%2Fjournal.pone.0203190" TargetMode="External"/><Relationship Id="rId552" Type="http://schemas.openxmlformats.org/officeDocument/2006/relationships/hyperlink" Target="https://doi.org/10.1016%2Fj.prevetmed.2015.10.008" TargetMode="External"/><Relationship Id="rId594" Type="http://schemas.openxmlformats.org/officeDocument/2006/relationships/hyperlink" Target="https://doi.org/10.1017%2FS0950268813001805" TargetMode="External"/><Relationship Id="rId608" Type="http://schemas.openxmlformats.org/officeDocument/2006/relationships/hyperlink" Target="https://doi.org/10.1371/journal.pone.0111832" TargetMode="External"/><Relationship Id="rId191" Type="http://schemas.openxmlformats.org/officeDocument/2006/relationships/hyperlink" Target="https://doi.org/10.1017/s0950268803001067" TargetMode="External"/><Relationship Id="rId205" Type="http://schemas.openxmlformats.org/officeDocument/2006/relationships/hyperlink" Target="https://doi.org/10.1017/s0950268803001067" TargetMode="External"/><Relationship Id="rId247" Type="http://schemas.openxmlformats.org/officeDocument/2006/relationships/hyperlink" Target="https://doi.org/10.1111/zph.12890" TargetMode="External"/><Relationship Id="rId412" Type="http://schemas.openxmlformats.org/officeDocument/2006/relationships/hyperlink" Target="https://doi.org/10.1016/j.epidem.2012.02.002" TargetMode="External"/><Relationship Id="rId107" Type="http://schemas.openxmlformats.org/officeDocument/2006/relationships/hyperlink" Target="https://doi.org/10.1186/s13567-023-01219-0" TargetMode="External"/><Relationship Id="rId289" Type="http://schemas.openxmlformats.org/officeDocument/2006/relationships/hyperlink" Target="https://doi.org/10.1017%2FS0950268806007722" TargetMode="External"/><Relationship Id="rId454" Type="http://schemas.openxmlformats.org/officeDocument/2006/relationships/hyperlink" Target="https://doi.org/10.1016/j.prevetmed.2009.11.001" TargetMode="External"/><Relationship Id="rId496" Type="http://schemas.openxmlformats.org/officeDocument/2006/relationships/hyperlink" Target="https://doi.org/10.1371%2Fjournal.pone.0203190" TargetMode="External"/><Relationship Id="rId11" Type="http://schemas.openxmlformats.org/officeDocument/2006/relationships/hyperlink" Target="https://doi.org/10.3390/axioms11070329" TargetMode="External"/><Relationship Id="rId53" Type="http://schemas.openxmlformats.org/officeDocument/2006/relationships/hyperlink" Target="https://doi.org/10.1017%2FS0950268815000862" TargetMode="External"/><Relationship Id="rId149" Type="http://schemas.openxmlformats.org/officeDocument/2006/relationships/hyperlink" Target="https://doi.org/10.1186/s13567-023-01219-0" TargetMode="External"/><Relationship Id="rId314" Type="http://schemas.openxmlformats.org/officeDocument/2006/relationships/hyperlink" Target="https://doi.org/10.1017/s0950268804002675" TargetMode="External"/><Relationship Id="rId356" Type="http://schemas.openxmlformats.org/officeDocument/2006/relationships/hyperlink" Target="https://doi.org/10.1186%2Fs13567-015-0156-5" TargetMode="External"/><Relationship Id="rId398" Type="http://schemas.openxmlformats.org/officeDocument/2006/relationships/hyperlink" Target="https://doi.org/10.1016/j.epidem.2012.02.002" TargetMode="External"/><Relationship Id="rId521" Type="http://schemas.openxmlformats.org/officeDocument/2006/relationships/hyperlink" Target="https://doi.org/10.1371%2Fjournal.pone.0203190" TargetMode="External"/><Relationship Id="rId563" Type="http://schemas.openxmlformats.org/officeDocument/2006/relationships/hyperlink" Target="https://doi.org/10.1016/j.jtbi.2016.08.014" TargetMode="External"/><Relationship Id="rId619" Type="http://schemas.openxmlformats.org/officeDocument/2006/relationships/hyperlink" Target="https://doi.org/10.1371/journal.pone.0278495" TargetMode="External"/><Relationship Id="rId95" Type="http://schemas.openxmlformats.org/officeDocument/2006/relationships/hyperlink" Target="https://doi.org/10.1186/s13567-023-01219-0" TargetMode="External"/><Relationship Id="rId160" Type="http://schemas.openxmlformats.org/officeDocument/2006/relationships/hyperlink" Target="https://doi.org/10.1186/s13567-023-01219-0" TargetMode="External"/><Relationship Id="rId216" Type="http://schemas.openxmlformats.org/officeDocument/2006/relationships/hyperlink" Target="https://doi.org/10.1016/j.rvsc.2014.04.009" TargetMode="External"/><Relationship Id="rId423" Type="http://schemas.openxmlformats.org/officeDocument/2006/relationships/hyperlink" Target="https://doi.org/10.1016/j.epidem.2012.02.002" TargetMode="External"/><Relationship Id="rId258" Type="http://schemas.openxmlformats.org/officeDocument/2006/relationships/hyperlink" Target="https://doi.org/10.1016/j.prevetmed.2016.07.001" TargetMode="External"/><Relationship Id="rId465" Type="http://schemas.openxmlformats.org/officeDocument/2006/relationships/hyperlink" Target="https://doi.org/10.1016/j.prevetmed.2009.11.001" TargetMode="External"/><Relationship Id="rId630" Type="http://schemas.openxmlformats.org/officeDocument/2006/relationships/hyperlink" Target="https://doi.org/10.1186/1297-9716-44-72" TargetMode="External"/><Relationship Id="rId22" Type="http://schemas.openxmlformats.org/officeDocument/2006/relationships/hyperlink" Target="https://doi.org/10.1111/tbed.12748" TargetMode="External"/><Relationship Id="rId64" Type="http://schemas.openxmlformats.org/officeDocument/2006/relationships/hyperlink" Target="https://doi.org/10.1016/j.prevetmed.2021.105358" TargetMode="External"/><Relationship Id="rId118" Type="http://schemas.openxmlformats.org/officeDocument/2006/relationships/hyperlink" Target="https://doi.org/10.1186/s13567-023-01219-0" TargetMode="External"/><Relationship Id="rId325" Type="http://schemas.openxmlformats.org/officeDocument/2006/relationships/hyperlink" Target="https://doi.org/10.1128/AEM.03439-16" TargetMode="External"/><Relationship Id="rId367" Type="http://schemas.openxmlformats.org/officeDocument/2006/relationships/hyperlink" Target="https://doi.org/10.1016/j.prevetmed.2008.09.001" TargetMode="External"/><Relationship Id="rId532" Type="http://schemas.openxmlformats.org/officeDocument/2006/relationships/hyperlink" Target="https://doi.org/10.1016/j.tvjl.2005.07.017" TargetMode="External"/><Relationship Id="rId574" Type="http://schemas.openxmlformats.org/officeDocument/2006/relationships/hyperlink" Target="https://doi.org/10.1016/j.prevetmed.2006.11.006" TargetMode="External"/><Relationship Id="rId171" Type="http://schemas.openxmlformats.org/officeDocument/2006/relationships/hyperlink" Target="https://doi.org/10.1017/s0950268803001067" TargetMode="External"/><Relationship Id="rId227" Type="http://schemas.openxmlformats.org/officeDocument/2006/relationships/hyperlink" Target="https://doi.org/10.1098/rspb.2014.0248" TargetMode="External"/><Relationship Id="rId269" Type="http://schemas.openxmlformats.org/officeDocument/2006/relationships/hyperlink" Target="https://doi.org/10.1017/S0950268808000320" TargetMode="External"/><Relationship Id="rId434" Type="http://schemas.openxmlformats.org/officeDocument/2006/relationships/hyperlink" Target="https://doi.org/10.1016/s0378-1135(00)00218-2" TargetMode="External"/><Relationship Id="rId476" Type="http://schemas.openxmlformats.org/officeDocument/2006/relationships/hyperlink" Target="https://doi.org/10.1186/s13567-016-0391-4" TargetMode="External"/><Relationship Id="rId33" Type="http://schemas.openxmlformats.org/officeDocument/2006/relationships/hyperlink" Target="https://doi.org/10.1111/tbed.12748" TargetMode="External"/><Relationship Id="rId129" Type="http://schemas.openxmlformats.org/officeDocument/2006/relationships/hyperlink" Target="https://doi.org/10.1186/s13567-023-01219-0" TargetMode="External"/><Relationship Id="rId280" Type="http://schemas.openxmlformats.org/officeDocument/2006/relationships/hyperlink" Target="https://doi.org/10.1017%2FS0950268806007722" TargetMode="External"/><Relationship Id="rId336" Type="http://schemas.openxmlformats.org/officeDocument/2006/relationships/hyperlink" Target="https://doi.org/10.1017%2FS0950268814000867" TargetMode="External"/><Relationship Id="rId501" Type="http://schemas.openxmlformats.org/officeDocument/2006/relationships/hyperlink" Target="https://doi.org/10.1371%2Fjournal.pone.0203190" TargetMode="External"/><Relationship Id="rId543" Type="http://schemas.openxmlformats.org/officeDocument/2006/relationships/hyperlink" Target="https://doi.org/10.1016%2Fj.prevetmed.2015.10.008" TargetMode="External"/><Relationship Id="rId75" Type="http://schemas.openxmlformats.org/officeDocument/2006/relationships/hyperlink" Target="https://doi.org/10.1186/s13567-023-01219-0" TargetMode="External"/><Relationship Id="rId140" Type="http://schemas.openxmlformats.org/officeDocument/2006/relationships/hyperlink" Target="https://doi.org/10.1186/s13567-023-01219-0" TargetMode="External"/><Relationship Id="rId182" Type="http://schemas.openxmlformats.org/officeDocument/2006/relationships/hyperlink" Target="https://doi.org/10.1017/s0950268803001067" TargetMode="External"/><Relationship Id="rId378" Type="http://schemas.openxmlformats.org/officeDocument/2006/relationships/hyperlink" Target="https://doi.org/10.1016/j.prevetmed.2008.09.001" TargetMode="External"/><Relationship Id="rId403" Type="http://schemas.openxmlformats.org/officeDocument/2006/relationships/hyperlink" Target="https://doi.org/10.1016/j.epidem.2012.02.002" TargetMode="External"/><Relationship Id="rId585" Type="http://schemas.openxmlformats.org/officeDocument/2006/relationships/hyperlink" Target="https://doi.org/10.1017%2FS0950268813001805" TargetMode="External"/><Relationship Id="rId6" Type="http://schemas.openxmlformats.org/officeDocument/2006/relationships/hyperlink" Target="https://doi.org/10.3934/mbe.2022608" TargetMode="External"/><Relationship Id="rId238" Type="http://schemas.openxmlformats.org/officeDocument/2006/relationships/hyperlink" Target="https://doi.org/10.1016/j.mbs.2009.08.003" TargetMode="External"/><Relationship Id="rId445" Type="http://schemas.openxmlformats.org/officeDocument/2006/relationships/hyperlink" Target="https://doi.org/10.1016/j.vaccine.2020.02.015" TargetMode="External"/><Relationship Id="rId487" Type="http://schemas.openxmlformats.org/officeDocument/2006/relationships/hyperlink" Target="https://doi.org/10.1016/j.prevetmed.2015.01.006" TargetMode="External"/><Relationship Id="rId610" Type="http://schemas.openxmlformats.org/officeDocument/2006/relationships/hyperlink" Target="https://doi.org/10.1371/journal.pone.0202493" TargetMode="External"/><Relationship Id="rId291" Type="http://schemas.openxmlformats.org/officeDocument/2006/relationships/hyperlink" Target="https://doi.org/10.1017%2FS0950268806007722" TargetMode="External"/><Relationship Id="rId305" Type="http://schemas.openxmlformats.org/officeDocument/2006/relationships/hyperlink" Target="https://doi.org/10.1016/j.jtbi.2006.01.020" TargetMode="External"/><Relationship Id="rId347" Type="http://schemas.openxmlformats.org/officeDocument/2006/relationships/hyperlink" Target="https://doi.org/10.1016/j.prevetmed.2023.105998" TargetMode="External"/><Relationship Id="rId512" Type="http://schemas.openxmlformats.org/officeDocument/2006/relationships/hyperlink" Target="https://doi.org/10.1371%2Fjournal.pone.0203190" TargetMode="External"/><Relationship Id="rId44" Type="http://schemas.openxmlformats.org/officeDocument/2006/relationships/hyperlink" Target="https://doi.org/10.1016/j.prevetmed.2012.11.003" TargetMode="External"/><Relationship Id="rId86" Type="http://schemas.openxmlformats.org/officeDocument/2006/relationships/hyperlink" Target="https://doi.org/10.1186/s13567-023-01219-0" TargetMode="External"/><Relationship Id="rId151" Type="http://schemas.openxmlformats.org/officeDocument/2006/relationships/hyperlink" Target="https://doi.org/10.1186/s13567-023-01219-0" TargetMode="External"/><Relationship Id="rId389" Type="http://schemas.openxmlformats.org/officeDocument/2006/relationships/hyperlink" Target="https://doi.org/10.1016/j.epidem.2012.02.002" TargetMode="External"/><Relationship Id="rId554" Type="http://schemas.openxmlformats.org/officeDocument/2006/relationships/hyperlink" Target="https://doi.org/10.1016/j.tvjl.2005.07.017" TargetMode="External"/><Relationship Id="rId596" Type="http://schemas.openxmlformats.org/officeDocument/2006/relationships/hyperlink" Target="https://doi.org/10.1017%2FS0950268813001805" TargetMode="External"/><Relationship Id="rId193" Type="http://schemas.openxmlformats.org/officeDocument/2006/relationships/hyperlink" Target="https://doi.org/10.1017/s0950268803001067" TargetMode="External"/><Relationship Id="rId207" Type="http://schemas.openxmlformats.org/officeDocument/2006/relationships/hyperlink" Target="https://doi.org/10.1016/j.rvsc.2014.04.009" TargetMode="External"/><Relationship Id="rId249" Type="http://schemas.openxmlformats.org/officeDocument/2006/relationships/hyperlink" Target="https://doi.org/10.1111/zph.12890" TargetMode="External"/><Relationship Id="rId414" Type="http://schemas.openxmlformats.org/officeDocument/2006/relationships/hyperlink" Target="https://doi.org/10.1016/j.epidem.2012.02.002" TargetMode="External"/><Relationship Id="rId456" Type="http://schemas.openxmlformats.org/officeDocument/2006/relationships/hyperlink" Target="https://doi.org/10.1016/j.prevetmed.2009.11.001" TargetMode="External"/><Relationship Id="rId498" Type="http://schemas.openxmlformats.org/officeDocument/2006/relationships/hyperlink" Target="https://doi.org/10.1371%2Fjournal.pone.0203190" TargetMode="External"/><Relationship Id="rId621" Type="http://schemas.openxmlformats.org/officeDocument/2006/relationships/hyperlink" Target="https://doi.org/10.1371/journal.pone.0278495" TargetMode="External"/><Relationship Id="rId13" Type="http://schemas.openxmlformats.org/officeDocument/2006/relationships/hyperlink" Target="https://doi.org/10.3390/axioms11070329" TargetMode="External"/><Relationship Id="rId109" Type="http://schemas.openxmlformats.org/officeDocument/2006/relationships/hyperlink" Target="https://doi.org/10.1186/s13567-023-01219-0" TargetMode="External"/><Relationship Id="rId260" Type="http://schemas.openxmlformats.org/officeDocument/2006/relationships/hyperlink" Target="https://doi.org/10.1017/S0950268808000320" TargetMode="External"/><Relationship Id="rId316" Type="http://schemas.openxmlformats.org/officeDocument/2006/relationships/hyperlink" Target="https://doi.org/10.1017/s0950268804002675" TargetMode="External"/><Relationship Id="rId523" Type="http://schemas.openxmlformats.org/officeDocument/2006/relationships/hyperlink" Target="https://doi.org/10.1371%2Fjournal.pone.0203190" TargetMode="External"/><Relationship Id="rId55" Type="http://schemas.openxmlformats.org/officeDocument/2006/relationships/hyperlink" Target="https://doi.org/10.1017%2FS0950268815000862" TargetMode="External"/><Relationship Id="rId97" Type="http://schemas.openxmlformats.org/officeDocument/2006/relationships/hyperlink" Target="https://doi.org/10.1186/s13567-023-01219-0" TargetMode="External"/><Relationship Id="rId120" Type="http://schemas.openxmlformats.org/officeDocument/2006/relationships/hyperlink" Target="https://doi.org/10.1186/s13567-023-01219-0" TargetMode="External"/><Relationship Id="rId358" Type="http://schemas.openxmlformats.org/officeDocument/2006/relationships/hyperlink" Target="https://doi.org/10.1186%2Fs13567-015-0156-5" TargetMode="External"/><Relationship Id="rId565" Type="http://schemas.openxmlformats.org/officeDocument/2006/relationships/hyperlink" Target="https://doi.org/10.1016/j.jtbi.2016.08.014" TargetMode="External"/><Relationship Id="rId162" Type="http://schemas.openxmlformats.org/officeDocument/2006/relationships/hyperlink" Target="https://doi.org/10.1186/s13567-023-01219-0" TargetMode="External"/><Relationship Id="rId218" Type="http://schemas.openxmlformats.org/officeDocument/2006/relationships/hyperlink" Target="https://doi.org/10.1016/j.rvsc.2014.04.009" TargetMode="External"/><Relationship Id="rId425" Type="http://schemas.openxmlformats.org/officeDocument/2006/relationships/hyperlink" Target="https://doi.org/10.1186/s40813-021-00189-z" TargetMode="External"/><Relationship Id="rId467" Type="http://schemas.openxmlformats.org/officeDocument/2006/relationships/hyperlink" Target="https://doi.org/10.1016/j.prevetmed.2009.11.001" TargetMode="External"/><Relationship Id="rId632" Type="http://schemas.openxmlformats.org/officeDocument/2006/relationships/hyperlink" Target="https://doi.org/10.1186/1297-9716-44-72" TargetMode="External"/><Relationship Id="rId271" Type="http://schemas.openxmlformats.org/officeDocument/2006/relationships/hyperlink" Target="https://doi.org/10.1017/S0950268808000320" TargetMode="External"/><Relationship Id="rId24" Type="http://schemas.openxmlformats.org/officeDocument/2006/relationships/hyperlink" Target="https://doi.org/10.1111/tbed.12748" TargetMode="External"/><Relationship Id="rId66" Type="http://schemas.openxmlformats.org/officeDocument/2006/relationships/hyperlink" Target="https://doi.org/10.1111%2Ftbed.14675" TargetMode="External"/><Relationship Id="rId131" Type="http://schemas.openxmlformats.org/officeDocument/2006/relationships/hyperlink" Target="https://doi.org/10.1186/s13567-023-01219-0" TargetMode="External"/><Relationship Id="rId327" Type="http://schemas.openxmlformats.org/officeDocument/2006/relationships/hyperlink" Target="https://doi.org/10.1128/AEM.03439-16" TargetMode="External"/><Relationship Id="rId369" Type="http://schemas.openxmlformats.org/officeDocument/2006/relationships/hyperlink" Target="https://doi.org/10.1016/j.prevetmed.2008.09.001" TargetMode="External"/><Relationship Id="rId534" Type="http://schemas.openxmlformats.org/officeDocument/2006/relationships/hyperlink" Target="https://doi.org/10.1016/j.tvjl.2005.07.017" TargetMode="External"/><Relationship Id="rId576" Type="http://schemas.openxmlformats.org/officeDocument/2006/relationships/hyperlink" Target="https://doi.org/10.1016/j.tpb.2007.02.003" TargetMode="External"/><Relationship Id="rId173" Type="http://schemas.openxmlformats.org/officeDocument/2006/relationships/hyperlink" Target="https://doi.org/10.1017/s0950268803001067" TargetMode="External"/><Relationship Id="rId229" Type="http://schemas.openxmlformats.org/officeDocument/2006/relationships/hyperlink" Target="https://doi.org/10.1016/j.mbs.2009.08.003" TargetMode="External"/><Relationship Id="rId380" Type="http://schemas.openxmlformats.org/officeDocument/2006/relationships/hyperlink" Target="https://doi.org/10.1186%2Fs13567-017-0436-3" TargetMode="External"/><Relationship Id="rId436" Type="http://schemas.openxmlformats.org/officeDocument/2006/relationships/hyperlink" Target="https://doi.org/10.2903/j.efsa.2021.6708" TargetMode="External"/><Relationship Id="rId601" Type="http://schemas.openxmlformats.org/officeDocument/2006/relationships/hyperlink" Target="https://doi.org/10.1371/journal.pone.0111832" TargetMode="External"/><Relationship Id="rId240" Type="http://schemas.openxmlformats.org/officeDocument/2006/relationships/hyperlink" Target="https://doi.org/10.1016/j.mbs.2009.08.003" TargetMode="External"/><Relationship Id="rId478" Type="http://schemas.openxmlformats.org/officeDocument/2006/relationships/hyperlink" Target="https://doi.org/10.1186/s13567-016-0391-4" TargetMode="External"/><Relationship Id="rId35" Type="http://schemas.openxmlformats.org/officeDocument/2006/relationships/hyperlink" Target="https://doi.org/10.3201%2Feid2505.181495" TargetMode="External"/><Relationship Id="rId77" Type="http://schemas.openxmlformats.org/officeDocument/2006/relationships/hyperlink" Target="https://doi.org/10.1186/s13567-023-01219-0" TargetMode="External"/><Relationship Id="rId100" Type="http://schemas.openxmlformats.org/officeDocument/2006/relationships/hyperlink" Target="https://doi.org/10.1186/s13567-023-01219-0" TargetMode="External"/><Relationship Id="rId282" Type="http://schemas.openxmlformats.org/officeDocument/2006/relationships/hyperlink" Target="https://doi.org/10.1017%2FS0950268806007722" TargetMode="External"/><Relationship Id="rId338" Type="http://schemas.openxmlformats.org/officeDocument/2006/relationships/hyperlink" Target="https://doi.org/10.1017%2FS0950268814000867" TargetMode="External"/><Relationship Id="rId503" Type="http://schemas.openxmlformats.org/officeDocument/2006/relationships/hyperlink" Target="https://doi.org/10.1371%2Fjournal.pone.0203190" TargetMode="External"/><Relationship Id="rId545" Type="http://schemas.openxmlformats.org/officeDocument/2006/relationships/hyperlink" Target="https://doi.org/10.1016%2Fj.prevetmed.2015.10.008" TargetMode="External"/><Relationship Id="rId587" Type="http://schemas.openxmlformats.org/officeDocument/2006/relationships/hyperlink" Target="https://doi.org/10.1017%2FS0950268813001805" TargetMode="External"/><Relationship Id="rId8" Type="http://schemas.openxmlformats.org/officeDocument/2006/relationships/hyperlink" Target="https://doi.org/10.3934/mbe.2022608" TargetMode="External"/><Relationship Id="rId142" Type="http://schemas.openxmlformats.org/officeDocument/2006/relationships/hyperlink" Target="https://doi.org/10.1186/s13567-023-01219-0" TargetMode="External"/><Relationship Id="rId184" Type="http://schemas.openxmlformats.org/officeDocument/2006/relationships/hyperlink" Target="https://doi.org/10.1017/s0950268803001067" TargetMode="External"/><Relationship Id="rId391" Type="http://schemas.openxmlformats.org/officeDocument/2006/relationships/hyperlink" Target="https://doi.org/10.1016/j.epidem.2012.02.002" TargetMode="External"/><Relationship Id="rId405" Type="http://schemas.openxmlformats.org/officeDocument/2006/relationships/hyperlink" Target="https://doi.org/10.1016/j.epidem.2012.02.002" TargetMode="External"/><Relationship Id="rId447" Type="http://schemas.openxmlformats.org/officeDocument/2006/relationships/hyperlink" Target="https://doi.org/10.1016/j.vaccine.2020.02.015" TargetMode="External"/><Relationship Id="rId612" Type="http://schemas.openxmlformats.org/officeDocument/2006/relationships/hyperlink" Target="https://doi.org/10.1371/journal.pone.0202493" TargetMode="External"/><Relationship Id="rId251" Type="http://schemas.openxmlformats.org/officeDocument/2006/relationships/hyperlink" Target="https://doi.org/10.1016/j.prevetmed.2012.03.007" TargetMode="External"/><Relationship Id="rId489" Type="http://schemas.openxmlformats.org/officeDocument/2006/relationships/hyperlink" Target="https://doi.org/10.1016/j.prevetmed.2020.104977" TargetMode="External"/><Relationship Id="rId46" Type="http://schemas.openxmlformats.org/officeDocument/2006/relationships/hyperlink" Target="https://doi.org/10.1016/j.prevetmed.2012.11.003" TargetMode="External"/><Relationship Id="rId293" Type="http://schemas.openxmlformats.org/officeDocument/2006/relationships/hyperlink" Target="https://doi.org/10.1017%2FS0950268806007722" TargetMode="External"/><Relationship Id="rId307" Type="http://schemas.openxmlformats.org/officeDocument/2006/relationships/hyperlink" Target="https://doi.org/10.1016/j.jtbi.2006.01.020" TargetMode="External"/><Relationship Id="rId349" Type="http://schemas.openxmlformats.org/officeDocument/2006/relationships/hyperlink" Target="https://doi.org/10.1016/j.vetmic.2019.108446" TargetMode="External"/><Relationship Id="rId514" Type="http://schemas.openxmlformats.org/officeDocument/2006/relationships/hyperlink" Target="https://doi.org/10.1371%2Fjournal.pone.0203190" TargetMode="External"/><Relationship Id="rId556" Type="http://schemas.openxmlformats.org/officeDocument/2006/relationships/hyperlink" Target="https://doi.org/10.1016/j.tvjl.2005.07.017" TargetMode="External"/><Relationship Id="rId88" Type="http://schemas.openxmlformats.org/officeDocument/2006/relationships/hyperlink" Target="https://doi.org/10.1186/s13567-023-01219-0" TargetMode="External"/><Relationship Id="rId111" Type="http://schemas.openxmlformats.org/officeDocument/2006/relationships/hyperlink" Target="https://doi.org/10.1186/s13567-023-01219-0" TargetMode="External"/><Relationship Id="rId153" Type="http://schemas.openxmlformats.org/officeDocument/2006/relationships/hyperlink" Target="https://doi.org/10.1186/s13567-023-01219-0" TargetMode="External"/><Relationship Id="rId195" Type="http://schemas.openxmlformats.org/officeDocument/2006/relationships/hyperlink" Target="https://doi.org/10.1017/s0950268803001067" TargetMode="External"/><Relationship Id="rId209" Type="http://schemas.openxmlformats.org/officeDocument/2006/relationships/hyperlink" Target="https://doi.org/10.1016/j.rvsc.2014.04.009" TargetMode="External"/><Relationship Id="rId360" Type="http://schemas.openxmlformats.org/officeDocument/2006/relationships/hyperlink" Target="https://doi.org/10.1016/j.prevetmed.2007.06.004" TargetMode="External"/><Relationship Id="rId416" Type="http://schemas.openxmlformats.org/officeDocument/2006/relationships/hyperlink" Target="https://doi.org/10.1016/j.epidem.2012.02.002" TargetMode="External"/><Relationship Id="rId598" Type="http://schemas.openxmlformats.org/officeDocument/2006/relationships/hyperlink" Target="https://doi.org/10.1017%2FS0950268813001805" TargetMode="External"/><Relationship Id="rId220" Type="http://schemas.openxmlformats.org/officeDocument/2006/relationships/hyperlink" Target="https://doi.org/10.1016/j.rvsc.2014.04.009" TargetMode="External"/><Relationship Id="rId458" Type="http://schemas.openxmlformats.org/officeDocument/2006/relationships/hyperlink" Target="https://doi.org/10.1016/j.prevetmed.2009.11.001" TargetMode="External"/><Relationship Id="rId623" Type="http://schemas.openxmlformats.org/officeDocument/2006/relationships/hyperlink" Target="https://doi.org/10.1371/journal.pone.0278495" TargetMode="External"/><Relationship Id="rId15" Type="http://schemas.openxmlformats.org/officeDocument/2006/relationships/hyperlink" Target="https://doi.org/10.1016/j.cnsns.2022.106915" TargetMode="External"/><Relationship Id="rId57" Type="http://schemas.openxmlformats.org/officeDocument/2006/relationships/hyperlink" Target="https://doi.org/10.1002%2Fece3.6100" TargetMode="External"/><Relationship Id="rId262" Type="http://schemas.openxmlformats.org/officeDocument/2006/relationships/hyperlink" Target="https://doi.org/10.1017/S0950268808000320" TargetMode="External"/><Relationship Id="rId318" Type="http://schemas.openxmlformats.org/officeDocument/2006/relationships/hyperlink" Target="https://doi.org/10.1017/s0950268804002675" TargetMode="External"/><Relationship Id="rId525" Type="http://schemas.openxmlformats.org/officeDocument/2006/relationships/hyperlink" Target="https://doi.org/10.1016/j.tvjl.2005.07.017" TargetMode="External"/><Relationship Id="rId567" Type="http://schemas.openxmlformats.org/officeDocument/2006/relationships/hyperlink" Target="https://doi.org/10.1016/j.prevetmed.2020.105228" TargetMode="External"/><Relationship Id="rId99" Type="http://schemas.openxmlformats.org/officeDocument/2006/relationships/hyperlink" Target="https://doi.org/10.1186/s13567-023-01219-0" TargetMode="External"/><Relationship Id="rId122" Type="http://schemas.openxmlformats.org/officeDocument/2006/relationships/hyperlink" Target="https://doi.org/10.1186/s13567-023-01219-0" TargetMode="External"/><Relationship Id="rId164" Type="http://schemas.openxmlformats.org/officeDocument/2006/relationships/hyperlink" Target="https://doi.org/10.1186/s13567-023-01219-0" TargetMode="External"/><Relationship Id="rId371" Type="http://schemas.openxmlformats.org/officeDocument/2006/relationships/hyperlink" Target="https://doi.org/10.1016/j.prevetmed.2008.09.001" TargetMode="External"/><Relationship Id="rId427" Type="http://schemas.openxmlformats.org/officeDocument/2006/relationships/hyperlink" Target="https://doi.org/10.1186/1756-0500-5-190" TargetMode="External"/><Relationship Id="rId469" Type="http://schemas.openxmlformats.org/officeDocument/2006/relationships/hyperlink" Target="https://doi.org/10.1016/j.prevetmed.2009.11.001" TargetMode="External"/><Relationship Id="rId634" Type="http://schemas.openxmlformats.org/officeDocument/2006/relationships/printerSettings" Target="../printerSettings/printerSettings1.bin"/><Relationship Id="rId26" Type="http://schemas.openxmlformats.org/officeDocument/2006/relationships/hyperlink" Target="https://doi.org/10.1111/tbed.12748" TargetMode="External"/><Relationship Id="rId231" Type="http://schemas.openxmlformats.org/officeDocument/2006/relationships/hyperlink" Target="https://doi.org/10.1080/01652176.1996.9694622" TargetMode="External"/><Relationship Id="rId273" Type="http://schemas.openxmlformats.org/officeDocument/2006/relationships/hyperlink" Target="https://doi.org/10.1017/S0950268808000320" TargetMode="External"/><Relationship Id="rId329" Type="http://schemas.openxmlformats.org/officeDocument/2006/relationships/hyperlink" Target="https://doi.org/10.1128/AEM.03439-16" TargetMode="External"/><Relationship Id="rId480" Type="http://schemas.openxmlformats.org/officeDocument/2006/relationships/hyperlink" Target="https://doi.org/10.1186/s13567-016-0391-4" TargetMode="External"/><Relationship Id="rId536" Type="http://schemas.openxmlformats.org/officeDocument/2006/relationships/hyperlink" Target="https://doi.org/10.1016/S0167-5877(02)00027-2" TargetMode="External"/><Relationship Id="rId68" Type="http://schemas.openxmlformats.org/officeDocument/2006/relationships/hyperlink" Target="https://doi.org/10.1186/s13567-023-01219-0" TargetMode="External"/><Relationship Id="rId133" Type="http://schemas.openxmlformats.org/officeDocument/2006/relationships/hyperlink" Target="https://doi.org/10.1186/s13567-023-01219-0" TargetMode="External"/><Relationship Id="rId175" Type="http://schemas.openxmlformats.org/officeDocument/2006/relationships/hyperlink" Target="https://doi.org/10.1017/s0950268803001067" TargetMode="External"/><Relationship Id="rId340" Type="http://schemas.openxmlformats.org/officeDocument/2006/relationships/hyperlink" Target="https://doi.org/10.1016/j.prevetmed.2023.105998" TargetMode="External"/><Relationship Id="rId578" Type="http://schemas.openxmlformats.org/officeDocument/2006/relationships/hyperlink" Target="https://doi.org/10.1017/S0950268807000209" TargetMode="External"/><Relationship Id="rId200" Type="http://schemas.openxmlformats.org/officeDocument/2006/relationships/hyperlink" Target="https://doi.org/10.1017/s0950268803001067" TargetMode="External"/><Relationship Id="rId382" Type="http://schemas.openxmlformats.org/officeDocument/2006/relationships/hyperlink" Target="https://doi.org/10.1016/j.epidem.2012.02.002" TargetMode="External"/><Relationship Id="rId438" Type="http://schemas.openxmlformats.org/officeDocument/2006/relationships/hyperlink" Target="https://doi.org/10.1371/journal.pone.0161769" TargetMode="External"/><Relationship Id="rId603" Type="http://schemas.openxmlformats.org/officeDocument/2006/relationships/hyperlink" Target="https://doi.org/10.1371/journal.pone.0111832" TargetMode="External"/><Relationship Id="rId242" Type="http://schemas.openxmlformats.org/officeDocument/2006/relationships/hyperlink" Target="https://doi.org/10.1016/j.mbs.2009.08.003" TargetMode="External"/><Relationship Id="rId284" Type="http://schemas.openxmlformats.org/officeDocument/2006/relationships/hyperlink" Target="https://doi.org/10.1017%2FS0950268806007722" TargetMode="External"/><Relationship Id="rId491" Type="http://schemas.openxmlformats.org/officeDocument/2006/relationships/hyperlink" Target="https://doi.org/10.1051/vetres:2003046" TargetMode="External"/><Relationship Id="rId505" Type="http://schemas.openxmlformats.org/officeDocument/2006/relationships/hyperlink" Target="https://doi.org/10.1371%2Fjournal.pone.0203190" TargetMode="External"/><Relationship Id="rId37" Type="http://schemas.openxmlformats.org/officeDocument/2006/relationships/hyperlink" Target="https://doi.org/10.3389/fvets.2019.00486" TargetMode="External"/><Relationship Id="rId79" Type="http://schemas.openxmlformats.org/officeDocument/2006/relationships/hyperlink" Target="https://doi.org/10.1186/s13567-023-01219-0" TargetMode="External"/><Relationship Id="rId102" Type="http://schemas.openxmlformats.org/officeDocument/2006/relationships/hyperlink" Target="https://doi.org/10.1186/s13567-023-01219-0" TargetMode="External"/><Relationship Id="rId144" Type="http://schemas.openxmlformats.org/officeDocument/2006/relationships/hyperlink" Target="https://doi.org/10.1186/s13567-023-01219-0" TargetMode="External"/><Relationship Id="rId547" Type="http://schemas.openxmlformats.org/officeDocument/2006/relationships/hyperlink" Target="https://doi.org/10.1016%2Fj.prevetmed.2015.10.008" TargetMode="External"/><Relationship Id="rId589" Type="http://schemas.openxmlformats.org/officeDocument/2006/relationships/hyperlink" Target="https://doi.org/10.1017%2FS0950268813001805" TargetMode="External"/><Relationship Id="rId90" Type="http://schemas.openxmlformats.org/officeDocument/2006/relationships/hyperlink" Target="https://doi.org/10.1186/s13567-023-01219-0" TargetMode="External"/><Relationship Id="rId186" Type="http://schemas.openxmlformats.org/officeDocument/2006/relationships/hyperlink" Target="https://doi.org/10.1017/s0950268803001067" TargetMode="External"/><Relationship Id="rId351" Type="http://schemas.openxmlformats.org/officeDocument/2006/relationships/hyperlink" Target="https://doi.org/10.3389/fmicb.2020.566619" TargetMode="External"/><Relationship Id="rId393" Type="http://schemas.openxmlformats.org/officeDocument/2006/relationships/hyperlink" Target="https://doi.org/10.1016/j.epidem.2012.02.002" TargetMode="External"/><Relationship Id="rId407" Type="http://schemas.openxmlformats.org/officeDocument/2006/relationships/hyperlink" Target="https://doi.org/10.1016/j.epidem.2012.02.002" TargetMode="External"/><Relationship Id="rId449" Type="http://schemas.openxmlformats.org/officeDocument/2006/relationships/hyperlink" Target="https://doi.org/10.1016/j.vaccine.2020.02.015" TargetMode="External"/><Relationship Id="rId614" Type="http://schemas.openxmlformats.org/officeDocument/2006/relationships/hyperlink" Target="https://doi.org/10.1371/journal.pone.0202493" TargetMode="External"/><Relationship Id="rId211" Type="http://schemas.openxmlformats.org/officeDocument/2006/relationships/hyperlink" Target="https://doi.org/10.1016/j.rvsc.2014.04.009" TargetMode="External"/><Relationship Id="rId253" Type="http://schemas.openxmlformats.org/officeDocument/2006/relationships/hyperlink" Target="https://doi.org/10.1016/j.prevetmed.2012.03.007" TargetMode="External"/><Relationship Id="rId295" Type="http://schemas.openxmlformats.org/officeDocument/2006/relationships/hyperlink" Target="https://doi.org/10.1017%2FS0950268806007722" TargetMode="External"/><Relationship Id="rId309" Type="http://schemas.openxmlformats.org/officeDocument/2006/relationships/hyperlink" Target="https://doi.org/10.1016/j.jtbi.2006.01.020" TargetMode="External"/><Relationship Id="rId460" Type="http://schemas.openxmlformats.org/officeDocument/2006/relationships/hyperlink" Target="https://doi.org/10.1016/j.prevetmed.2009.11.001" TargetMode="External"/><Relationship Id="rId516" Type="http://schemas.openxmlformats.org/officeDocument/2006/relationships/hyperlink" Target="https://doi.org/10.1371%2Fjournal.pone.0203190" TargetMode="External"/><Relationship Id="rId48" Type="http://schemas.openxmlformats.org/officeDocument/2006/relationships/hyperlink" Target="https://doi.org/10.1016/j.prevetmed.2012.11.003" TargetMode="External"/><Relationship Id="rId113" Type="http://schemas.openxmlformats.org/officeDocument/2006/relationships/hyperlink" Target="https://doi.org/10.1186/s13567-023-01219-0" TargetMode="External"/><Relationship Id="rId320" Type="http://schemas.openxmlformats.org/officeDocument/2006/relationships/hyperlink" Target="https://doi.org/10.1186%2F1297-9716-42-44" TargetMode="External"/><Relationship Id="rId558" Type="http://schemas.openxmlformats.org/officeDocument/2006/relationships/hyperlink" Target="https://doi.org/10.1186%2Fs13567-015-0188-x" TargetMode="External"/><Relationship Id="rId155" Type="http://schemas.openxmlformats.org/officeDocument/2006/relationships/hyperlink" Target="https://doi.org/10.1186/s13567-023-01219-0" TargetMode="External"/><Relationship Id="rId197" Type="http://schemas.openxmlformats.org/officeDocument/2006/relationships/hyperlink" Target="https://doi.org/10.1017/s0950268803001067" TargetMode="External"/><Relationship Id="rId362" Type="http://schemas.openxmlformats.org/officeDocument/2006/relationships/hyperlink" Target="https://doi.org/10.1016/j.prevetmed.2007.06.004" TargetMode="External"/><Relationship Id="rId418" Type="http://schemas.openxmlformats.org/officeDocument/2006/relationships/hyperlink" Target="https://doi.org/10.1016/j.epidem.2012.02.002" TargetMode="External"/><Relationship Id="rId625" Type="http://schemas.openxmlformats.org/officeDocument/2006/relationships/hyperlink" Target="https://doi.org/10.1371/journal.pone.0278495" TargetMode="External"/><Relationship Id="rId222" Type="http://schemas.openxmlformats.org/officeDocument/2006/relationships/hyperlink" Target="https://doi.org/10.1016/j.rvsc.2014.04.009" TargetMode="External"/><Relationship Id="rId264" Type="http://schemas.openxmlformats.org/officeDocument/2006/relationships/hyperlink" Target="https://doi.org/10.1017/S0950268808000320" TargetMode="External"/><Relationship Id="rId471" Type="http://schemas.openxmlformats.org/officeDocument/2006/relationships/hyperlink" Target="https://doi.org/10.1016/j.prevetmed.2009.11.001" TargetMode="External"/><Relationship Id="rId17" Type="http://schemas.openxmlformats.org/officeDocument/2006/relationships/hyperlink" Target="https://doi.org/10.1111/tbed.12748" TargetMode="External"/><Relationship Id="rId59" Type="http://schemas.openxmlformats.org/officeDocument/2006/relationships/hyperlink" Target="https://doi.org/10.1016/j.prevetmed.2021.105358" TargetMode="External"/><Relationship Id="rId124" Type="http://schemas.openxmlformats.org/officeDocument/2006/relationships/hyperlink" Target="https://doi.org/10.1111%2Ftbed.14675" TargetMode="External"/><Relationship Id="rId527" Type="http://schemas.openxmlformats.org/officeDocument/2006/relationships/hyperlink" Target="https://doi.org/10.1016/j.tvjl.2005.07.017" TargetMode="External"/><Relationship Id="rId569" Type="http://schemas.openxmlformats.org/officeDocument/2006/relationships/hyperlink" Target="https://doi.org/10.1016/j.prevetmed.2020.105228" TargetMode="External"/><Relationship Id="rId70" Type="http://schemas.openxmlformats.org/officeDocument/2006/relationships/hyperlink" Target="https://doi.org/10.1186/s13567-023-01219-0" TargetMode="External"/><Relationship Id="rId166" Type="http://schemas.openxmlformats.org/officeDocument/2006/relationships/hyperlink" Target="https://doi.org/10.1017/s0950268803001067" TargetMode="External"/><Relationship Id="rId331" Type="http://schemas.openxmlformats.org/officeDocument/2006/relationships/hyperlink" Target="https://doi.org/10.1128/AEM.03439-16" TargetMode="External"/><Relationship Id="rId373" Type="http://schemas.openxmlformats.org/officeDocument/2006/relationships/hyperlink" Target="https://doi.org/10.1016/j.prevetmed.2008.09.001" TargetMode="External"/><Relationship Id="rId429" Type="http://schemas.openxmlformats.org/officeDocument/2006/relationships/hyperlink" Target="https://doi.org/10.1186/1756-0500-5-190" TargetMode="External"/><Relationship Id="rId580" Type="http://schemas.openxmlformats.org/officeDocument/2006/relationships/hyperlink" Target="https://doi.org/10.1017%2FS0950268813001805" TargetMode="External"/><Relationship Id="rId1" Type="http://schemas.openxmlformats.org/officeDocument/2006/relationships/hyperlink" Target="https://doi.org/10.3934/mbe.2022608" TargetMode="External"/><Relationship Id="rId233" Type="http://schemas.openxmlformats.org/officeDocument/2006/relationships/hyperlink" Target="https://doi.org/10.1016/j.mbs.2009.08.003" TargetMode="External"/><Relationship Id="rId440" Type="http://schemas.openxmlformats.org/officeDocument/2006/relationships/hyperlink" Target="https://doi.org/10.1111/tbed.14007" TargetMode="External"/><Relationship Id="rId28" Type="http://schemas.openxmlformats.org/officeDocument/2006/relationships/hyperlink" Target="https://doi.org/10.1111/tbed.12748" TargetMode="External"/><Relationship Id="rId275" Type="http://schemas.openxmlformats.org/officeDocument/2006/relationships/hyperlink" Target="https://doi.org/10.1017/S0950268808000320" TargetMode="External"/><Relationship Id="rId300" Type="http://schemas.openxmlformats.org/officeDocument/2006/relationships/hyperlink" Target="https://doi.org/10.1017%2FS0950268806007722" TargetMode="External"/><Relationship Id="rId482" Type="http://schemas.openxmlformats.org/officeDocument/2006/relationships/hyperlink" Target="https://doi.org/10.1186/s13567-016-0391-4" TargetMode="External"/><Relationship Id="rId538" Type="http://schemas.openxmlformats.org/officeDocument/2006/relationships/hyperlink" Target="https://doi.org/10.1016/S0167-5877(02)00027-2" TargetMode="External"/><Relationship Id="rId81" Type="http://schemas.openxmlformats.org/officeDocument/2006/relationships/hyperlink" Target="https://doi.org/10.1186/s13567-023-01219-0" TargetMode="External"/><Relationship Id="rId135" Type="http://schemas.openxmlformats.org/officeDocument/2006/relationships/hyperlink" Target="https://doi.org/10.1186/s13567-023-01219-0" TargetMode="External"/><Relationship Id="rId177" Type="http://schemas.openxmlformats.org/officeDocument/2006/relationships/hyperlink" Target="https://doi.org/10.1017/s0950268803001067" TargetMode="External"/><Relationship Id="rId342" Type="http://schemas.openxmlformats.org/officeDocument/2006/relationships/hyperlink" Target="https://doi.org/10.1016/j.prevetmed.2023.105998" TargetMode="External"/><Relationship Id="rId384" Type="http://schemas.openxmlformats.org/officeDocument/2006/relationships/hyperlink" Target="https://doi.org/10.1016/j.epidem.2012.02.002" TargetMode="External"/><Relationship Id="rId591" Type="http://schemas.openxmlformats.org/officeDocument/2006/relationships/hyperlink" Target="https://doi.org/10.1017%2FS0950268813001805" TargetMode="External"/><Relationship Id="rId605" Type="http://schemas.openxmlformats.org/officeDocument/2006/relationships/hyperlink" Target="https://doi.org/10.1371/journal.pone.0111832" TargetMode="External"/><Relationship Id="rId202" Type="http://schemas.openxmlformats.org/officeDocument/2006/relationships/hyperlink" Target="https://doi.org/10.1017/s0950268803001067" TargetMode="External"/><Relationship Id="rId244" Type="http://schemas.openxmlformats.org/officeDocument/2006/relationships/hyperlink" Target="https://doi.org/10.1016/S0025-5564(00)00012-2" TargetMode="External"/><Relationship Id="rId39" Type="http://schemas.openxmlformats.org/officeDocument/2006/relationships/hyperlink" Target="https://doi.org/10.1111/tbed.13824" TargetMode="External"/><Relationship Id="rId286" Type="http://schemas.openxmlformats.org/officeDocument/2006/relationships/hyperlink" Target="https://doi.org/10.1017%2FS0950268806007722" TargetMode="External"/><Relationship Id="rId451" Type="http://schemas.openxmlformats.org/officeDocument/2006/relationships/hyperlink" Target="https://doi.org/10.1016/j.vaccine.2020.02.015" TargetMode="External"/><Relationship Id="rId493" Type="http://schemas.openxmlformats.org/officeDocument/2006/relationships/hyperlink" Target="https://doi.org/10.2460/ajvr.2003.64.479" TargetMode="External"/><Relationship Id="rId507" Type="http://schemas.openxmlformats.org/officeDocument/2006/relationships/hyperlink" Target="https://doi.org/10.1371%2Fjournal.pone.0203190" TargetMode="External"/><Relationship Id="rId549" Type="http://schemas.openxmlformats.org/officeDocument/2006/relationships/hyperlink" Target="https://doi.org/10.1016%2Fj.prevetmed.2015.10.008" TargetMode="External"/><Relationship Id="rId50" Type="http://schemas.openxmlformats.org/officeDocument/2006/relationships/hyperlink" Target="https://doi.org/10.1016/j.prevetmed.2012.11.003" TargetMode="External"/><Relationship Id="rId104" Type="http://schemas.openxmlformats.org/officeDocument/2006/relationships/hyperlink" Target="https://doi.org/10.1186/s13567-023-01219-0" TargetMode="External"/><Relationship Id="rId146" Type="http://schemas.openxmlformats.org/officeDocument/2006/relationships/hyperlink" Target="https://doi.org/10.1186/s13567-023-01219-0" TargetMode="External"/><Relationship Id="rId188" Type="http://schemas.openxmlformats.org/officeDocument/2006/relationships/hyperlink" Target="https://doi.org/10.1017/s0950268803001067" TargetMode="External"/><Relationship Id="rId311" Type="http://schemas.openxmlformats.org/officeDocument/2006/relationships/hyperlink" Target="https://doi.org/10.1016/j.jtbi.2006.01.020" TargetMode="External"/><Relationship Id="rId353" Type="http://schemas.openxmlformats.org/officeDocument/2006/relationships/hyperlink" Target="https://doi.org/10.3389/fmicb.2020.566619" TargetMode="External"/><Relationship Id="rId395" Type="http://schemas.openxmlformats.org/officeDocument/2006/relationships/hyperlink" Target="https://doi.org/10.1016/j.epidem.2012.02.002" TargetMode="External"/><Relationship Id="rId409" Type="http://schemas.openxmlformats.org/officeDocument/2006/relationships/hyperlink" Target="https://doi.org/10.1016/j.epidem.2012.02.002" TargetMode="External"/><Relationship Id="rId560" Type="http://schemas.openxmlformats.org/officeDocument/2006/relationships/hyperlink" Target="https://doi.org/10.1016/j.jtbi.2016.08.014" TargetMode="External"/><Relationship Id="rId92" Type="http://schemas.openxmlformats.org/officeDocument/2006/relationships/hyperlink" Target="https://doi.org/10.1186/s13567-023-01219-0" TargetMode="External"/><Relationship Id="rId213" Type="http://schemas.openxmlformats.org/officeDocument/2006/relationships/hyperlink" Target="https://doi.org/10.1016/j.rvsc.2014.04.009" TargetMode="External"/><Relationship Id="rId420" Type="http://schemas.openxmlformats.org/officeDocument/2006/relationships/hyperlink" Target="https://doi.org/10.1016/j.epidem.2012.02.002" TargetMode="External"/><Relationship Id="rId616" Type="http://schemas.openxmlformats.org/officeDocument/2006/relationships/hyperlink" Target="https://doi.org/10.1371/journal.pone.0202493" TargetMode="External"/><Relationship Id="rId255" Type="http://schemas.openxmlformats.org/officeDocument/2006/relationships/hyperlink" Target="https://doi.org/10.1186%2F1297-9716-44-28" TargetMode="External"/><Relationship Id="rId297" Type="http://schemas.openxmlformats.org/officeDocument/2006/relationships/hyperlink" Target="https://doi.org/10.1017%2FS0950268806007722" TargetMode="External"/><Relationship Id="rId462" Type="http://schemas.openxmlformats.org/officeDocument/2006/relationships/hyperlink" Target="https://doi.org/10.1016/j.prevetmed.2009.11.001" TargetMode="External"/><Relationship Id="rId518" Type="http://schemas.openxmlformats.org/officeDocument/2006/relationships/hyperlink" Target="https://doi.org/10.1371%2Fjournal.pone.0203190" TargetMode="External"/><Relationship Id="rId115" Type="http://schemas.openxmlformats.org/officeDocument/2006/relationships/hyperlink" Target="https://doi.org/10.1186/s13567-023-01219-0" TargetMode="External"/><Relationship Id="rId157" Type="http://schemas.openxmlformats.org/officeDocument/2006/relationships/hyperlink" Target="https://doi.org/10.1186/s13567-023-01219-0" TargetMode="External"/><Relationship Id="rId322" Type="http://schemas.openxmlformats.org/officeDocument/2006/relationships/hyperlink" Target="https://doi.org/10.1186%2F1297-9716-42-44" TargetMode="External"/><Relationship Id="rId364" Type="http://schemas.openxmlformats.org/officeDocument/2006/relationships/hyperlink" Target="https://doi.org/10.1016/j.vaccine.2006.11.048" TargetMode="External"/><Relationship Id="rId61" Type="http://schemas.openxmlformats.org/officeDocument/2006/relationships/hyperlink" Target="https://doi.org/10.1016/j.prevetmed.2021.105358" TargetMode="External"/><Relationship Id="rId199" Type="http://schemas.openxmlformats.org/officeDocument/2006/relationships/hyperlink" Target="https://doi.org/10.1017/s0950268803001067" TargetMode="External"/><Relationship Id="rId571" Type="http://schemas.openxmlformats.org/officeDocument/2006/relationships/hyperlink" Target="https://doi.org/10.1016/j.prevetmed.2006.11.006" TargetMode="External"/><Relationship Id="rId627" Type="http://schemas.openxmlformats.org/officeDocument/2006/relationships/hyperlink" Target="https://doi.org/10.1186/s13567-016-0365-6" TargetMode="External"/><Relationship Id="rId19" Type="http://schemas.openxmlformats.org/officeDocument/2006/relationships/hyperlink" Target="https://doi.org/10.1111/tbed.12748" TargetMode="External"/><Relationship Id="rId224" Type="http://schemas.openxmlformats.org/officeDocument/2006/relationships/hyperlink" Target="https://doi.org/10.1098/rspb.2014.0248" TargetMode="External"/><Relationship Id="rId266" Type="http://schemas.openxmlformats.org/officeDocument/2006/relationships/hyperlink" Target="https://doi.org/10.1017/S0950268808000320" TargetMode="External"/><Relationship Id="rId431" Type="http://schemas.openxmlformats.org/officeDocument/2006/relationships/hyperlink" Target="https://doi.org/10.1186/1756-0500-5-190" TargetMode="External"/><Relationship Id="rId473" Type="http://schemas.openxmlformats.org/officeDocument/2006/relationships/hyperlink" Target="https://doi.org/10.1016/j.prevetmed.2009.11.001" TargetMode="External"/><Relationship Id="rId529" Type="http://schemas.openxmlformats.org/officeDocument/2006/relationships/hyperlink" Target="https://doi.org/10.1016/j.tvjl.2005.07.017" TargetMode="External"/><Relationship Id="rId30" Type="http://schemas.openxmlformats.org/officeDocument/2006/relationships/hyperlink" Target="https://doi.org/10.1111/tbed.12748" TargetMode="External"/><Relationship Id="rId126" Type="http://schemas.openxmlformats.org/officeDocument/2006/relationships/hyperlink" Target="https://doi.org/10.1186/s13567-023-01219-0" TargetMode="External"/><Relationship Id="rId168" Type="http://schemas.openxmlformats.org/officeDocument/2006/relationships/hyperlink" Target="https://doi.org/10.1017/s0950268803001067" TargetMode="External"/><Relationship Id="rId333" Type="http://schemas.openxmlformats.org/officeDocument/2006/relationships/hyperlink" Target="https://doi.org/10.1128%2FAEM.02897-07" TargetMode="External"/><Relationship Id="rId540" Type="http://schemas.openxmlformats.org/officeDocument/2006/relationships/hyperlink" Target="https://doi.org/10.1016/S0167-5877(02)00027-2" TargetMode="External"/><Relationship Id="rId72" Type="http://schemas.openxmlformats.org/officeDocument/2006/relationships/hyperlink" Target="https://doi.org/10.1186/s13567-023-01219-0" TargetMode="External"/><Relationship Id="rId375" Type="http://schemas.openxmlformats.org/officeDocument/2006/relationships/hyperlink" Target="https://doi.org/10.1016/j.prevetmed.2008.09.001" TargetMode="External"/><Relationship Id="rId582" Type="http://schemas.openxmlformats.org/officeDocument/2006/relationships/hyperlink" Target="https://doi.org/10.1017%2FS0950268813001805" TargetMode="External"/><Relationship Id="rId3" Type="http://schemas.openxmlformats.org/officeDocument/2006/relationships/hyperlink" Target="https://doi.org/10.3934/mbe.2022608" TargetMode="External"/><Relationship Id="rId235" Type="http://schemas.openxmlformats.org/officeDocument/2006/relationships/hyperlink" Target="https://doi.org/10.1016/j.mbs.2009.08.003" TargetMode="External"/><Relationship Id="rId277" Type="http://schemas.openxmlformats.org/officeDocument/2006/relationships/hyperlink" Target="https://doi.org/10.1128%2FAEM.00815-16" TargetMode="External"/><Relationship Id="rId400" Type="http://schemas.openxmlformats.org/officeDocument/2006/relationships/hyperlink" Target="https://doi.org/10.1016/j.epidem.2012.02.002" TargetMode="External"/><Relationship Id="rId442" Type="http://schemas.openxmlformats.org/officeDocument/2006/relationships/hyperlink" Target="https://doi.org/10.1017/s0950268899003246" TargetMode="External"/><Relationship Id="rId484" Type="http://schemas.openxmlformats.org/officeDocument/2006/relationships/hyperlink" Target="https://doi.org/10.1186/s13567-016-0391-4" TargetMode="External"/><Relationship Id="rId137" Type="http://schemas.openxmlformats.org/officeDocument/2006/relationships/hyperlink" Target="https://doi.org/10.1186/s13567-023-01219-0" TargetMode="External"/><Relationship Id="rId302" Type="http://schemas.openxmlformats.org/officeDocument/2006/relationships/hyperlink" Target="https://doi.org/10.1016/j.jtbi.2006.01.020" TargetMode="External"/><Relationship Id="rId344" Type="http://schemas.openxmlformats.org/officeDocument/2006/relationships/hyperlink" Target="https://doi.org/10.1016/j.prevetmed.2023.105998" TargetMode="External"/><Relationship Id="rId41" Type="http://schemas.openxmlformats.org/officeDocument/2006/relationships/hyperlink" Target="https://doi.org/10.1111/tbed.13824" TargetMode="External"/><Relationship Id="rId83" Type="http://schemas.openxmlformats.org/officeDocument/2006/relationships/hyperlink" Target="https://doi.org/10.1186/s13567-023-01219-0" TargetMode="External"/><Relationship Id="rId179" Type="http://schemas.openxmlformats.org/officeDocument/2006/relationships/hyperlink" Target="https://doi.org/10.1017/s0950268803001067" TargetMode="External"/><Relationship Id="rId386" Type="http://schemas.openxmlformats.org/officeDocument/2006/relationships/hyperlink" Target="https://doi.org/10.1016/j.epidem.2012.02.002" TargetMode="External"/><Relationship Id="rId551" Type="http://schemas.openxmlformats.org/officeDocument/2006/relationships/hyperlink" Target="https://doi.org/10.1016%2Fj.prevetmed.2015.10.008" TargetMode="External"/><Relationship Id="rId593" Type="http://schemas.openxmlformats.org/officeDocument/2006/relationships/hyperlink" Target="https://doi.org/10.1017%2FS0950268813001805" TargetMode="External"/><Relationship Id="rId607" Type="http://schemas.openxmlformats.org/officeDocument/2006/relationships/hyperlink" Target="https://doi.org/10.1371/journal.pone.0111832" TargetMode="External"/><Relationship Id="rId190" Type="http://schemas.openxmlformats.org/officeDocument/2006/relationships/hyperlink" Target="https://doi.org/10.1017/s0950268803001067" TargetMode="External"/><Relationship Id="rId204" Type="http://schemas.openxmlformats.org/officeDocument/2006/relationships/hyperlink" Target="https://doi.org/10.1017/s0950268803001067" TargetMode="External"/><Relationship Id="rId246" Type="http://schemas.openxmlformats.org/officeDocument/2006/relationships/hyperlink" Target="https://doi.org/10.1128/AEM.71.10.5765-5770.2005" TargetMode="External"/><Relationship Id="rId288" Type="http://schemas.openxmlformats.org/officeDocument/2006/relationships/hyperlink" Target="https://doi.org/10.1017%2FS0950268806007722" TargetMode="External"/><Relationship Id="rId411" Type="http://schemas.openxmlformats.org/officeDocument/2006/relationships/hyperlink" Target="https://doi.org/10.1016/j.epidem.2012.02.002" TargetMode="External"/><Relationship Id="rId453" Type="http://schemas.openxmlformats.org/officeDocument/2006/relationships/hyperlink" Target="https://doi.org/10.1016/j.prevetmed.2009.11.001" TargetMode="External"/><Relationship Id="rId509" Type="http://schemas.openxmlformats.org/officeDocument/2006/relationships/hyperlink" Target="https://doi.org/10.1371%2Fjournal.pone.0203190" TargetMode="External"/><Relationship Id="rId106" Type="http://schemas.openxmlformats.org/officeDocument/2006/relationships/hyperlink" Target="https://doi.org/10.1186/s13567-023-01219-0" TargetMode="External"/><Relationship Id="rId313" Type="http://schemas.openxmlformats.org/officeDocument/2006/relationships/hyperlink" Target="https://doi.org/10.1016/j.jtbi.2006.01.020" TargetMode="External"/><Relationship Id="rId495" Type="http://schemas.openxmlformats.org/officeDocument/2006/relationships/hyperlink" Target="https://doi.org/10.1371%2Fjournal.pone.0203190" TargetMode="External"/><Relationship Id="rId10" Type="http://schemas.openxmlformats.org/officeDocument/2006/relationships/hyperlink" Target="https://doi.org/10.3390/axioms11070329" TargetMode="External"/><Relationship Id="rId52" Type="http://schemas.openxmlformats.org/officeDocument/2006/relationships/hyperlink" Target="https://doi.org/10.1016/j.prevetmed.2012.11.003" TargetMode="External"/><Relationship Id="rId94" Type="http://schemas.openxmlformats.org/officeDocument/2006/relationships/hyperlink" Target="https://doi.org/10.1186/s13567-023-01219-0" TargetMode="External"/><Relationship Id="rId148" Type="http://schemas.openxmlformats.org/officeDocument/2006/relationships/hyperlink" Target="https://doi.org/10.1186/s13567-023-01219-0" TargetMode="External"/><Relationship Id="rId355" Type="http://schemas.openxmlformats.org/officeDocument/2006/relationships/hyperlink" Target="https://doi.org/10.1186%2Fs13567-015-0156-5" TargetMode="External"/><Relationship Id="rId397" Type="http://schemas.openxmlformats.org/officeDocument/2006/relationships/hyperlink" Target="https://doi.org/10.1016/j.epidem.2012.02.002" TargetMode="External"/><Relationship Id="rId520" Type="http://schemas.openxmlformats.org/officeDocument/2006/relationships/hyperlink" Target="https://doi.org/10.1371%2Fjournal.pone.0203190" TargetMode="External"/><Relationship Id="rId562" Type="http://schemas.openxmlformats.org/officeDocument/2006/relationships/hyperlink" Target="https://doi.org/10.1016/j.jtbi.2016.08.014" TargetMode="External"/><Relationship Id="rId618" Type="http://schemas.openxmlformats.org/officeDocument/2006/relationships/hyperlink" Target="https://doi.org/10.1371/journal.pone.0202493" TargetMode="External"/><Relationship Id="rId215" Type="http://schemas.openxmlformats.org/officeDocument/2006/relationships/hyperlink" Target="https://doi.org/10.1016/j.rvsc.2014.04.009" TargetMode="External"/><Relationship Id="rId257" Type="http://schemas.openxmlformats.org/officeDocument/2006/relationships/hyperlink" Target="https://doi.org/10.1016/j.mran.2022.100230" TargetMode="External"/><Relationship Id="rId422" Type="http://schemas.openxmlformats.org/officeDocument/2006/relationships/hyperlink" Target="https://doi.org/10.1016/j.epidem.2012.02.002" TargetMode="External"/><Relationship Id="rId464" Type="http://schemas.openxmlformats.org/officeDocument/2006/relationships/hyperlink" Target="https://doi.org/10.1016/j.prevetmed.2009.11.001" TargetMode="External"/><Relationship Id="rId299" Type="http://schemas.openxmlformats.org/officeDocument/2006/relationships/hyperlink" Target="https://doi.org/10.1017%2FS0950268806007722" TargetMode="External"/><Relationship Id="rId63" Type="http://schemas.openxmlformats.org/officeDocument/2006/relationships/hyperlink" Target="https://doi.org/10.1016/j.prevetmed.2021.105358" TargetMode="External"/><Relationship Id="rId159" Type="http://schemas.openxmlformats.org/officeDocument/2006/relationships/hyperlink" Target="https://doi.org/10.1186/s13567-023-01219-0" TargetMode="External"/><Relationship Id="rId366" Type="http://schemas.openxmlformats.org/officeDocument/2006/relationships/hyperlink" Target="https://doi.org/10.1016/j.prevetmed.2008.09.001" TargetMode="External"/><Relationship Id="rId573" Type="http://schemas.openxmlformats.org/officeDocument/2006/relationships/hyperlink" Target="https://doi.org/10.1016/j.prevetmed.2006.11.006" TargetMode="External"/><Relationship Id="rId226" Type="http://schemas.openxmlformats.org/officeDocument/2006/relationships/hyperlink" Target="https://doi.org/10.1098/rspb.2014.0248" TargetMode="External"/><Relationship Id="rId433" Type="http://schemas.openxmlformats.org/officeDocument/2006/relationships/hyperlink" Target="https://doi.org/10.1186/1756-0500-5-190" TargetMode="External"/><Relationship Id="rId74" Type="http://schemas.openxmlformats.org/officeDocument/2006/relationships/hyperlink" Target="https://doi.org/10.1186/s13567-023-01219-0" TargetMode="External"/><Relationship Id="rId377" Type="http://schemas.openxmlformats.org/officeDocument/2006/relationships/hyperlink" Target="https://doi.org/10.1016/j.prevetmed.2008.09.001" TargetMode="External"/><Relationship Id="rId500" Type="http://schemas.openxmlformats.org/officeDocument/2006/relationships/hyperlink" Target="https://doi.org/10.1371%2Fjournal.pone.0203190" TargetMode="External"/><Relationship Id="rId584" Type="http://schemas.openxmlformats.org/officeDocument/2006/relationships/hyperlink" Target="https://doi.org/10.1017%2FS0950268813001805" TargetMode="External"/><Relationship Id="rId5" Type="http://schemas.openxmlformats.org/officeDocument/2006/relationships/hyperlink" Target="https://doi.org/10.3934/mbe.2022608" TargetMode="External"/><Relationship Id="rId237" Type="http://schemas.openxmlformats.org/officeDocument/2006/relationships/hyperlink" Target="https://doi.org/10.1016/j.mbs.2009.08.003" TargetMode="External"/><Relationship Id="rId444" Type="http://schemas.openxmlformats.org/officeDocument/2006/relationships/hyperlink" Target="https://doi.org/10.1016/j.vaccine.2020.02.015" TargetMode="External"/><Relationship Id="rId290" Type="http://schemas.openxmlformats.org/officeDocument/2006/relationships/hyperlink" Target="https://doi.org/10.1017%2FS0950268806007722" TargetMode="External"/><Relationship Id="rId304" Type="http://schemas.openxmlformats.org/officeDocument/2006/relationships/hyperlink" Target="https://doi.org/10.1016/j.jtbi.2006.01.020" TargetMode="External"/><Relationship Id="rId388" Type="http://schemas.openxmlformats.org/officeDocument/2006/relationships/hyperlink" Target="https://doi.org/10.1016/j.epidem.2012.02.002" TargetMode="External"/><Relationship Id="rId511" Type="http://schemas.openxmlformats.org/officeDocument/2006/relationships/hyperlink" Target="https://doi.org/10.1371%2Fjournal.pone.0203190" TargetMode="External"/><Relationship Id="rId609" Type="http://schemas.openxmlformats.org/officeDocument/2006/relationships/hyperlink" Target="https://doi.org/10.1371/journal.pone.0111832" TargetMode="External"/><Relationship Id="rId85" Type="http://schemas.openxmlformats.org/officeDocument/2006/relationships/hyperlink" Target="https://doi.org/10.1186/s13567-023-01219-0" TargetMode="External"/><Relationship Id="rId150" Type="http://schemas.openxmlformats.org/officeDocument/2006/relationships/hyperlink" Target="https://doi.org/10.1186/s13567-023-01219-0" TargetMode="External"/><Relationship Id="rId595" Type="http://schemas.openxmlformats.org/officeDocument/2006/relationships/hyperlink" Target="https://doi.org/10.1017%2FS0950268813001805" TargetMode="External"/><Relationship Id="rId248" Type="http://schemas.openxmlformats.org/officeDocument/2006/relationships/hyperlink" Target="https://doi.org/10.1111/zph.12890" TargetMode="External"/><Relationship Id="rId455" Type="http://schemas.openxmlformats.org/officeDocument/2006/relationships/hyperlink" Target="https://doi.org/10.1016/j.prevetmed.2009.11.001" TargetMode="External"/><Relationship Id="rId12" Type="http://schemas.openxmlformats.org/officeDocument/2006/relationships/hyperlink" Target="https://doi.org/10.3390/axioms11070329" TargetMode="External"/><Relationship Id="rId108" Type="http://schemas.openxmlformats.org/officeDocument/2006/relationships/hyperlink" Target="https://doi.org/10.1186/s13567-023-01219-0" TargetMode="External"/><Relationship Id="rId315" Type="http://schemas.openxmlformats.org/officeDocument/2006/relationships/hyperlink" Target="https://doi.org/10.1017/s0950268804002675" TargetMode="External"/><Relationship Id="rId522" Type="http://schemas.openxmlformats.org/officeDocument/2006/relationships/hyperlink" Target="https://doi.org/10.1371%2Fjournal.pone.0203190" TargetMode="External"/><Relationship Id="rId96" Type="http://schemas.openxmlformats.org/officeDocument/2006/relationships/hyperlink" Target="https://doi.org/10.1186/s13567-023-01219-0" TargetMode="External"/><Relationship Id="rId161" Type="http://schemas.openxmlformats.org/officeDocument/2006/relationships/hyperlink" Target="https://doi.org/10.1186/s13567-023-01219-0" TargetMode="External"/><Relationship Id="rId399" Type="http://schemas.openxmlformats.org/officeDocument/2006/relationships/hyperlink" Target="https://doi.org/10.1016/j.epidem.2012.02.002" TargetMode="External"/><Relationship Id="rId259" Type="http://schemas.openxmlformats.org/officeDocument/2006/relationships/hyperlink" Target="https://doi.org/10.1016/j.prevetmed.2016.07.001" TargetMode="External"/><Relationship Id="rId466" Type="http://schemas.openxmlformats.org/officeDocument/2006/relationships/hyperlink" Target="https://doi.org/10.1016/j.prevetmed.2009.11.001" TargetMode="External"/><Relationship Id="rId23" Type="http://schemas.openxmlformats.org/officeDocument/2006/relationships/hyperlink" Target="https://doi.org/10.1111/tbed.12748" TargetMode="External"/><Relationship Id="rId119" Type="http://schemas.openxmlformats.org/officeDocument/2006/relationships/hyperlink" Target="https://doi.org/10.1186/s13567-023-01219-0" TargetMode="External"/><Relationship Id="rId326" Type="http://schemas.openxmlformats.org/officeDocument/2006/relationships/hyperlink" Target="https://doi.org/10.1128/AEM.03439-16" TargetMode="External"/><Relationship Id="rId533" Type="http://schemas.openxmlformats.org/officeDocument/2006/relationships/hyperlink" Target="https://doi.org/10.1016/j.tvjl.2005.07.017" TargetMode="External"/><Relationship Id="rId172" Type="http://schemas.openxmlformats.org/officeDocument/2006/relationships/hyperlink" Target="https://doi.org/10.1017/s0950268803001067" TargetMode="External"/><Relationship Id="rId477" Type="http://schemas.openxmlformats.org/officeDocument/2006/relationships/hyperlink" Target="https://doi.org/10.1111/tbed.14007" TargetMode="External"/><Relationship Id="rId600" Type="http://schemas.openxmlformats.org/officeDocument/2006/relationships/hyperlink" Target="https://doi.org/10.1371/journal.pone.0111832" TargetMode="External"/><Relationship Id="rId337" Type="http://schemas.openxmlformats.org/officeDocument/2006/relationships/hyperlink" Target="https://doi.org/10.1017%2FS0950268814000867" TargetMode="External"/><Relationship Id="rId34" Type="http://schemas.openxmlformats.org/officeDocument/2006/relationships/hyperlink" Target="https://doi.org/10.3201%2Feid2505.181495" TargetMode="External"/><Relationship Id="rId544" Type="http://schemas.openxmlformats.org/officeDocument/2006/relationships/hyperlink" Target="https://doi.org/10.1016%2Fj.prevetmed.2015.10.008" TargetMode="External"/><Relationship Id="rId183" Type="http://schemas.openxmlformats.org/officeDocument/2006/relationships/hyperlink" Target="https://doi.org/10.1017/s0950268803001067" TargetMode="External"/><Relationship Id="rId390" Type="http://schemas.openxmlformats.org/officeDocument/2006/relationships/hyperlink" Target="https://doi.org/10.1016/j.epidem.2012.02.002" TargetMode="External"/><Relationship Id="rId404" Type="http://schemas.openxmlformats.org/officeDocument/2006/relationships/hyperlink" Target="https://doi.org/10.1016/j.epidem.2012.02.002" TargetMode="External"/><Relationship Id="rId611" Type="http://schemas.openxmlformats.org/officeDocument/2006/relationships/hyperlink" Target="https://doi.org/10.1371/journal.pone.0202493" TargetMode="External"/><Relationship Id="rId250" Type="http://schemas.openxmlformats.org/officeDocument/2006/relationships/hyperlink" Target="https://doi.org/10.1016/j.prevetmed.2012.03.007" TargetMode="External"/><Relationship Id="rId488" Type="http://schemas.openxmlformats.org/officeDocument/2006/relationships/hyperlink" Target="https://doi.org/10.1016/j.prevetmed.2015.01.006" TargetMode="External"/><Relationship Id="rId45" Type="http://schemas.openxmlformats.org/officeDocument/2006/relationships/hyperlink" Target="https://doi.org/10.1016/j.prevetmed.2012.11.003" TargetMode="External"/><Relationship Id="rId110" Type="http://schemas.openxmlformats.org/officeDocument/2006/relationships/hyperlink" Target="https://doi.org/10.1186/s13567-023-01219-0" TargetMode="External"/><Relationship Id="rId348" Type="http://schemas.openxmlformats.org/officeDocument/2006/relationships/hyperlink" Target="https://doi.org/10.1016/j.vetmic.2019.108446" TargetMode="External"/><Relationship Id="rId555" Type="http://schemas.openxmlformats.org/officeDocument/2006/relationships/hyperlink" Target="https://doi.org/10.1016/j.tvjl.2005.07.017" TargetMode="External"/><Relationship Id="rId194" Type="http://schemas.openxmlformats.org/officeDocument/2006/relationships/hyperlink" Target="https://doi.org/10.1017/s0950268803001067" TargetMode="External"/><Relationship Id="rId208" Type="http://schemas.openxmlformats.org/officeDocument/2006/relationships/hyperlink" Target="https://doi.org/10.1016/j.rvsc.2014.04.009" TargetMode="External"/><Relationship Id="rId415" Type="http://schemas.openxmlformats.org/officeDocument/2006/relationships/hyperlink" Target="https://doi.org/10.1016/j.epidem.2012.02.002" TargetMode="External"/><Relationship Id="rId622" Type="http://schemas.openxmlformats.org/officeDocument/2006/relationships/hyperlink" Target="https://doi.org/10.1371/journal.pone.0278495" TargetMode="External"/><Relationship Id="rId261" Type="http://schemas.openxmlformats.org/officeDocument/2006/relationships/hyperlink" Target="https://doi.org/10.1017/S0950268808000320" TargetMode="External"/><Relationship Id="rId499" Type="http://schemas.openxmlformats.org/officeDocument/2006/relationships/hyperlink" Target="https://doi.org/10.1371%2Fjournal.pone.0203190" TargetMode="External"/><Relationship Id="rId56" Type="http://schemas.openxmlformats.org/officeDocument/2006/relationships/hyperlink" Target="https://doi.org/10.1111%2Ftbed.13802" TargetMode="External"/><Relationship Id="rId359" Type="http://schemas.openxmlformats.org/officeDocument/2006/relationships/hyperlink" Target="https://doi.org/10.1186%2Fs13567-015-0156-5" TargetMode="External"/><Relationship Id="rId566" Type="http://schemas.openxmlformats.org/officeDocument/2006/relationships/hyperlink" Target="https://doi.org/10.1016/j.jtbi.2016.08.014" TargetMode="External"/><Relationship Id="rId121" Type="http://schemas.openxmlformats.org/officeDocument/2006/relationships/hyperlink" Target="https://doi.org/10.1186/s13567-023-01219-0" TargetMode="External"/><Relationship Id="rId219" Type="http://schemas.openxmlformats.org/officeDocument/2006/relationships/hyperlink" Target="https://doi.org/10.1016/j.rvsc.2014.04.009" TargetMode="External"/><Relationship Id="rId426" Type="http://schemas.openxmlformats.org/officeDocument/2006/relationships/hyperlink" Target="https://doi.org/10.1186/1756-0500-5-190" TargetMode="External"/><Relationship Id="rId633" Type="http://schemas.openxmlformats.org/officeDocument/2006/relationships/hyperlink" Target="https://doi.org/10.1186/1297-9716-44-72" TargetMode="External"/><Relationship Id="rId67" Type="http://schemas.openxmlformats.org/officeDocument/2006/relationships/hyperlink" Target="https://doi.org/10.1111%2Ftbed.14675" TargetMode="External"/><Relationship Id="rId272" Type="http://schemas.openxmlformats.org/officeDocument/2006/relationships/hyperlink" Target="https://doi.org/10.1017/S0950268808000320" TargetMode="External"/><Relationship Id="rId577" Type="http://schemas.openxmlformats.org/officeDocument/2006/relationships/hyperlink" Target="https://doi.org/10.1017/S0950268807000209" TargetMode="External"/><Relationship Id="rId132" Type="http://schemas.openxmlformats.org/officeDocument/2006/relationships/hyperlink" Target="https://doi.org/10.1186/s13567-023-01219-0" TargetMode="External"/><Relationship Id="rId437" Type="http://schemas.openxmlformats.org/officeDocument/2006/relationships/hyperlink" Target="https://doi.org/10.2903/j.efsa.2021.6708" TargetMode="External"/><Relationship Id="rId283" Type="http://schemas.openxmlformats.org/officeDocument/2006/relationships/hyperlink" Target="https://doi.org/10.1017%2FS0950268806007722" TargetMode="External"/><Relationship Id="rId490" Type="http://schemas.openxmlformats.org/officeDocument/2006/relationships/hyperlink" Target="https://doi.org/10.1051/vetres:2003046" TargetMode="External"/><Relationship Id="rId504" Type="http://schemas.openxmlformats.org/officeDocument/2006/relationships/hyperlink" Target="https://doi.org/10.1371%2Fjournal.pone.0203190" TargetMode="External"/><Relationship Id="rId78" Type="http://schemas.openxmlformats.org/officeDocument/2006/relationships/hyperlink" Target="https://doi.org/10.1186/s13567-023-01219-0" TargetMode="External"/><Relationship Id="rId143" Type="http://schemas.openxmlformats.org/officeDocument/2006/relationships/hyperlink" Target="https://doi.org/10.1186/s13567-023-01219-0" TargetMode="External"/><Relationship Id="rId350" Type="http://schemas.openxmlformats.org/officeDocument/2006/relationships/hyperlink" Target="https://doi.org/10.3389/fmicb.2020.566619" TargetMode="External"/><Relationship Id="rId588" Type="http://schemas.openxmlformats.org/officeDocument/2006/relationships/hyperlink" Target="https://doi.org/10.1017%2FS0950268813001805"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17" Type="http://schemas.openxmlformats.org/officeDocument/2006/relationships/hyperlink" Target="https://doi.org/10.1186/s13567-023-01219-0" TargetMode="External"/><Relationship Id="rId21" Type="http://schemas.openxmlformats.org/officeDocument/2006/relationships/hyperlink" Target="https://doi.org/10.1111/tbed.12748" TargetMode="External"/><Relationship Id="rId42" Type="http://schemas.openxmlformats.org/officeDocument/2006/relationships/hyperlink" Target="https://doi.org/10.1186/s13567-023-01219-0" TargetMode="External"/><Relationship Id="rId63" Type="http://schemas.openxmlformats.org/officeDocument/2006/relationships/hyperlink" Target="https://doi.org/10.1186/s13567-023-01219-0" TargetMode="External"/><Relationship Id="rId84" Type="http://schemas.openxmlformats.org/officeDocument/2006/relationships/hyperlink" Target="https://doi.org/10.1186/s13567-023-01219-0" TargetMode="External"/><Relationship Id="rId138" Type="http://schemas.openxmlformats.org/officeDocument/2006/relationships/hyperlink" Target="https://doi.org/10.1016/j.epidem.2012.02.002" TargetMode="External"/><Relationship Id="rId159" Type="http://schemas.openxmlformats.org/officeDocument/2006/relationships/hyperlink" Target="https://doi.org/10.1186/1756-0500-5-190" TargetMode="External"/><Relationship Id="rId170" Type="http://schemas.openxmlformats.org/officeDocument/2006/relationships/hyperlink" Target="https://doi.org/10.1186/1297-9716-44-72" TargetMode="External"/><Relationship Id="rId107" Type="http://schemas.openxmlformats.org/officeDocument/2006/relationships/hyperlink" Target="https://doi.org/10.1186/s13567-023-01219-0" TargetMode="External"/><Relationship Id="rId11" Type="http://schemas.openxmlformats.org/officeDocument/2006/relationships/hyperlink" Target="https://doi.org/10.1111/tbed.12748" TargetMode="External"/><Relationship Id="rId32" Type="http://schemas.openxmlformats.org/officeDocument/2006/relationships/hyperlink" Target="https://doi.org/10.1186/s13567-023-01219-0" TargetMode="External"/><Relationship Id="rId53" Type="http://schemas.openxmlformats.org/officeDocument/2006/relationships/hyperlink" Target="https://doi.org/10.1111%2Ftbed.14675" TargetMode="External"/><Relationship Id="rId74" Type="http://schemas.openxmlformats.org/officeDocument/2006/relationships/hyperlink" Target="https://doi.org/10.1186/s13567-023-01219-0" TargetMode="External"/><Relationship Id="rId128" Type="http://schemas.openxmlformats.org/officeDocument/2006/relationships/hyperlink" Target="https://doi.org/10.3168/jds.2006-815" TargetMode="External"/><Relationship Id="rId149" Type="http://schemas.openxmlformats.org/officeDocument/2006/relationships/hyperlink" Target="https://doi.org/10.1016/j.epidem.2012.02.002" TargetMode="External"/><Relationship Id="rId5" Type="http://schemas.openxmlformats.org/officeDocument/2006/relationships/hyperlink" Target="https://doi.org/10.1111/tbed.12748" TargetMode="External"/><Relationship Id="rId95" Type="http://schemas.openxmlformats.org/officeDocument/2006/relationships/hyperlink" Target="https://doi.org/10.1186/s13567-023-01219-0" TargetMode="External"/><Relationship Id="rId160" Type="http://schemas.openxmlformats.org/officeDocument/2006/relationships/hyperlink" Target="https://doi.org/10.1186/1756-0500-5-190" TargetMode="External"/><Relationship Id="rId22" Type="http://schemas.openxmlformats.org/officeDocument/2006/relationships/hyperlink" Target="https://doi.org/10.1111/tbed.12748" TargetMode="External"/><Relationship Id="rId43" Type="http://schemas.openxmlformats.org/officeDocument/2006/relationships/hyperlink" Target="https://doi.org/10.1186/s13567-023-01219-0" TargetMode="External"/><Relationship Id="rId64" Type="http://schemas.openxmlformats.org/officeDocument/2006/relationships/hyperlink" Target="https://doi.org/10.1186/s13567-023-01219-0" TargetMode="External"/><Relationship Id="rId118" Type="http://schemas.openxmlformats.org/officeDocument/2006/relationships/hyperlink" Target="https://doi.org/10.1186/s13567-023-01219-0" TargetMode="External"/><Relationship Id="rId139" Type="http://schemas.openxmlformats.org/officeDocument/2006/relationships/hyperlink" Target="https://doi.org/10.1016/j.epidem.2012.02.002" TargetMode="External"/><Relationship Id="rId85" Type="http://schemas.openxmlformats.org/officeDocument/2006/relationships/hyperlink" Target="https://doi.org/10.1186/s13567-023-01219-0" TargetMode="External"/><Relationship Id="rId150" Type="http://schemas.openxmlformats.org/officeDocument/2006/relationships/hyperlink" Target="https://doi.org/10.1016/j.epidem.2012.02.002" TargetMode="External"/><Relationship Id="rId171" Type="http://schemas.openxmlformats.org/officeDocument/2006/relationships/hyperlink" Target="https://doi.org/10.1186/1297-9716-44-72" TargetMode="External"/><Relationship Id="rId12" Type="http://schemas.openxmlformats.org/officeDocument/2006/relationships/hyperlink" Target="https://doi.org/10.1111/tbed.12748" TargetMode="External"/><Relationship Id="rId33" Type="http://schemas.openxmlformats.org/officeDocument/2006/relationships/hyperlink" Target="https://doi.org/10.1186/s13567-023-01219-0" TargetMode="External"/><Relationship Id="rId108" Type="http://schemas.openxmlformats.org/officeDocument/2006/relationships/hyperlink" Target="https://doi.org/10.1186/s13567-023-01219-0" TargetMode="External"/><Relationship Id="rId129" Type="http://schemas.openxmlformats.org/officeDocument/2006/relationships/hyperlink" Target="https://doi.org/10.3168/jds.2006-815" TargetMode="External"/><Relationship Id="rId54" Type="http://schemas.openxmlformats.org/officeDocument/2006/relationships/hyperlink" Target="https://doi.org/10.1111%2Ftbed.14675" TargetMode="External"/><Relationship Id="rId75" Type="http://schemas.openxmlformats.org/officeDocument/2006/relationships/hyperlink" Target="https://doi.org/10.1186/s13567-023-01219-0" TargetMode="External"/><Relationship Id="rId96" Type="http://schemas.openxmlformats.org/officeDocument/2006/relationships/hyperlink" Target="https://doi.org/10.1186/s13567-023-01219-0" TargetMode="External"/><Relationship Id="rId140" Type="http://schemas.openxmlformats.org/officeDocument/2006/relationships/hyperlink" Target="https://doi.org/10.1016/j.epidem.2012.02.002" TargetMode="External"/><Relationship Id="rId161" Type="http://schemas.openxmlformats.org/officeDocument/2006/relationships/hyperlink" Target="https://doi.org/10.1016/j.prevetmed.2017.08.003" TargetMode="External"/><Relationship Id="rId6" Type="http://schemas.openxmlformats.org/officeDocument/2006/relationships/hyperlink" Target="https://doi.org/10.1111/tbed.12748" TargetMode="External"/><Relationship Id="rId23" Type="http://schemas.openxmlformats.org/officeDocument/2006/relationships/hyperlink" Target="https://doi.org/10.1111/tbed.12748" TargetMode="External"/><Relationship Id="rId28" Type="http://schemas.openxmlformats.org/officeDocument/2006/relationships/hyperlink" Target="https://doi.org/10.1111%2Ftbed.14675" TargetMode="External"/><Relationship Id="rId49" Type="http://schemas.openxmlformats.org/officeDocument/2006/relationships/hyperlink" Target="https://doi.org/10.1186/s13567-023-01219-0" TargetMode="External"/><Relationship Id="rId114" Type="http://schemas.openxmlformats.org/officeDocument/2006/relationships/hyperlink" Target="https://doi.org/10.1186/s13567-023-01219-0" TargetMode="External"/><Relationship Id="rId119" Type="http://schemas.openxmlformats.org/officeDocument/2006/relationships/hyperlink" Target="https://doi.org/10.1186/s13567-023-01219-0" TargetMode="External"/><Relationship Id="rId44" Type="http://schemas.openxmlformats.org/officeDocument/2006/relationships/hyperlink" Target="https://doi.org/10.1186/s13567-023-01219-0" TargetMode="External"/><Relationship Id="rId60" Type="http://schemas.openxmlformats.org/officeDocument/2006/relationships/hyperlink" Target="https://doi.org/10.1186/s13567-023-01219-0" TargetMode="External"/><Relationship Id="rId65" Type="http://schemas.openxmlformats.org/officeDocument/2006/relationships/hyperlink" Target="https://doi.org/10.1186/s13567-023-01219-0" TargetMode="External"/><Relationship Id="rId81" Type="http://schemas.openxmlformats.org/officeDocument/2006/relationships/hyperlink" Target="https://doi.org/10.1186/s13567-023-01219-0" TargetMode="External"/><Relationship Id="rId86" Type="http://schemas.openxmlformats.org/officeDocument/2006/relationships/hyperlink" Target="https://doi.org/10.1186/s13567-023-01219-0" TargetMode="External"/><Relationship Id="rId130" Type="http://schemas.openxmlformats.org/officeDocument/2006/relationships/hyperlink" Target="https://doi.org/10.3168/jds.2006-815" TargetMode="External"/><Relationship Id="rId135" Type="http://schemas.openxmlformats.org/officeDocument/2006/relationships/hyperlink" Target="https://doi.org/10.1186%2Fs13567-015-0156-5" TargetMode="External"/><Relationship Id="rId151" Type="http://schemas.openxmlformats.org/officeDocument/2006/relationships/hyperlink" Target="https://doi.org/10.1016/j.epidem.2012.02.002" TargetMode="External"/><Relationship Id="rId156" Type="http://schemas.openxmlformats.org/officeDocument/2006/relationships/hyperlink" Target="https://doi.org/10.1016/j.epidem.2012.02.002" TargetMode="External"/><Relationship Id="rId177" Type="http://schemas.openxmlformats.org/officeDocument/2006/relationships/hyperlink" Target="https://doi.org/10.1186/1297-9716-44-72" TargetMode="External"/><Relationship Id="rId172" Type="http://schemas.openxmlformats.org/officeDocument/2006/relationships/hyperlink" Target="https://doi.org/10.1186/1297-9716-44-72" TargetMode="External"/><Relationship Id="rId13" Type="http://schemas.openxmlformats.org/officeDocument/2006/relationships/hyperlink" Target="https://doi.org/10.1111/tbed.12748" TargetMode="External"/><Relationship Id="rId18" Type="http://schemas.openxmlformats.org/officeDocument/2006/relationships/hyperlink" Target="https://doi.org/10.1111/tbed.12748" TargetMode="External"/><Relationship Id="rId39" Type="http://schemas.openxmlformats.org/officeDocument/2006/relationships/hyperlink" Target="https://doi.org/10.1186/s13567-023-01219-0" TargetMode="External"/><Relationship Id="rId109" Type="http://schemas.openxmlformats.org/officeDocument/2006/relationships/hyperlink" Target="https://doi.org/10.1186/s13567-023-01219-0" TargetMode="External"/><Relationship Id="rId34" Type="http://schemas.openxmlformats.org/officeDocument/2006/relationships/hyperlink" Target="https://doi.org/10.1186/s13567-023-01219-0" TargetMode="External"/><Relationship Id="rId50" Type="http://schemas.openxmlformats.org/officeDocument/2006/relationships/hyperlink" Target="https://doi.org/10.1186/s13567-023-01219-0" TargetMode="External"/><Relationship Id="rId55" Type="http://schemas.openxmlformats.org/officeDocument/2006/relationships/hyperlink" Target="https://doi.org/10.1186/s13567-023-01219-0" TargetMode="External"/><Relationship Id="rId76" Type="http://schemas.openxmlformats.org/officeDocument/2006/relationships/hyperlink" Target="https://doi.org/10.1186/s13567-023-01219-0" TargetMode="External"/><Relationship Id="rId97" Type="http://schemas.openxmlformats.org/officeDocument/2006/relationships/hyperlink" Target="https://doi.org/10.1186/s13567-023-01219-0" TargetMode="External"/><Relationship Id="rId104" Type="http://schemas.openxmlformats.org/officeDocument/2006/relationships/hyperlink" Target="https://doi.org/10.1186/s13567-023-01219-0" TargetMode="External"/><Relationship Id="rId120" Type="http://schemas.openxmlformats.org/officeDocument/2006/relationships/hyperlink" Target="https://doi.org/10.1186/s13567-023-01219-0" TargetMode="External"/><Relationship Id="rId125" Type="http://schemas.openxmlformats.org/officeDocument/2006/relationships/hyperlink" Target="https://doi.org/10.1186/s13567-023-01219-0" TargetMode="External"/><Relationship Id="rId141" Type="http://schemas.openxmlformats.org/officeDocument/2006/relationships/hyperlink" Target="https://doi.org/10.1016/j.epidem.2012.02.002" TargetMode="External"/><Relationship Id="rId146" Type="http://schemas.openxmlformats.org/officeDocument/2006/relationships/hyperlink" Target="https://doi.org/10.1016/j.epidem.2012.02.002" TargetMode="External"/><Relationship Id="rId167" Type="http://schemas.openxmlformats.org/officeDocument/2006/relationships/hyperlink" Target="https://doi.org/10.1371/journal.pone.0278495" TargetMode="External"/><Relationship Id="rId7" Type="http://schemas.openxmlformats.org/officeDocument/2006/relationships/hyperlink" Target="https://doi.org/10.1111/tbed.12748" TargetMode="External"/><Relationship Id="rId71" Type="http://schemas.openxmlformats.org/officeDocument/2006/relationships/hyperlink" Target="https://doi.org/10.1186/s13567-023-01219-0" TargetMode="External"/><Relationship Id="rId92" Type="http://schemas.openxmlformats.org/officeDocument/2006/relationships/hyperlink" Target="https://doi.org/10.1186/s13567-023-01219-0" TargetMode="External"/><Relationship Id="rId162" Type="http://schemas.openxmlformats.org/officeDocument/2006/relationships/hyperlink" Target="https://doi.org/10.1186/s13567-015-0185-0" TargetMode="External"/><Relationship Id="rId2" Type="http://schemas.openxmlformats.org/officeDocument/2006/relationships/hyperlink" Target="https://doi.org/10.1111/tbed.12748" TargetMode="External"/><Relationship Id="rId29" Type="http://schemas.openxmlformats.org/officeDocument/2006/relationships/hyperlink" Target="https://doi.org/10.1111%2Ftbed.14675" TargetMode="External"/><Relationship Id="rId24" Type="http://schemas.openxmlformats.org/officeDocument/2006/relationships/hyperlink" Target="https://doi.org/10.1111/tbed.12748" TargetMode="External"/><Relationship Id="rId40" Type="http://schemas.openxmlformats.org/officeDocument/2006/relationships/hyperlink" Target="https://doi.org/10.1186/s13567-023-01219-0" TargetMode="External"/><Relationship Id="rId45" Type="http://schemas.openxmlformats.org/officeDocument/2006/relationships/hyperlink" Target="https://doi.org/10.1186/s13567-023-01219-0" TargetMode="External"/><Relationship Id="rId66" Type="http://schemas.openxmlformats.org/officeDocument/2006/relationships/hyperlink" Target="https://doi.org/10.1186/s13567-023-01219-0" TargetMode="External"/><Relationship Id="rId87" Type="http://schemas.openxmlformats.org/officeDocument/2006/relationships/hyperlink" Target="https://doi.org/10.1186/s13567-023-01219-0" TargetMode="External"/><Relationship Id="rId110" Type="http://schemas.openxmlformats.org/officeDocument/2006/relationships/hyperlink" Target="https://doi.org/10.1186/s13567-023-01219-0" TargetMode="External"/><Relationship Id="rId115" Type="http://schemas.openxmlformats.org/officeDocument/2006/relationships/hyperlink" Target="https://doi.org/10.1186/s13567-023-01219-0" TargetMode="External"/><Relationship Id="rId131" Type="http://schemas.openxmlformats.org/officeDocument/2006/relationships/hyperlink" Target="https://doi.org/10.1128/aem.61.4.1363-1370.1995" TargetMode="External"/><Relationship Id="rId136" Type="http://schemas.openxmlformats.org/officeDocument/2006/relationships/hyperlink" Target="https://doi.org/10.1016/j.epidem.2012.02.002" TargetMode="External"/><Relationship Id="rId157" Type="http://schemas.openxmlformats.org/officeDocument/2006/relationships/hyperlink" Target="https://doi.org/10.1016/j.epidem.2012.02.002" TargetMode="External"/><Relationship Id="rId178" Type="http://schemas.openxmlformats.org/officeDocument/2006/relationships/hyperlink" Target="https://doi.org/10.1186/1297-9716-44-72" TargetMode="External"/><Relationship Id="rId61" Type="http://schemas.openxmlformats.org/officeDocument/2006/relationships/hyperlink" Target="https://doi.org/10.1186/s13567-023-01219-0" TargetMode="External"/><Relationship Id="rId82" Type="http://schemas.openxmlformats.org/officeDocument/2006/relationships/hyperlink" Target="https://doi.org/10.1186/s13567-023-01219-0" TargetMode="External"/><Relationship Id="rId152" Type="http://schemas.openxmlformats.org/officeDocument/2006/relationships/hyperlink" Target="https://doi.org/10.1016/j.epidem.2012.02.002" TargetMode="External"/><Relationship Id="rId173" Type="http://schemas.openxmlformats.org/officeDocument/2006/relationships/hyperlink" Target="https://doi.org/10.1186/1297-9716-44-72" TargetMode="External"/><Relationship Id="rId19" Type="http://schemas.openxmlformats.org/officeDocument/2006/relationships/hyperlink" Target="https://doi.org/10.1111/tbed.12748" TargetMode="External"/><Relationship Id="rId14" Type="http://schemas.openxmlformats.org/officeDocument/2006/relationships/hyperlink" Target="https://doi.org/10.1111/tbed.12748" TargetMode="External"/><Relationship Id="rId30" Type="http://schemas.openxmlformats.org/officeDocument/2006/relationships/hyperlink" Target="https://doi.org/10.1186/s13567-023-01219-0" TargetMode="External"/><Relationship Id="rId35" Type="http://schemas.openxmlformats.org/officeDocument/2006/relationships/hyperlink" Target="https://doi.org/10.1186/s13567-023-01219-0" TargetMode="External"/><Relationship Id="rId56" Type="http://schemas.openxmlformats.org/officeDocument/2006/relationships/hyperlink" Target="https://doi.org/10.1186/s13567-023-01219-0" TargetMode="External"/><Relationship Id="rId77" Type="http://schemas.openxmlformats.org/officeDocument/2006/relationships/hyperlink" Target="https://doi.org/10.1186/s13567-023-01219-0" TargetMode="External"/><Relationship Id="rId100" Type="http://schemas.openxmlformats.org/officeDocument/2006/relationships/hyperlink" Target="https://doi.org/10.1186/s13567-023-01219-0" TargetMode="External"/><Relationship Id="rId105" Type="http://schemas.openxmlformats.org/officeDocument/2006/relationships/hyperlink" Target="https://doi.org/10.1186/s13567-023-01219-0" TargetMode="External"/><Relationship Id="rId126" Type="http://schemas.openxmlformats.org/officeDocument/2006/relationships/hyperlink" Target="https://doi.org/10.3168/jds.2006-815" TargetMode="External"/><Relationship Id="rId147" Type="http://schemas.openxmlformats.org/officeDocument/2006/relationships/hyperlink" Target="https://doi.org/10.1016/j.epidem.2012.02.002" TargetMode="External"/><Relationship Id="rId168" Type="http://schemas.openxmlformats.org/officeDocument/2006/relationships/hyperlink" Target="https://doi.org/10.1371/journal.pone.0278495" TargetMode="External"/><Relationship Id="rId8" Type="http://schemas.openxmlformats.org/officeDocument/2006/relationships/hyperlink" Target="https://doi.org/10.1111/tbed.12748" TargetMode="External"/><Relationship Id="rId51" Type="http://schemas.openxmlformats.org/officeDocument/2006/relationships/hyperlink" Target="https://doi.org/10.1186/s13567-023-01219-0" TargetMode="External"/><Relationship Id="rId72" Type="http://schemas.openxmlformats.org/officeDocument/2006/relationships/hyperlink" Target="https://doi.org/10.1186/s13567-023-01219-0" TargetMode="External"/><Relationship Id="rId93" Type="http://schemas.openxmlformats.org/officeDocument/2006/relationships/hyperlink" Target="https://doi.org/10.1186/s13567-023-01219-0" TargetMode="External"/><Relationship Id="rId98" Type="http://schemas.openxmlformats.org/officeDocument/2006/relationships/hyperlink" Target="https://doi.org/10.1186/s13567-023-01219-0" TargetMode="External"/><Relationship Id="rId121" Type="http://schemas.openxmlformats.org/officeDocument/2006/relationships/hyperlink" Target="https://doi.org/10.1186/s13567-023-01219-0" TargetMode="External"/><Relationship Id="rId142" Type="http://schemas.openxmlformats.org/officeDocument/2006/relationships/hyperlink" Target="https://doi.org/10.1016/j.epidem.2012.02.002" TargetMode="External"/><Relationship Id="rId163" Type="http://schemas.openxmlformats.org/officeDocument/2006/relationships/hyperlink" Target="https://doi.org/10.1186/s13567-015-0185-0" TargetMode="External"/><Relationship Id="rId3" Type="http://schemas.openxmlformats.org/officeDocument/2006/relationships/hyperlink" Target="https://doi.org/10.1111/tbed.12748" TargetMode="External"/><Relationship Id="rId25" Type="http://schemas.openxmlformats.org/officeDocument/2006/relationships/hyperlink" Target="https://doi.org/10.1111/tbed.12748" TargetMode="External"/><Relationship Id="rId46" Type="http://schemas.openxmlformats.org/officeDocument/2006/relationships/hyperlink" Target="https://doi.org/10.1186/s13567-023-01219-0" TargetMode="External"/><Relationship Id="rId67" Type="http://schemas.openxmlformats.org/officeDocument/2006/relationships/hyperlink" Target="https://doi.org/10.1186/s13567-023-01219-0" TargetMode="External"/><Relationship Id="rId116" Type="http://schemas.openxmlformats.org/officeDocument/2006/relationships/hyperlink" Target="https://doi.org/10.1186/s13567-023-01219-0" TargetMode="External"/><Relationship Id="rId137" Type="http://schemas.openxmlformats.org/officeDocument/2006/relationships/hyperlink" Target="https://doi.org/10.1016/j.epidem.2012.02.002" TargetMode="External"/><Relationship Id="rId158" Type="http://schemas.openxmlformats.org/officeDocument/2006/relationships/hyperlink" Target="https://doi.org/10.1186/1756-0500-5-190" TargetMode="External"/><Relationship Id="rId20" Type="http://schemas.openxmlformats.org/officeDocument/2006/relationships/hyperlink" Target="https://doi.org/10.1111/tbed.12748" TargetMode="External"/><Relationship Id="rId41" Type="http://schemas.openxmlformats.org/officeDocument/2006/relationships/hyperlink" Target="https://doi.org/10.1186/s13567-023-01219-0" TargetMode="External"/><Relationship Id="rId62" Type="http://schemas.openxmlformats.org/officeDocument/2006/relationships/hyperlink" Target="https://doi.org/10.1186/s13567-023-01219-0" TargetMode="External"/><Relationship Id="rId83" Type="http://schemas.openxmlformats.org/officeDocument/2006/relationships/hyperlink" Target="https://doi.org/10.1186/s13567-023-01219-0" TargetMode="External"/><Relationship Id="rId88" Type="http://schemas.openxmlformats.org/officeDocument/2006/relationships/hyperlink" Target="https://doi.org/10.1186/s13567-023-01219-0" TargetMode="External"/><Relationship Id="rId111" Type="http://schemas.openxmlformats.org/officeDocument/2006/relationships/hyperlink" Target="https://doi.org/10.1186/s13567-023-01219-0" TargetMode="External"/><Relationship Id="rId132" Type="http://schemas.openxmlformats.org/officeDocument/2006/relationships/hyperlink" Target="https://doi.org/10.1186%2F1297-9716-42-44" TargetMode="External"/><Relationship Id="rId153" Type="http://schemas.openxmlformats.org/officeDocument/2006/relationships/hyperlink" Target="https://doi.org/10.1016/j.epidem.2012.02.002" TargetMode="External"/><Relationship Id="rId174" Type="http://schemas.openxmlformats.org/officeDocument/2006/relationships/hyperlink" Target="https://doi.org/10.1186/1297-9716-44-72" TargetMode="External"/><Relationship Id="rId179" Type="http://schemas.openxmlformats.org/officeDocument/2006/relationships/printerSettings" Target="../printerSettings/printerSettings2.bin"/><Relationship Id="rId15" Type="http://schemas.openxmlformats.org/officeDocument/2006/relationships/hyperlink" Target="https://doi.org/10.1111/tbed.12748" TargetMode="External"/><Relationship Id="rId36" Type="http://schemas.openxmlformats.org/officeDocument/2006/relationships/hyperlink" Target="https://doi.org/10.1186/s13567-023-01219-0" TargetMode="External"/><Relationship Id="rId57" Type="http://schemas.openxmlformats.org/officeDocument/2006/relationships/hyperlink" Target="https://doi.org/10.1186/s13567-023-01219-0" TargetMode="External"/><Relationship Id="rId106" Type="http://schemas.openxmlformats.org/officeDocument/2006/relationships/hyperlink" Target="https://doi.org/10.1186/s13567-023-01219-0" TargetMode="External"/><Relationship Id="rId127" Type="http://schemas.openxmlformats.org/officeDocument/2006/relationships/hyperlink" Target="https://doi.org/10.3168/jds.2006-815" TargetMode="External"/><Relationship Id="rId10" Type="http://schemas.openxmlformats.org/officeDocument/2006/relationships/hyperlink" Target="https://doi.org/10.1111/tbed.12748" TargetMode="External"/><Relationship Id="rId31" Type="http://schemas.openxmlformats.org/officeDocument/2006/relationships/hyperlink" Target="https://doi.org/10.1186/s13567-023-01219-0" TargetMode="External"/><Relationship Id="rId52" Type="http://schemas.openxmlformats.org/officeDocument/2006/relationships/hyperlink" Target="https://doi.org/10.1186/s13567-023-01219-0" TargetMode="External"/><Relationship Id="rId73" Type="http://schemas.openxmlformats.org/officeDocument/2006/relationships/hyperlink" Target="https://doi.org/10.1186/s13567-023-01219-0" TargetMode="External"/><Relationship Id="rId78" Type="http://schemas.openxmlformats.org/officeDocument/2006/relationships/hyperlink" Target="https://doi.org/10.1186/s13567-023-01219-0" TargetMode="External"/><Relationship Id="rId94" Type="http://schemas.openxmlformats.org/officeDocument/2006/relationships/hyperlink" Target="https://doi.org/10.1186/s13567-023-01219-0" TargetMode="External"/><Relationship Id="rId99" Type="http://schemas.openxmlformats.org/officeDocument/2006/relationships/hyperlink" Target="https://doi.org/10.1186/s13567-023-01219-0" TargetMode="External"/><Relationship Id="rId101" Type="http://schemas.openxmlformats.org/officeDocument/2006/relationships/hyperlink" Target="https://doi.org/10.1186/s13567-023-01219-0" TargetMode="External"/><Relationship Id="rId122" Type="http://schemas.openxmlformats.org/officeDocument/2006/relationships/hyperlink" Target="https://doi.org/10.1186/s13567-023-01219-0" TargetMode="External"/><Relationship Id="rId143" Type="http://schemas.openxmlformats.org/officeDocument/2006/relationships/hyperlink" Target="https://doi.org/10.1016/j.epidem.2012.02.002" TargetMode="External"/><Relationship Id="rId148" Type="http://schemas.openxmlformats.org/officeDocument/2006/relationships/hyperlink" Target="https://doi.org/10.1016/j.epidem.2012.02.002" TargetMode="External"/><Relationship Id="rId164" Type="http://schemas.openxmlformats.org/officeDocument/2006/relationships/hyperlink" Target="https://doi.org/10.1371%2Fjournal.pone.0203190" TargetMode="External"/><Relationship Id="rId169" Type="http://schemas.openxmlformats.org/officeDocument/2006/relationships/hyperlink" Target="https://doi.org/10.1186/1297-9716-44-72" TargetMode="External"/><Relationship Id="rId4" Type="http://schemas.openxmlformats.org/officeDocument/2006/relationships/hyperlink" Target="https://doi.org/10.1111/tbed.12748" TargetMode="External"/><Relationship Id="rId9" Type="http://schemas.openxmlformats.org/officeDocument/2006/relationships/hyperlink" Target="https://doi.org/10.1111/tbed.12748" TargetMode="External"/><Relationship Id="rId26" Type="http://schemas.openxmlformats.org/officeDocument/2006/relationships/hyperlink" Target="https://doi.org/10.1111/tbed.12748" TargetMode="External"/><Relationship Id="rId47" Type="http://schemas.openxmlformats.org/officeDocument/2006/relationships/hyperlink" Target="https://doi.org/10.1186/s13567-023-01219-0" TargetMode="External"/><Relationship Id="rId68" Type="http://schemas.openxmlformats.org/officeDocument/2006/relationships/hyperlink" Target="https://doi.org/10.1186/s13567-023-01219-0" TargetMode="External"/><Relationship Id="rId89" Type="http://schemas.openxmlformats.org/officeDocument/2006/relationships/hyperlink" Target="https://doi.org/10.1186/s13567-023-01219-0" TargetMode="External"/><Relationship Id="rId112" Type="http://schemas.openxmlformats.org/officeDocument/2006/relationships/hyperlink" Target="https://doi.org/10.1186/s13567-023-01219-0" TargetMode="External"/><Relationship Id="rId133" Type="http://schemas.openxmlformats.org/officeDocument/2006/relationships/hyperlink" Target="https://pubmed.ncbi.nlm.nih.gov/20134227" TargetMode="External"/><Relationship Id="rId154" Type="http://schemas.openxmlformats.org/officeDocument/2006/relationships/hyperlink" Target="https://doi.org/10.1016/j.epidem.2012.02.002" TargetMode="External"/><Relationship Id="rId175" Type="http://schemas.openxmlformats.org/officeDocument/2006/relationships/hyperlink" Target="https://doi.org/10.1186/1297-9716-44-72" TargetMode="External"/><Relationship Id="rId16" Type="http://schemas.openxmlformats.org/officeDocument/2006/relationships/hyperlink" Target="https://doi.org/10.1111/tbed.12748" TargetMode="External"/><Relationship Id="rId37" Type="http://schemas.openxmlformats.org/officeDocument/2006/relationships/hyperlink" Target="https://doi.org/10.1186/s13567-023-01219-0" TargetMode="External"/><Relationship Id="rId58" Type="http://schemas.openxmlformats.org/officeDocument/2006/relationships/hyperlink" Target="https://doi.org/10.1186/s13567-023-01219-0" TargetMode="External"/><Relationship Id="rId79" Type="http://schemas.openxmlformats.org/officeDocument/2006/relationships/hyperlink" Target="https://doi.org/10.1186/s13567-023-01219-0" TargetMode="External"/><Relationship Id="rId102" Type="http://schemas.openxmlformats.org/officeDocument/2006/relationships/hyperlink" Target="https://doi.org/10.1186/s13567-023-01219-0" TargetMode="External"/><Relationship Id="rId123" Type="http://schemas.openxmlformats.org/officeDocument/2006/relationships/hyperlink" Target="https://doi.org/10.1186/s13567-023-01219-0" TargetMode="External"/><Relationship Id="rId144" Type="http://schemas.openxmlformats.org/officeDocument/2006/relationships/hyperlink" Target="https://doi.org/10.1016/j.epidem.2012.02.002" TargetMode="External"/><Relationship Id="rId90" Type="http://schemas.openxmlformats.org/officeDocument/2006/relationships/hyperlink" Target="https://doi.org/10.1186/s13567-023-01219-0" TargetMode="External"/><Relationship Id="rId165" Type="http://schemas.openxmlformats.org/officeDocument/2006/relationships/hyperlink" Target="https://doi.org/10.1371%2Fjournal.pone.0203190" TargetMode="External"/><Relationship Id="rId27" Type="http://schemas.openxmlformats.org/officeDocument/2006/relationships/hyperlink" Target="https://doi.org/10.1111/tbed.12748" TargetMode="External"/><Relationship Id="rId48" Type="http://schemas.openxmlformats.org/officeDocument/2006/relationships/hyperlink" Target="https://doi.org/10.1186/s13567-023-01219-0" TargetMode="External"/><Relationship Id="rId69" Type="http://schemas.openxmlformats.org/officeDocument/2006/relationships/hyperlink" Target="https://doi.org/10.1186/s13567-023-01219-0" TargetMode="External"/><Relationship Id="rId113" Type="http://schemas.openxmlformats.org/officeDocument/2006/relationships/hyperlink" Target="https://doi.org/10.1186/s13567-023-01219-0" TargetMode="External"/><Relationship Id="rId134" Type="http://schemas.openxmlformats.org/officeDocument/2006/relationships/hyperlink" Target="https://doi.org/10.1186%2Fs13567-015-0156-5" TargetMode="External"/><Relationship Id="rId80" Type="http://schemas.openxmlformats.org/officeDocument/2006/relationships/hyperlink" Target="https://doi.org/10.1186/s13567-023-01219-0" TargetMode="External"/><Relationship Id="rId155" Type="http://schemas.openxmlformats.org/officeDocument/2006/relationships/hyperlink" Target="https://doi.org/10.1016/j.epidem.2012.02.002" TargetMode="External"/><Relationship Id="rId176" Type="http://schemas.openxmlformats.org/officeDocument/2006/relationships/hyperlink" Target="https://doi.org/10.1186/1297-9716-44-72" TargetMode="External"/><Relationship Id="rId17" Type="http://schemas.openxmlformats.org/officeDocument/2006/relationships/hyperlink" Target="https://doi.org/10.1111/tbed.12748" TargetMode="External"/><Relationship Id="rId38" Type="http://schemas.openxmlformats.org/officeDocument/2006/relationships/hyperlink" Target="https://doi.org/10.1186/s13567-023-01219-0" TargetMode="External"/><Relationship Id="rId59" Type="http://schemas.openxmlformats.org/officeDocument/2006/relationships/hyperlink" Target="https://doi.org/10.1186/s13567-023-01219-0" TargetMode="External"/><Relationship Id="rId103" Type="http://schemas.openxmlformats.org/officeDocument/2006/relationships/hyperlink" Target="https://doi.org/10.1186/s13567-023-01219-0" TargetMode="External"/><Relationship Id="rId124" Type="http://schemas.openxmlformats.org/officeDocument/2006/relationships/hyperlink" Target="https://doi.org/10.1186/s13567-023-01219-0" TargetMode="External"/><Relationship Id="rId70" Type="http://schemas.openxmlformats.org/officeDocument/2006/relationships/hyperlink" Target="https://doi.org/10.1186/s13567-023-01219-0" TargetMode="External"/><Relationship Id="rId91" Type="http://schemas.openxmlformats.org/officeDocument/2006/relationships/hyperlink" Target="https://doi.org/10.1186/s13567-023-01219-0" TargetMode="External"/><Relationship Id="rId145" Type="http://schemas.openxmlformats.org/officeDocument/2006/relationships/hyperlink" Target="https://doi.org/10.1016/j.epidem.2012.02.002" TargetMode="External"/><Relationship Id="rId166" Type="http://schemas.openxmlformats.org/officeDocument/2006/relationships/hyperlink" Target="https://doi.org/10.1371%2Fjournal.pone.0203190" TargetMode="External"/><Relationship Id="rId1" Type="http://schemas.openxmlformats.org/officeDocument/2006/relationships/hyperlink" Target="https://doi.org/10.1111/tbed.12748"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doi.org/10.3109/1040841X.2013.867830" TargetMode="External"/><Relationship Id="rId13" Type="http://schemas.openxmlformats.org/officeDocument/2006/relationships/hyperlink" Target="https://pubmed.ncbi.nlm.nih.gov/15188957" TargetMode="External"/><Relationship Id="rId3" Type="http://schemas.openxmlformats.org/officeDocument/2006/relationships/hyperlink" Target="https://doi.org/10.21423/bovine-vol45no2p118-123" TargetMode="External"/><Relationship Id="rId7" Type="http://schemas.openxmlformats.org/officeDocument/2006/relationships/hyperlink" Target="https://doi.org/10.1016/j.tvjl.2005.07.017" TargetMode="External"/><Relationship Id="rId12" Type="http://schemas.openxmlformats.org/officeDocument/2006/relationships/hyperlink" Target="https://pubmed.ncbi.nlm.nih.gov/20046632" TargetMode="External"/><Relationship Id="rId17" Type="http://schemas.openxmlformats.org/officeDocument/2006/relationships/printerSettings" Target="../printerSettings/printerSettings3.bin"/><Relationship Id="rId2" Type="http://schemas.openxmlformats.org/officeDocument/2006/relationships/hyperlink" Target="https://doi.org/10.21423/bovine-vol45no2p118-123" TargetMode="External"/><Relationship Id="rId16" Type="http://schemas.openxmlformats.org/officeDocument/2006/relationships/hyperlink" Target="https://doi.org/10.1128%2FAEM.01329-10" TargetMode="External"/><Relationship Id="rId1" Type="http://schemas.openxmlformats.org/officeDocument/2006/relationships/hyperlink" Target="https://doi.org/10.21423/bovine-vol45no2p118-123" TargetMode="External"/><Relationship Id="rId6" Type="http://schemas.openxmlformats.org/officeDocument/2006/relationships/hyperlink" Target="https://doi.org/10.1016/j.tvjl.2005.07.017" TargetMode="External"/><Relationship Id="rId11" Type="http://schemas.openxmlformats.org/officeDocument/2006/relationships/hyperlink" Target="https://aasv.org/shap/issues/v10n2/v10n2p59.html" TargetMode="External"/><Relationship Id="rId5" Type="http://schemas.openxmlformats.org/officeDocument/2006/relationships/hyperlink" Target="https://doi.org/10.1016/S0167-5877(99)00069-0" TargetMode="External"/><Relationship Id="rId15" Type="http://schemas.openxmlformats.org/officeDocument/2006/relationships/hyperlink" Target="https://doi.org/10.3390/ani12030284" TargetMode="External"/><Relationship Id="rId10" Type="http://schemas.openxmlformats.org/officeDocument/2006/relationships/hyperlink" Target="https://doi.org/10.1111/tbed.14176" TargetMode="External"/><Relationship Id="rId4" Type="http://schemas.openxmlformats.org/officeDocument/2006/relationships/hyperlink" Target="https://doi.org/10.1080/01652176.2013.799301" TargetMode="External"/><Relationship Id="rId9" Type="http://schemas.openxmlformats.org/officeDocument/2006/relationships/hyperlink" Target="https://doi.org/10.3390/v14071384" TargetMode="External"/><Relationship Id="rId14" Type="http://schemas.openxmlformats.org/officeDocument/2006/relationships/hyperlink" Target="http://www.ncbi.nlm.nih.gov/pmc/articles/pmc227022/"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doi.org/10.1371%2Fjournal.pone.0216747" TargetMode="External"/><Relationship Id="rId21" Type="http://schemas.openxmlformats.org/officeDocument/2006/relationships/hyperlink" Target="https://doi.org/10.1016/j.rvsc.2023.04.004" TargetMode="External"/><Relationship Id="rId42" Type="http://schemas.openxmlformats.org/officeDocument/2006/relationships/hyperlink" Target="https://doi.org/10.3389/fmicb.2023.1139312" TargetMode="External"/><Relationship Id="rId63" Type="http://schemas.openxmlformats.org/officeDocument/2006/relationships/hyperlink" Target="https://doi.org/10.3389/fmicb.2023.1139312" TargetMode="External"/><Relationship Id="rId84" Type="http://schemas.openxmlformats.org/officeDocument/2006/relationships/hyperlink" Target="https://doi.org/10.3389/fmicb.2023.1139312" TargetMode="External"/><Relationship Id="rId138" Type="http://schemas.openxmlformats.org/officeDocument/2006/relationships/hyperlink" Target="https://doi.org/10.2903/j.efsa.2022.7311" TargetMode="External"/><Relationship Id="rId159" Type="http://schemas.openxmlformats.org/officeDocument/2006/relationships/hyperlink" Target="https://doi.org/10.1016/j.tvjl.2022.105786" TargetMode="External"/><Relationship Id="rId170" Type="http://schemas.openxmlformats.org/officeDocument/2006/relationships/hyperlink" Target="https://doi.org/10.1016/j.tvjl.2022.105786" TargetMode="External"/><Relationship Id="rId107" Type="http://schemas.openxmlformats.org/officeDocument/2006/relationships/hyperlink" Target="https://doi.org/10.3389/fmicb.2023.1139312" TargetMode="External"/><Relationship Id="rId11" Type="http://schemas.openxmlformats.org/officeDocument/2006/relationships/hyperlink" Target="https://doi.org/10.1016/j.rvsc.2014.04.009" TargetMode="External"/><Relationship Id="rId32" Type="http://schemas.openxmlformats.org/officeDocument/2006/relationships/hyperlink" Target="https://doi.org/10.1016/j.prevetmed.2018.07.008" TargetMode="External"/><Relationship Id="rId53" Type="http://schemas.openxmlformats.org/officeDocument/2006/relationships/hyperlink" Target="https://doi.org/10.3389/fmicb.2023.1139312" TargetMode="External"/><Relationship Id="rId74" Type="http://schemas.openxmlformats.org/officeDocument/2006/relationships/hyperlink" Target="https://doi.org/10.3389/fmicb.2023.1139312" TargetMode="External"/><Relationship Id="rId128" Type="http://schemas.openxmlformats.org/officeDocument/2006/relationships/hyperlink" Target="https://doi.org/10.1371%2Fjournal.pone.0216747" TargetMode="External"/><Relationship Id="rId149" Type="http://schemas.openxmlformats.org/officeDocument/2006/relationships/hyperlink" Target="https://doi.org/10.1016/j.tvjl.2022.105786" TargetMode="External"/><Relationship Id="rId5" Type="http://schemas.openxmlformats.org/officeDocument/2006/relationships/hyperlink" Target="https://doi.org/10.1016/j.rvsc.2014.04.009" TargetMode="External"/><Relationship Id="rId95" Type="http://schemas.openxmlformats.org/officeDocument/2006/relationships/hyperlink" Target="https://doi.org/10.3389/fmicb.2023.1139312" TargetMode="External"/><Relationship Id="rId160" Type="http://schemas.openxmlformats.org/officeDocument/2006/relationships/hyperlink" Target="https://doi.org/10.1016/j.tvjl.2022.105786" TargetMode="External"/><Relationship Id="rId22" Type="http://schemas.openxmlformats.org/officeDocument/2006/relationships/hyperlink" Target="https://www.sciencedirect.com/topics/agricultural-and-biological-sciences/milk-tanks" TargetMode="External"/><Relationship Id="rId43" Type="http://schemas.openxmlformats.org/officeDocument/2006/relationships/hyperlink" Target="https://doi.org/10.3389/fmicb.2023.1139312" TargetMode="External"/><Relationship Id="rId64" Type="http://schemas.openxmlformats.org/officeDocument/2006/relationships/hyperlink" Target="https://doi.org/10.3389/fmicb.2023.1139312" TargetMode="External"/><Relationship Id="rId118" Type="http://schemas.openxmlformats.org/officeDocument/2006/relationships/hyperlink" Target="https://doi.org/10.1371%2Fjournal.pone.0216747" TargetMode="External"/><Relationship Id="rId139" Type="http://schemas.openxmlformats.org/officeDocument/2006/relationships/hyperlink" Target="https://doi.org/10.3389/fvets.2020.00477" TargetMode="External"/><Relationship Id="rId85" Type="http://schemas.openxmlformats.org/officeDocument/2006/relationships/hyperlink" Target="https://doi.org/10.3389/fmicb.2023.1139312" TargetMode="External"/><Relationship Id="rId150" Type="http://schemas.openxmlformats.org/officeDocument/2006/relationships/hyperlink" Target="https://doi.org/10.1016/j.tvjl.2022.105786" TargetMode="External"/><Relationship Id="rId171" Type="http://schemas.openxmlformats.org/officeDocument/2006/relationships/hyperlink" Target="https://doi.org/10.1016/j.tvjl.2022.105786" TargetMode="External"/><Relationship Id="rId12" Type="http://schemas.openxmlformats.org/officeDocument/2006/relationships/hyperlink" Target="https://doi.org/10.1016/j.rvsc.2014.04.009" TargetMode="External"/><Relationship Id="rId33" Type="http://schemas.openxmlformats.org/officeDocument/2006/relationships/hyperlink" Target="https://doi.org/10.1016/j.prevetmed.2005.08.005" TargetMode="External"/><Relationship Id="rId108" Type="http://schemas.openxmlformats.org/officeDocument/2006/relationships/hyperlink" Target="https://doi.org/10.3389/fmicb.2023.1139312" TargetMode="External"/><Relationship Id="rId129" Type="http://schemas.openxmlformats.org/officeDocument/2006/relationships/hyperlink" Target="https://doi.org/10.1371%2Fjournal.pone.0216747" TargetMode="External"/><Relationship Id="rId54" Type="http://schemas.openxmlformats.org/officeDocument/2006/relationships/hyperlink" Target="https://doi.org/10.3389/fmicb.2023.1139312" TargetMode="External"/><Relationship Id="rId75" Type="http://schemas.openxmlformats.org/officeDocument/2006/relationships/hyperlink" Target="https://doi.org/10.3389/fmicb.2023.1139312" TargetMode="External"/><Relationship Id="rId96" Type="http://schemas.openxmlformats.org/officeDocument/2006/relationships/hyperlink" Target="https://doi.org/10.3389/fmicb.2023.1139312" TargetMode="External"/><Relationship Id="rId140" Type="http://schemas.openxmlformats.org/officeDocument/2006/relationships/hyperlink" Target="https://assets.thermofisher.com/TFS-Assets/GSD/Flyers/priocheck-porcine-hev-ab-strip-kit-flyer.pdf" TargetMode="External"/><Relationship Id="rId161" Type="http://schemas.openxmlformats.org/officeDocument/2006/relationships/hyperlink" Target="https://doi.org/10.1016/j.tvjl.2022.105786" TargetMode="External"/><Relationship Id="rId6" Type="http://schemas.openxmlformats.org/officeDocument/2006/relationships/hyperlink" Target="https://doi.org/10.1016/j.rvsc.2014.04.009" TargetMode="External"/><Relationship Id="rId23" Type="http://schemas.openxmlformats.org/officeDocument/2006/relationships/hyperlink" Target="https://www.sciencedirect.com/topics/agricultural-and-biological-sciences/milk-tanks" TargetMode="External"/><Relationship Id="rId28" Type="http://schemas.openxmlformats.org/officeDocument/2006/relationships/hyperlink" Target="https://doi.org/10.1016/j.prevetmed.2018.03.008" TargetMode="External"/><Relationship Id="rId49" Type="http://schemas.openxmlformats.org/officeDocument/2006/relationships/hyperlink" Target="https://doi.org/10.3389/fmicb.2023.1139312" TargetMode="External"/><Relationship Id="rId114" Type="http://schemas.openxmlformats.org/officeDocument/2006/relationships/hyperlink" Target="https://doi.org/10.1371%2Fjournal.pone.0216747" TargetMode="External"/><Relationship Id="rId119" Type="http://schemas.openxmlformats.org/officeDocument/2006/relationships/hyperlink" Target="https://doi.org/10.1371%2Fjournal.pone.0216747" TargetMode="External"/><Relationship Id="rId44" Type="http://schemas.openxmlformats.org/officeDocument/2006/relationships/hyperlink" Target="https://doi.org/10.3389/fmicb.2023.1139312" TargetMode="External"/><Relationship Id="rId60" Type="http://schemas.openxmlformats.org/officeDocument/2006/relationships/hyperlink" Target="https://doi.org/10.3389/fmicb.2023.1139312" TargetMode="External"/><Relationship Id="rId65" Type="http://schemas.openxmlformats.org/officeDocument/2006/relationships/hyperlink" Target="https://doi.org/10.3389/fmicb.2023.1139312" TargetMode="External"/><Relationship Id="rId81" Type="http://schemas.openxmlformats.org/officeDocument/2006/relationships/hyperlink" Target="https://doi.org/10.3389/fmicb.2023.1139312" TargetMode="External"/><Relationship Id="rId86" Type="http://schemas.openxmlformats.org/officeDocument/2006/relationships/hyperlink" Target="https://doi.org/10.3389/fmicb.2023.1139312" TargetMode="External"/><Relationship Id="rId130" Type="http://schemas.openxmlformats.org/officeDocument/2006/relationships/hyperlink" Target="https://doi.org/10.1371%2Fjournal.pone.0216747" TargetMode="External"/><Relationship Id="rId135" Type="http://schemas.openxmlformats.org/officeDocument/2006/relationships/hyperlink" Target="https://doi.org/10.2903/j.efsa.2022.7311" TargetMode="External"/><Relationship Id="rId151" Type="http://schemas.openxmlformats.org/officeDocument/2006/relationships/hyperlink" Target="https://doi.org/10.1016/j.tvjl.2022.105786" TargetMode="External"/><Relationship Id="rId156" Type="http://schemas.openxmlformats.org/officeDocument/2006/relationships/hyperlink" Target="https://doi.org/10.1016/j.tvjl.2022.105786" TargetMode="External"/><Relationship Id="rId177" Type="http://schemas.openxmlformats.org/officeDocument/2006/relationships/printerSettings" Target="../printerSettings/printerSettings4.bin"/><Relationship Id="rId172" Type="http://schemas.openxmlformats.org/officeDocument/2006/relationships/hyperlink" Target="https://doi.org/10.1016/j.tvjl.2022.105786" TargetMode="External"/><Relationship Id="rId13" Type="http://schemas.openxmlformats.org/officeDocument/2006/relationships/hyperlink" Target="https://doi.org/10.1016/j.rvsc.2014.04.009" TargetMode="External"/><Relationship Id="rId18" Type="http://schemas.openxmlformats.org/officeDocument/2006/relationships/hyperlink" Target="https://doi.org/10.1016/j.rvsc.2023.04.004" TargetMode="External"/><Relationship Id="rId39" Type="http://schemas.openxmlformats.org/officeDocument/2006/relationships/hyperlink" Target="https://www.ncbi.nlm.nih.gov/pmc/articles/PMC6189356/" TargetMode="External"/><Relationship Id="rId109" Type="http://schemas.openxmlformats.org/officeDocument/2006/relationships/hyperlink" Target="https://doi.org/10.3389/fmicb.2023.1139312" TargetMode="External"/><Relationship Id="rId34" Type="http://schemas.openxmlformats.org/officeDocument/2006/relationships/hyperlink" Target="https://doi.org/10.1016/j.prevetmed.2005.08.005" TargetMode="External"/><Relationship Id="rId50" Type="http://schemas.openxmlformats.org/officeDocument/2006/relationships/hyperlink" Target="https://doi.org/10.3389/fmicb.2023.1139312" TargetMode="External"/><Relationship Id="rId55" Type="http://schemas.openxmlformats.org/officeDocument/2006/relationships/hyperlink" Target="https://doi.org/10.3389/fmicb.2023.1139312" TargetMode="External"/><Relationship Id="rId76" Type="http://schemas.openxmlformats.org/officeDocument/2006/relationships/hyperlink" Target="https://doi.org/10.3389/fmicb.2023.1139312" TargetMode="External"/><Relationship Id="rId97" Type="http://schemas.openxmlformats.org/officeDocument/2006/relationships/hyperlink" Target="https://doi.org/10.3389/fmicb.2023.1139312" TargetMode="External"/><Relationship Id="rId104" Type="http://schemas.openxmlformats.org/officeDocument/2006/relationships/hyperlink" Target="https://doi.org/10.3389/fmicb.2023.1139312" TargetMode="External"/><Relationship Id="rId120" Type="http://schemas.openxmlformats.org/officeDocument/2006/relationships/hyperlink" Target="https://doi.org/10.1371%2Fjournal.pone.0216747" TargetMode="External"/><Relationship Id="rId125" Type="http://schemas.openxmlformats.org/officeDocument/2006/relationships/hyperlink" Target="https://doi.org/10.1371%2Fjournal.pone.0216747" TargetMode="External"/><Relationship Id="rId141" Type="http://schemas.openxmlformats.org/officeDocument/2006/relationships/hyperlink" Target="https://doi.org/10.1016/j.tvjl.2014.05.040" TargetMode="External"/><Relationship Id="rId146" Type="http://schemas.openxmlformats.org/officeDocument/2006/relationships/hyperlink" Target="https://doi.org/10.1016/j.tvjl.2022.105786" TargetMode="External"/><Relationship Id="rId167" Type="http://schemas.openxmlformats.org/officeDocument/2006/relationships/hyperlink" Target="https://doi.org/10.1016/j.tvjl.2022.105786" TargetMode="External"/><Relationship Id="rId7" Type="http://schemas.openxmlformats.org/officeDocument/2006/relationships/hyperlink" Target="https://doi.org/10.1016/j.rvsc.2014.04.009" TargetMode="External"/><Relationship Id="rId71" Type="http://schemas.openxmlformats.org/officeDocument/2006/relationships/hyperlink" Target="https://doi.org/10.3389/fmicb.2023.1139312" TargetMode="External"/><Relationship Id="rId92" Type="http://schemas.openxmlformats.org/officeDocument/2006/relationships/hyperlink" Target="https://doi.org/10.3389/fmicb.2023.1139312" TargetMode="External"/><Relationship Id="rId162" Type="http://schemas.openxmlformats.org/officeDocument/2006/relationships/hyperlink" Target="https://doi.org/10.1016/j.tvjl.2022.105786" TargetMode="External"/><Relationship Id="rId2" Type="http://schemas.openxmlformats.org/officeDocument/2006/relationships/hyperlink" Target="https://doi.org/10.1038%2Fs41598-020-64003-6" TargetMode="External"/><Relationship Id="rId29" Type="http://schemas.openxmlformats.org/officeDocument/2006/relationships/hyperlink" Target="https://doi.org/10.1016/j.prevetmed.2018.07.008" TargetMode="External"/><Relationship Id="rId24" Type="http://schemas.openxmlformats.org/officeDocument/2006/relationships/hyperlink" Target="https://doi.org/10.1016/j.prevetmed.2018.03.008" TargetMode="External"/><Relationship Id="rId40" Type="http://schemas.openxmlformats.org/officeDocument/2006/relationships/hyperlink" Target="https://doi.org/10.3389/fmicb.2023.1139312" TargetMode="External"/><Relationship Id="rId45" Type="http://schemas.openxmlformats.org/officeDocument/2006/relationships/hyperlink" Target="https://doi.org/10.3389/fmicb.2023.1139312" TargetMode="External"/><Relationship Id="rId66" Type="http://schemas.openxmlformats.org/officeDocument/2006/relationships/hyperlink" Target="https://doi.org/10.3389/fmicb.2023.1139312" TargetMode="External"/><Relationship Id="rId87" Type="http://schemas.openxmlformats.org/officeDocument/2006/relationships/hyperlink" Target="https://doi.org/10.3389/fmicb.2023.1139312" TargetMode="External"/><Relationship Id="rId110" Type="http://schemas.openxmlformats.org/officeDocument/2006/relationships/hyperlink" Target="https://doi.org/10.3389/fmicb.2023.1139312" TargetMode="External"/><Relationship Id="rId115" Type="http://schemas.openxmlformats.org/officeDocument/2006/relationships/hyperlink" Target="https://doi.org/10.1371%2Fjournal.pone.0216747" TargetMode="External"/><Relationship Id="rId131" Type="http://schemas.openxmlformats.org/officeDocument/2006/relationships/hyperlink" Target="https://doi.org/10.2903/j.efsa.2022.7311" TargetMode="External"/><Relationship Id="rId136" Type="http://schemas.openxmlformats.org/officeDocument/2006/relationships/hyperlink" Target="https://doi.org/10.2903/j.efsa.2022.7311" TargetMode="External"/><Relationship Id="rId157" Type="http://schemas.openxmlformats.org/officeDocument/2006/relationships/hyperlink" Target="https://doi.org/10.1016/j.tvjl.2022.105786" TargetMode="External"/><Relationship Id="rId61" Type="http://schemas.openxmlformats.org/officeDocument/2006/relationships/hyperlink" Target="https://doi.org/10.3389/fmicb.2023.1139312" TargetMode="External"/><Relationship Id="rId82" Type="http://schemas.openxmlformats.org/officeDocument/2006/relationships/hyperlink" Target="https://doi.org/10.3389/fmicb.2023.1139312" TargetMode="External"/><Relationship Id="rId152" Type="http://schemas.openxmlformats.org/officeDocument/2006/relationships/hyperlink" Target="https://doi.org/10.1016/j.tvjl.2022.105786" TargetMode="External"/><Relationship Id="rId173" Type="http://schemas.openxmlformats.org/officeDocument/2006/relationships/hyperlink" Target="https://doi.org/10.1016/j.tvjl.2022.105786" TargetMode="External"/><Relationship Id="rId19" Type="http://schemas.openxmlformats.org/officeDocument/2006/relationships/hyperlink" Target="https://doi.org/10.1016/j.rvsc.2023.04.004" TargetMode="External"/><Relationship Id="rId14" Type="http://schemas.openxmlformats.org/officeDocument/2006/relationships/hyperlink" Target="https://doi.org/10.1016/j.rvsc.2014.04.009" TargetMode="External"/><Relationship Id="rId30" Type="http://schemas.openxmlformats.org/officeDocument/2006/relationships/hyperlink" Target="https://doi.org/10.1016/j.prevetmed.2018.07.008" TargetMode="External"/><Relationship Id="rId35" Type="http://schemas.openxmlformats.org/officeDocument/2006/relationships/hyperlink" Target="https://doi.org/10.7883/yoken.JJID.2018.340" TargetMode="External"/><Relationship Id="rId56" Type="http://schemas.openxmlformats.org/officeDocument/2006/relationships/hyperlink" Target="https://doi.org/10.3389/fmicb.2023.1139312" TargetMode="External"/><Relationship Id="rId77" Type="http://schemas.openxmlformats.org/officeDocument/2006/relationships/hyperlink" Target="https://doi.org/10.3389/fmicb.2023.1139312" TargetMode="External"/><Relationship Id="rId100" Type="http://schemas.openxmlformats.org/officeDocument/2006/relationships/hyperlink" Target="https://doi.org/10.3389/fmicb.2023.1139312" TargetMode="External"/><Relationship Id="rId105" Type="http://schemas.openxmlformats.org/officeDocument/2006/relationships/hyperlink" Target="https://doi.org/10.3389/fmicb.2023.1139312" TargetMode="External"/><Relationship Id="rId126" Type="http://schemas.openxmlformats.org/officeDocument/2006/relationships/hyperlink" Target="https://doi.org/10.1371%2Fjournal.pone.0216747" TargetMode="External"/><Relationship Id="rId147" Type="http://schemas.openxmlformats.org/officeDocument/2006/relationships/hyperlink" Target="https://doi.org/10.1016/j.tvjl.2022.105786" TargetMode="External"/><Relationship Id="rId168" Type="http://schemas.openxmlformats.org/officeDocument/2006/relationships/hyperlink" Target="https://doi.org/10.1016/j.tvjl.2022.105786" TargetMode="External"/><Relationship Id="rId8" Type="http://schemas.openxmlformats.org/officeDocument/2006/relationships/hyperlink" Target="https://doi.org/10.1016/j.rvsc.2014.04.009" TargetMode="External"/><Relationship Id="rId51" Type="http://schemas.openxmlformats.org/officeDocument/2006/relationships/hyperlink" Target="https://doi.org/10.3389/fmicb.2023.1139312" TargetMode="External"/><Relationship Id="rId72" Type="http://schemas.openxmlformats.org/officeDocument/2006/relationships/hyperlink" Target="https://doi.org/10.3389/fmicb.2023.1139312" TargetMode="External"/><Relationship Id="rId93" Type="http://schemas.openxmlformats.org/officeDocument/2006/relationships/hyperlink" Target="https://doi.org/10.3389/fmicb.2023.1139312" TargetMode="External"/><Relationship Id="rId98" Type="http://schemas.openxmlformats.org/officeDocument/2006/relationships/hyperlink" Target="https://doi.org/10.3389/fmicb.2023.1139312" TargetMode="External"/><Relationship Id="rId121" Type="http://schemas.openxmlformats.org/officeDocument/2006/relationships/hyperlink" Target="https://doi.org/10.1371%2Fjournal.pone.0216747" TargetMode="External"/><Relationship Id="rId142" Type="http://schemas.openxmlformats.org/officeDocument/2006/relationships/hyperlink" Target="https://doi.org/10.1016/j.tvjl.2014.05.040" TargetMode="External"/><Relationship Id="rId163" Type="http://schemas.openxmlformats.org/officeDocument/2006/relationships/hyperlink" Target="https://doi.org/10.1016/j.tvjl.2022.105786" TargetMode="External"/><Relationship Id="rId3" Type="http://schemas.openxmlformats.org/officeDocument/2006/relationships/hyperlink" Target="https://doi.org/10.1128/spectrum.00348-23" TargetMode="External"/><Relationship Id="rId25" Type="http://schemas.openxmlformats.org/officeDocument/2006/relationships/hyperlink" Target="https://www.sciencedirect.com/topics/agricultural-and-biological-sciences/milk-tanks" TargetMode="External"/><Relationship Id="rId46" Type="http://schemas.openxmlformats.org/officeDocument/2006/relationships/hyperlink" Target="https://doi.org/10.3389/fmicb.2023.1139312" TargetMode="External"/><Relationship Id="rId67" Type="http://schemas.openxmlformats.org/officeDocument/2006/relationships/hyperlink" Target="https://doi.org/10.3389/fmicb.2023.1139312" TargetMode="External"/><Relationship Id="rId116" Type="http://schemas.openxmlformats.org/officeDocument/2006/relationships/hyperlink" Target="https://doi.org/10.1371%2Fjournal.pone.0216747" TargetMode="External"/><Relationship Id="rId137" Type="http://schemas.openxmlformats.org/officeDocument/2006/relationships/hyperlink" Target="https://doi.org/10.2903/j.efsa.2022.7311" TargetMode="External"/><Relationship Id="rId158" Type="http://schemas.openxmlformats.org/officeDocument/2006/relationships/hyperlink" Target="https://doi.org/10.1016/j.tvjl.2022.105786" TargetMode="External"/><Relationship Id="rId20" Type="http://schemas.openxmlformats.org/officeDocument/2006/relationships/hyperlink" Target="https://doi.org/10.1016/j.rvsc.2023.04.004" TargetMode="External"/><Relationship Id="rId41" Type="http://schemas.openxmlformats.org/officeDocument/2006/relationships/hyperlink" Target="https://doi.org/10.3389/fmicb.2023.1139312" TargetMode="External"/><Relationship Id="rId62" Type="http://schemas.openxmlformats.org/officeDocument/2006/relationships/hyperlink" Target="https://doi.org/10.3389/fmicb.2023.1139312" TargetMode="External"/><Relationship Id="rId83" Type="http://schemas.openxmlformats.org/officeDocument/2006/relationships/hyperlink" Target="https://doi.org/10.3389/fmicb.2023.1139312" TargetMode="External"/><Relationship Id="rId88" Type="http://schemas.openxmlformats.org/officeDocument/2006/relationships/hyperlink" Target="https://doi.org/10.3389/fmicb.2023.1139312" TargetMode="External"/><Relationship Id="rId111" Type="http://schemas.openxmlformats.org/officeDocument/2006/relationships/hyperlink" Target="https://doi.org/10.1371%2Fjournal.pone.0216747" TargetMode="External"/><Relationship Id="rId132" Type="http://schemas.openxmlformats.org/officeDocument/2006/relationships/hyperlink" Target="https://doi.org/10.2903/j.efsa.2022.7311" TargetMode="External"/><Relationship Id="rId153" Type="http://schemas.openxmlformats.org/officeDocument/2006/relationships/hyperlink" Target="https://doi.org/10.1016/j.tvjl.2022.105786" TargetMode="External"/><Relationship Id="rId174" Type="http://schemas.openxmlformats.org/officeDocument/2006/relationships/hyperlink" Target="https://doi.org/10.1016/j.tvjl.2022.105786" TargetMode="External"/><Relationship Id="rId15" Type="http://schemas.openxmlformats.org/officeDocument/2006/relationships/hyperlink" Target="https://doi.org/10.1016/j.rvsc.2014.04.009" TargetMode="External"/><Relationship Id="rId36" Type="http://schemas.openxmlformats.org/officeDocument/2006/relationships/hyperlink" Target="https://www.ncbi.nlm.nih.gov/pmc/articles/PMC6189356/" TargetMode="External"/><Relationship Id="rId57" Type="http://schemas.openxmlformats.org/officeDocument/2006/relationships/hyperlink" Target="https://doi.org/10.3389/fmicb.2023.1139312" TargetMode="External"/><Relationship Id="rId106" Type="http://schemas.openxmlformats.org/officeDocument/2006/relationships/hyperlink" Target="https://doi.org/10.3389/fmicb.2023.1139312" TargetMode="External"/><Relationship Id="rId127" Type="http://schemas.openxmlformats.org/officeDocument/2006/relationships/hyperlink" Target="https://doi.org/10.1371%2Fjournal.pone.0216747" TargetMode="External"/><Relationship Id="rId10" Type="http://schemas.openxmlformats.org/officeDocument/2006/relationships/hyperlink" Target="https://doi.org/10.1016/j.rvsc.2014.04.009" TargetMode="External"/><Relationship Id="rId31" Type="http://schemas.openxmlformats.org/officeDocument/2006/relationships/hyperlink" Target="https://doi.org/10.1016/j.prevetmed.2018.07.008" TargetMode="External"/><Relationship Id="rId52" Type="http://schemas.openxmlformats.org/officeDocument/2006/relationships/hyperlink" Target="https://doi.org/10.3389/fmicb.2023.1139312" TargetMode="External"/><Relationship Id="rId73" Type="http://schemas.openxmlformats.org/officeDocument/2006/relationships/hyperlink" Target="https://doi.org/10.3389/fmicb.2023.1139312" TargetMode="External"/><Relationship Id="rId78" Type="http://schemas.openxmlformats.org/officeDocument/2006/relationships/hyperlink" Target="https://doi.org/10.3389/fmicb.2023.1139312" TargetMode="External"/><Relationship Id="rId94" Type="http://schemas.openxmlformats.org/officeDocument/2006/relationships/hyperlink" Target="https://doi.org/10.3389/fmicb.2023.1139312" TargetMode="External"/><Relationship Id="rId99" Type="http://schemas.openxmlformats.org/officeDocument/2006/relationships/hyperlink" Target="https://doi.org/10.3389/fmicb.2023.1139312" TargetMode="External"/><Relationship Id="rId101" Type="http://schemas.openxmlformats.org/officeDocument/2006/relationships/hyperlink" Target="https://doi.org/10.3389/fmicb.2023.1139312" TargetMode="External"/><Relationship Id="rId122" Type="http://schemas.openxmlformats.org/officeDocument/2006/relationships/hyperlink" Target="https://doi.org/10.1371%2Fjournal.pone.0216747" TargetMode="External"/><Relationship Id="rId143" Type="http://schemas.openxmlformats.org/officeDocument/2006/relationships/hyperlink" Target="https://doi.org/10.1128/jcm.02685-12" TargetMode="External"/><Relationship Id="rId148" Type="http://schemas.openxmlformats.org/officeDocument/2006/relationships/hyperlink" Target="https://doi.org/10.1016/j.tvjl.2022.105786" TargetMode="External"/><Relationship Id="rId164" Type="http://schemas.openxmlformats.org/officeDocument/2006/relationships/hyperlink" Target="https://doi.org/10.1016/j.tvjl.2022.105786" TargetMode="External"/><Relationship Id="rId169" Type="http://schemas.openxmlformats.org/officeDocument/2006/relationships/hyperlink" Target="https://doi.org/10.1016/j.tvjl.2022.105786" TargetMode="External"/><Relationship Id="rId4" Type="http://schemas.openxmlformats.org/officeDocument/2006/relationships/hyperlink" Target="https://doi.org/10.1016/j.rvsc.2023.04.004" TargetMode="External"/><Relationship Id="rId9" Type="http://schemas.openxmlformats.org/officeDocument/2006/relationships/hyperlink" Target="https://doi.org/10.1016/j.rvsc.2014.04.009" TargetMode="External"/><Relationship Id="rId26" Type="http://schemas.openxmlformats.org/officeDocument/2006/relationships/hyperlink" Target="https://doi.org/10.1016/j.prevetmed.2018.03.008" TargetMode="External"/><Relationship Id="rId47" Type="http://schemas.openxmlformats.org/officeDocument/2006/relationships/hyperlink" Target="https://doi.org/10.3389/fmicb.2023.1139312" TargetMode="External"/><Relationship Id="rId68" Type="http://schemas.openxmlformats.org/officeDocument/2006/relationships/hyperlink" Target="https://doi.org/10.3389/fmicb.2023.1139312" TargetMode="External"/><Relationship Id="rId89" Type="http://schemas.openxmlformats.org/officeDocument/2006/relationships/hyperlink" Target="https://doi.org/10.3389/fmicb.2023.1139312" TargetMode="External"/><Relationship Id="rId112" Type="http://schemas.openxmlformats.org/officeDocument/2006/relationships/hyperlink" Target="https://doi.org/10.1371%2Fjournal.pone.0216747" TargetMode="External"/><Relationship Id="rId133" Type="http://schemas.openxmlformats.org/officeDocument/2006/relationships/hyperlink" Target="https://doi.org/10.2903/j.efsa.2022.7311" TargetMode="External"/><Relationship Id="rId154" Type="http://schemas.openxmlformats.org/officeDocument/2006/relationships/hyperlink" Target="https://doi.org/10.1016/j.tvjl.2022.105786" TargetMode="External"/><Relationship Id="rId175" Type="http://schemas.openxmlformats.org/officeDocument/2006/relationships/hyperlink" Target="https://doi.org/10.1016/j.tvjl.2022.105786" TargetMode="External"/><Relationship Id="rId16" Type="http://schemas.openxmlformats.org/officeDocument/2006/relationships/hyperlink" Target="https://doi.org/10.1016/j.rvsc.2014.04.009" TargetMode="External"/><Relationship Id="rId37" Type="http://schemas.openxmlformats.org/officeDocument/2006/relationships/hyperlink" Target="https://www.ncbi.nlm.nih.gov/pmc/articles/PMC6189356/" TargetMode="External"/><Relationship Id="rId58" Type="http://schemas.openxmlformats.org/officeDocument/2006/relationships/hyperlink" Target="https://doi.org/10.3389/fmicb.2023.1139312" TargetMode="External"/><Relationship Id="rId79" Type="http://schemas.openxmlformats.org/officeDocument/2006/relationships/hyperlink" Target="https://doi.org/10.3389/fmicb.2023.1139312" TargetMode="External"/><Relationship Id="rId102" Type="http://schemas.openxmlformats.org/officeDocument/2006/relationships/hyperlink" Target="https://doi.org/10.3389/fmicb.2023.1139312" TargetMode="External"/><Relationship Id="rId123" Type="http://schemas.openxmlformats.org/officeDocument/2006/relationships/hyperlink" Target="https://doi.org/10.1371%2Fjournal.pone.0216747" TargetMode="External"/><Relationship Id="rId144" Type="http://schemas.openxmlformats.org/officeDocument/2006/relationships/hyperlink" Target="https://doi.org/10.1128/jcm.02685-12" TargetMode="External"/><Relationship Id="rId90" Type="http://schemas.openxmlformats.org/officeDocument/2006/relationships/hyperlink" Target="https://doi.org/10.3389/fmicb.2023.1139312" TargetMode="External"/><Relationship Id="rId165" Type="http://schemas.openxmlformats.org/officeDocument/2006/relationships/hyperlink" Target="https://doi.org/10.1016/j.tvjl.2022.105786" TargetMode="External"/><Relationship Id="rId27" Type="http://schemas.openxmlformats.org/officeDocument/2006/relationships/hyperlink" Target="https://www.sciencedirect.com/topics/agricultural-and-biological-sciences/milk-tanks" TargetMode="External"/><Relationship Id="rId48" Type="http://schemas.openxmlformats.org/officeDocument/2006/relationships/hyperlink" Target="https://doi.org/10.3389/fmicb.2023.1139312" TargetMode="External"/><Relationship Id="rId69" Type="http://schemas.openxmlformats.org/officeDocument/2006/relationships/hyperlink" Target="https://doi.org/10.3389/fmicb.2023.1139312" TargetMode="External"/><Relationship Id="rId113" Type="http://schemas.openxmlformats.org/officeDocument/2006/relationships/hyperlink" Target="https://doi.org/10.1371%2Fjournal.pone.0216747" TargetMode="External"/><Relationship Id="rId134" Type="http://schemas.openxmlformats.org/officeDocument/2006/relationships/hyperlink" Target="https://doi.org/10.2903/j.efsa.2022.7311" TargetMode="External"/><Relationship Id="rId80" Type="http://schemas.openxmlformats.org/officeDocument/2006/relationships/hyperlink" Target="https://doi.org/10.3389/fmicb.2023.1139312" TargetMode="External"/><Relationship Id="rId155" Type="http://schemas.openxmlformats.org/officeDocument/2006/relationships/hyperlink" Target="https://doi.org/10.1016/j.tvjl.2022.105786" TargetMode="External"/><Relationship Id="rId176" Type="http://schemas.openxmlformats.org/officeDocument/2006/relationships/hyperlink" Target="https://doi.org/10.1016/j.vetmic.2007.10.029" TargetMode="External"/><Relationship Id="rId17" Type="http://schemas.openxmlformats.org/officeDocument/2006/relationships/hyperlink" Target="https://doi.org/10.1016/j.rvsc.2023.04.004" TargetMode="External"/><Relationship Id="rId38" Type="http://schemas.openxmlformats.org/officeDocument/2006/relationships/hyperlink" Target="https://www.ncbi.nlm.nih.gov/pmc/articles/PMC6189356/" TargetMode="External"/><Relationship Id="rId59" Type="http://schemas.openxmlformats.org/officeDocument/2006/relationships/hyperlink" Target="https://doi.org/10.3389/fmicb.2023.1139312" TargetMode="External"/><Relationship Id="rId103" Type="http://schemas.openxmlformats.org/officeDocument/2006/relationships/hyperlink" Target="https://doi.org/10.3389/fmicb.2023.1139312" TargetMode="External"/><Relationship Id="rId124" Type="http://schemas.openxmlformats.org/officeDocument/2006/relationships/hyperlink" Target="https://doi.org/10.1371%2Fjournal.pone.0216747" TargetMode="External"/><Relationship Id="rId70" Type="http://schemas.openxmlformats.org/officeDocument/2006/relationships/hyperlink" Target="https://doi.org/10.3389/fmicb.2023.1139312" TargetMode="External"/><Relationship Id="rId91" Type="http://schemas.openxmlformats.org/officeDocument/2006/relationships/hyperlink" Target="https://doi.org/10.3389/fmicb.2023.1139312" TargetMode="External"/><Relationship Id="rId145" Type="http://schemas.openxmlformats.org/officeDocument/2006/relationships/hyperlink" Target="https://doi.org/10.1016/j.tvjl.2022.105786" TargetMode="External"/><Relationship Id="rId166" Type="http://schemas.openxmlformats.org/officeDocument/2006/relationships/hyperlink" Target="https://doi.org/10.1016/j.tvjl.2022.105786" TargetMode="External"/><Relationship Id="rId1" Type="http://schemas.openxmlformats.org/officeDocument/2006/relationships/hyperlink" Target="https://doi.org/10.1111%2Fj.1750-2659.2012.00391.x"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doi.org/10.1186%2Fs13567-017-0436-3" TargetMode="External"/><Relationship Id="rId18" Type="http://schemas.openxmlformats.org/officeDocument/2006/relationships/hyperlink" Target="https://doi.org/10.1186%2Fs13567-017-0436-3" TargetMode="External"/><Relationship Id="rId26" Type="http://schemas.openxmlformats.org/officeDocument/2006/relationships/hyperlink" Target="https://doi.org/10.1186%2Fs13567-017-0436-3" TargetMode="External"/><Relationship Id="rId39" Type="http://schemas.openxmlformats.org/officeDocument/2006/relationships/hyperlink" Target="https://doi.org/10.1016/j.vetmic.2016.06.006" TargetMode="External"/><Relationship Id="rId21" Type="http://schemas.openxmlformats.org/officeDocument/2006/relationships/hyperlink" Target="https://doi.org/10.1186%2Fs13567-017-0436-3" TargetMode="External"/><Relationship Id="rId34" Type="http://schemas.openxmlformats.org/officeDocument/2006/relationships/hyperlink" Target="https://doi.org/10.1016/j.vetmic.2010.05.002" TargetMode="External"/><Relationship Id="rId42" Type="http://schemas.openxmlformats.org/officeDocument/2006/relationships/hyperlink" Target="https://doi.org/10.3390/v14091944" TargetMode="External"/><Relationship Id="rId47" Type="http://schemas.openxmlformats.org/officeDocument/2006/relationships/hyperlink" Target="https://doi.org/10.1371/journal.pone.0179044" TargetMode="External"/><Relationship Id="rId50" Type="http://schemas.openxmlformats.org/officeDocument/2006/relationships/hyperlink" Target="https://doi.org/10.1186/s44149-021-00024-6" TargetMode="External"/><Relationship Id="rId7" Type="http://schemas.openxmlformats.org/officeDocument/2006/relationships/hyperlink" Target="https://doi.org/10.1016/j.prevetmed.2005.07.016" TargetMode="External"/><Relationship Id="rId2" Type="http://schemas.openxmlformats.org/officeDocument/2006/relationships/hyperlink" Target="https://doi.org/10.1016/j.prevetmed.2019.04.010" TargetMode="External"/><Relationship Id="rId16" Type="http://schemas.openxmlformats.org/officeDocument/2006/relationships/hyperlink" Target="https://doi.org/10.1186%2Fs13567-017-0436-3" TargetMode="External"/><Relationship Id="rId29" Type="http://schemas.openxmlformats.org/officeDocument/2006/relationships/hyperlink" Target="https://doi.org/10.1186%2Fs13567-017-0436-3" TargetMode="External"/><Relationship Id="rId11" Type="http://schemas.openxmlformats.org/officeDocument/2006/relationships/hyperlink" Target="https://doi.org/10.1186%2Fs13567-017-0436-3" TargetMode="External"/><Relationship Id="rId24" Type="http://schemas.openxmlformats.org/officeDocument/2006/relationships/hyperlink" Target="https://doi.org/10.1186%2Fs13567-017-0436-3" TargetMode="External"/><Relationship Id="rId32" Type="http://schemas.openxmlformats.org/officeDocument/2006/relationships/hyperlink" Target="https://doi.org/10.1186%2Fs13567-017-0436-3" TargetMode="External"/><Relationship Id="rId37" Type="http://schemas.openxmlformats.org/officeDocument/2006/relationships/hyperlink" Target="https://doi.org/10.1016/j.vetmic.2016.06.006" TargetMode="External"/><Relationship Id="rId40" Type="http://schemas.openxmlformats.org/officeDocument/2006/relationships/hyperlink" Target="https://doi.org/10.1016/j.vetmic.2016.06.006" TargetMode="External"/><Relationship Id="rId45" Type="http://schemas.openxmlformats.org/officeDocument/2006/relationships/hyperlink" Target="https://doi.org/10.3390/v14091944" TargetMode="External"/><Relationship Id="rId5" Type="http://schemas.openxmlformats.org/officeDocument/2006/relationships/hyperlink" Target="https://doi.org/10.1016/j.prevetmed.2014.05.005" TargetMode="External"/><Relationship Id="rId15" Type="http://schemas.openxmlformats.org/officeDocument/2006/relationships/hyperlink" Target="https://doi.org/10.1186%2Fs13567-017-0436-3" TargetMode="External"/><Relationship Id="rId23" Type="http://schemas.openxmlformats.org/officeDocument/2006/relationships/hyperlink" Target="https://doi.org/10.1186%2Fs13567-017-0436-3" TargetMode="External"/><Relationship Id="rId28" Type="http://schemas.openxmlformats.org/officeDocument/2006/relationships/hyperlink" Target="https://doi.org/10.1186%2Fs13567-017-0436-3" TargetMode="External"/><Relationship Id="rId36" Type="http://schemas.openxmlformats.org/officeDocument/2006/relationships/hyperlink" Target="https://www.prrs.com/expertise/publications/esphm-2015/prrs-prevalence-europe-perception-pig-veterinary-practitioners" TargetMode="External"/><Relationship Id="rId49" Type="http://schemas.openxmlformats.org/officeDocument/2006/relationships/hyperlink" Target="https://doi.org/10.1186/s44149-021-00024-6" TargetMode="External"/><Relationship Id="rId10" Type="http://schemas.openxmlformats.org/officeDocument/2006/relationships/hyperlink" Target="https://doi.org/10.1016/j.prevetmed.2017.08.024" TargetMode="External"/><Relationship Id="rId19" Type="http://schemas.openxmlformats.org/officeDocument/2006/relationships/hyperlink" Target="https://doi.org/10.1186%2Fs13567-017-0436-3" TargetMode="External"/><Relationship Id="rId31" Type="http://schemas.openxmlformats.org/officeDocument/2006/relationships/hyperlink" Target="https://doi.org/10.1186%2Fs13567-017-0436-3" TargetMode="External"/><Relationship Id="rId44" Type="http://schemas.openxmlformats.org/officeDocument/2006/relationships/hyperlink" Target="https://doi.org/10.3390/v14091944" TargetMode="External"/><Relationship Id="rId4" Type="http://schemas.openxmlformats.org/officeDocument/2006/relationships/hyperlink" Target="https://doi.org/10.17352/ijvsr.000046" TargetMode="External"/><Relationship Id="rId9" Type="http://schemas.openxmlformats.org/officeDocument/2006/relationships/hyperlink" Target="https://doi.org/10.1016/j.prevetmed.2017.08.024" TargetMode="External"/><Relationship Id="rId14" Type="http://schemas.openxmlformats.org/officeDocument/2006/relationships/hyperlink" Target="https://doi.org/10.1186%2Fs13567-017-0436-3" TargetMode="External"/><Relationship Id="rId22" Type="http://schemas.openxmlformats.org/officeDocument/2006/relationships/hyperlink" Target="https://doi.org/10.1186%2Fs13567-017-0436-3" TargetMode="External"/><Relationship Id="rId27" Type="http://schemas.openxmlformats.org/officeDocument/2006/relationships/hyperlink" Target="https://doi.org/10.1186%2Fs13567-017-0436-3" TargetMode="External"/><Relationship Id="rId30" Type="http://schemas.openxmlformats.org/officeDocument/2006/relationships/hyperlink" Target="https://doi.org/10.1186%2Fs13567-017-0436-3" TargetMode="External"/><Relationship Id="rId35" Type="http://schemas.openxmlformats.org/officeDocument/2006/relationships/hyperlink" Target="https://doi.org/10.1016/j.vetmic.2010.05.002" TargetMode="External"/><Relationship Id="rId43" Type="http://schemas.openxmlformats.org/officeDocument/2006/relationships/hyperlink" Target="https://doi.org/10.3390/v14091944" TargetMode="External"/><Relationship Id="rId48" Type="http://schemas.openxmlformats.org/officeDocument/2006/relationships/hyperlink" Target="https://doi.org/10.1186/s44149-021-00024-6" TargetMode="External"/><Relationship Id="rId8" Type="http://schemas.openxmlformats.org/officeDocument/2006/relationships/hyperlink" Target="https://doi.org/10.1016/j.prevetmed.2007.01.005" TargetMode="External"/><Relationship Id="rId51" Type="http://schemas.openxmlformats.org/officeDocument/2006/relationships/hyperlink" Target="https://doi.org/10.1186/s44149-021-00024-6" TargetMode="External"/><Relationship Id="rId3" Type="http://schemas.openxmlformats.org/officeDocument/2006/relationships/hyperlink" Target="https://doi.org/10.17352/ijvsr.000046" TargetMode="External"/><Relationship Id="rId12" Type="http://schemas.openxmlformats.org/officeDocument/2006/relationships/hyperlink" Target="https://doi.org/10.1186%2Fs13567-017-0436-3" TargetMode="External"/><Relationship Id="rId17" Type="http://schemas.openxmlformats.org/officeDocument/2006/relationships/hyperlink" Target="https://doi.org/10.1186%2Fs13567-017-0436-3" TargetMode="External"/><Relationship Id="rId25" Type="http://schemas.openxmlformats.org/officeDocument/2006/relationships/hyperlink" Target="https://doi.org/10.1186%2Fs13567-017-0436-3" TargetMode="External"/><Relationship Id="rId33" Type="http://schemas.openxmlformats.org/officeDocument/2006/relationships/hyperlink" Target="https://doi.org/10.1186%2Fs13567-017-0436-3" TargetMode="External"/><Relationship Id="rId38" Type="http://schemas.openxmlformats.org/officeDocument/2006/relationships/hyperlink" Target="https://doi.org/10.1016/j.vetmic.2016.06.006" TargetMode="External"/><Relationship Id="rId46" Type="http://schemas.openxmlformats.org/officeDocument/2006/relationships/hyperlink" Target="https://doi.org/10.1371/journal.pone.0179044" TargetMode="External"/><Relationship Id="rId20" Type="http://schemas.openxmlformats.org/officeDocument/2006/relationships/hyperlink" Target="https://doi.org/10.1186%2Fs13567-017-0436-3" TargetMode="External"/><Relationship Id="rId41" Type="http://schemas.openxmlformats.org/officeDocument/2006/relationships/hyperlink" Target="https://www.prrs.com/expertise/publications/esphm-2015/prrs-prevalence-europe-perception-pig-veterinary-practitioners" TargetMode="External"/><Relationship Id="rId1" Type="http://schemas.openxmlformats.org/officeDocument/2006/relationships/hyperlink" Target="https://doi.org/10.1016/j.prevetmed.2019.04.010" TargetMode="External"/><Relationship Id="rId6" Type="http://schemas.openxmlformats.org/officeDocument/2006/relationships/hyperlink" Target="https://pubmed.ncbi.nlm.nih.gov/2451181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doi.org/10.1089/vbz.2011.0953" TargetMode="External"/><Relationship Id="rId3" Type="http://schemas.openxmlformats.org/officeDocument/2006/relationships/hyperlink" Target="https://doi.org/10.1186/2046-0481-62-9-597" TargetMode="External"/><Relationship Id="rId7" Type="http://schemas.openxmlformats.org/officeDocument/2006/relationships/hyperlink" Target="https://doi.org/10.1016/j.vetmic.2010.10.007" TargetMode="External"/><Relationship Id="rId2" Type="http://schemas.openxmlformats.org/officeDocument/2006/relationships/hyperlink" Target="https://doi.org/10.1136%2Fvetreco-2020-000399" TargetMode="External"/><Relationship Id="rId1" Type="http://schemas.openxmlformats.org/officeDocument/2006/relationships/hyperlink" Target="https://doi.org/10.1136%2Fvetreco-2020-000399" TargetMode="External"/><Relationship Id="rId6" Type="http://schemas.openxmlformats.org/officeDocument/2006/relationships/hyperlink" Target="https://doi.org/10.3390%2Fani12040447" TargetMode="External"/><Relationship Id="rId5" Type="http://schemas.openxmlformats.org/officeDocument/2006/relationships/hyperlink" Target="https://doi.org/10.1016/s0378-1135(00)00312-6" TargetMode="External"/><Relationship Id="rId4" Type="http://schemas.openxmlformats.org/officeDocument/2006/relationships/hyperlink" Target="https://doi.org/10.1186/s13028-014-0068-9" TargetMode="External"/><Relationship Id="rId9"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hyperlink" Target="https://www.boe.es/eli/es/rd/2019/09/27/554"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doi.org/10.1016/j.prevetmed.2013.01.008" TargetMode="External"/><Relationship Id="rId13" Type="http://schemas.openxmlformats.org/officeDocument/2006/relationships/hyperlink" Target="https://doi.org/10.1016/j.prevetmed.2011.12.011" TargetMode="External"/><Relationship Id="rId3" Type="http://schemas.openxmlformats.org/officeDocument/2006/relationships/hyperlink" Target="https://doi.org/10.1016/j.prevetmed.2021.105529" TargetMode="External"/><Relationship Id="rId7" Type="http://schemas.openxmlformats.org/officeDocument/2006/relationships/hyperlink" Target="https://doi.org/10.1016/j.prevetmed.2017.02.001" TargetMode="External"/><Relationship Id="rId12" Type="http://schemas.openxmlformats.org/officeDocument/2006/relationships/hyperlink" Target="https://doi.org/10.1098%2Frsif.2012.0289" TargetMode="External"/><Relationship Id="rId2" Type="http://schemas.openxmlformats.org/officeDocument/2006/relationships/hyperlink" Target="https://doi.org/10.1111/tbed.14007" TargetMode="External"/><Relationship Id="rId1" Type="http://schemas.openxmlformats.org/officeDocument/2006/relationships/hyperlink" Target="https://doi.org/10.1371/journal.pone.0161769" TargetMode="External"/><Relationship Id="rId6" Type="http://schemas.openxmlformats.org/officeDocument/2006/relationships/hyperlink" Target="https://doi.org/10.1111/tbed.13919" TargetMode="External"/><Relationship Id="rId11" Type="http://schemas.openxmlformats.org/officeDocument/2006/relationships/hyperlink" Target="https://doi.org/10.1098/rspb.2006.3505" TargetMode="External"/><Relationship Id="rId5" Type="http://schemas.openxmlformats.org/officeDocument/2006/relationships/hyperlink" Target="https://doi.org/10.2903/j.efsa.2022.7290" TargetMode="External"/><Relationship Id="rId15" Type="http://schemas.openxmlformats.org/officeDocument/2006/relationships/hyperlink" Target="https://doi.org/10.1128/AEM.01090-10" TargetMode="External"/><Relationship Id="rId10" Type="http://schemas.openxmlformats.org/officeDocument/2006/relationships/hyperlink" Target="https://doi.org/10.1371%2Fjournal.pone.0019869" TargetMode="External"/><Relationship Id="rId4" Type="http://schemas.openxmlformats.org/officeDocument/2006/relationships/hyperlink" Target="https://doi.org/10.1016/j.prevetmed.2012.08.001" TargetMode="External"/><Relationship Id="rId9" Type="http://schemas.openxmlformats.org/officeDocument/2006/relationships/hyperlink" Target="https://doi.org/10.1017/S1751731111002631" TargetMode="External"/><Relationship Id="rId14" Type="http://schemas.openxmlformats.org/officeDocument/2006/relationships/hyperlink" Target="https://doi.org/10.1017/S095026880700017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1025"/>
  <sheetViews>
    <sheetView zoomScale="80" zoomScaleNormal="80" workbookViewId="0">
      <pane ySplit="1" topLeftCell="A1002" activePane="bottomLeft" state="frozen"/>
      <selection pane="bottomLeft" activeCell="C1012" sqref="A1:XFD1048576"/>
    </sheetView>
  </sheetViews>
  <sheetFormatPr defaultColWidth="9.1796875" defaultRowHeight="14.5"/>
  <cols>
    <col min="1" max="1" width="27.1796875" style="9" customWidth="1"/>
    <col min="2" max="2" width="12.7265625" style="9" customWidth="1"/>
    <col min="3" max="3" width="14.7265625" style="9" customWidth="1"/>
    <col min="4" max="6" width="12.7265625" style="9" customWidth="1"/>
    <col min="7" max="7" width="23.1796875" style="9" customWidth="1"/>
    <col min="8" max="8" width="14.26953125" style="9" customWidth="1"/>
    <col min="9" max="16" width="12.7265625" style="9" customWidth="1"/>
    <col min="17" max="17" width="22.54296875" style="9" bestFit="1" customWidth="1"/>
    <col min="18" max="18" width="32.1796875" style="9" customWidth="1"/>
    <col min="19" max="19" width="32.81640625" style="9" customWidth="1"/>
    <col min="20" max="21" width="11.54296875" style="9" customWidth="1"/>
    <col min="22" max="22" width="16.7265625" style="9" customWidth="1"/>
    <col min="23" max="23" width="21.26953125" style="9" customWidth="1"/>
    <col min="24" max="16384" width="9.1796875" style="9"/>
  </cols>
  <sheetData>
    <row r="1" spans="1:25" s="3" customFormat="1" ht="15" customHeight="1">
      <c r="A1" s="14" t="s">
        <v>0</v>
      </c>
      <c r="B1" s="3" t="s">
        <v>1</v>
      </c>
      <c r="C1" s="3" t="s">
        <v>2</v>
      </c>
      <c r="D1" s="3" t="s">
        <v>3</v>
      </c>
      <c r="E1" s="3" t="s">
        <v>4</v>
      </c>
      <c r="F1" s="14" t="s">
        <v>5</v>
      </c>
      <c r="G1" s="14" t="s">
        <v>6</v>
      </c>
      <c r="H1" s="3" t="s">
        <v>7</v>
      </c>
      <c r="I1" s="14" t="s">
        <v>8</v>
      </c>
      <c r="J1" s="3" t="s">
        <v>9</v>
      </c>
      <c r="K1" s="3" t="s">
        <v>10</v>
      </c>
      <c r="L1" s="3" t="s">
        <v>11</v>
      </c>
      <c r="M1" s="3" t="s">
        <v>12</v>
      </c>
      <c r="N1" s="3" t="s">
        <v>13</v>
      </c>
      <c r="O1" s="3" t="s">
        <v>14</v>
      </c>
      <c r="P1" s="3" t="s">
        <v>15</v>
      </c>
      <c r="Q1" s="14" t="s">
        <v>16</v>
      </c>
      <c r="R1" s="3" t="s">
        <v>17</v>
      </c>
      <c r="S1" s="3" t="s">
        <v>18</v>
      </c>
      <c r="T1" s="3" t="s">
        <v>19</v>
      </c>
      <c r="U1" s="3" t="s">
        <v>20</v>
      </c>
      <c r="V1" s="3" t="s">
        <v>21</v>
      </c>
      <c r="W1" s="14" t="s">
        <v>22</v>
      </c>
      <c r="X1" s="14" t="s">
        <v>23</v>
      </c>
      <c r="Y1" s="3" t="s">
        <v>24</v>
      </c>
    </row>
    <row r="2" spans="1:25" ht="15" customHeight="1">
      <c r="A2" s="36" t="s">
        <v>25</v>
      </c>
      <c r="B2" s="36" t="s">
        <v>26</v>
      </c>
      <c r="C2" s="36"/>
      <c r="D2" s="36" t="s">
        <v>27</v>
      </c>
      <c r="E2" s="36"/>
      <c r="F2" s="37" t="s">
        <v>28</v>
      </c>
      <c r="G2" s="37" t="s">
        <v>29</v>
      </c>
      <c r="H2" s="37"/>
      <c r="I2" s="37" t="s">
        <v>30</v>
      </c>
      <c r="J2" s="36"/>
      <c r="K2" s="36"/>
      <c r="L2" s="36"/>
      <c r="M2" s="36"/>
      <c r="N2" s="36"/>
      <c r="O2" s="36"/>
      <c r="P2" s="36"/>
      <c r="Q2" s="38">
        <v>8.9999999999999996E-7</v>
      </c>
      <c r="R2" s="39"/>
      <c r="S2" s="39"/>
      <c r="T2" s="36"/>
      <c r="U2" s="36"/>
      <c r="V2" s="37" t="s">
        <v>31</v>
      </c>
      <c r="W2" s="37" t="s">
        <v>32</v>
      </c>
      <c r="X2" s="40" t="s">
        <v>33</v>
      </c>
      <c r="Y2" s="37" t="s">
        <v>34</v>
      </c>
    </row>
    <row r="3" spans="1:25" ht="15" customHeight="1">
      <c r="A3" s="36" t="s">
        <v>25</v>
      </c>
      <c r="B3" s="36" t="s">
        <v>26</v>
      </c>
      <c r="C3" s="36"/>
      <c r="D3" s="36" t="s">
        <v>27</v>
      </c>
      <c r="E3" s="36"/>
      <c r="F3" s="37" t="s">
        <v>28</v>
      </c>
      <c r="G3" s="37" t="s">
        <v>29</v>
      </c>
      <c r="H3" s="37"/>
      <c r="I3" s="37" t="s">
        <v>30</v>
      </c>
      <c r="J3" s="36"/>
      <c r="K3" s="36"/>
      <c r="L3" s="36"/>
      <c r="M3" s="36"/>
      <c r="N3" s="36"/>
      <c r="O3" s="36"/>
      <c r="P3" s="36"/>
      <c r="Q3" s="41">
        <v>1.0999999999999999E-8</v>
      </c>
      <c r="R3" s="39"/>
      <c r="S3" s="39"/>
      <c r="T3" s="36"/>
      <c r="U3" s="36"/>
      <c r="V3" s="37" t="s">
        <v>31</v>
      </c>
      <c r="W3" s="37" t="s">
        <v>32</v>
      </c>
      <c r="X3" s="40" t="s">
        <v>33</v>
      </c>
      <c r="Y3" s="37" t="s">
        <v>34</v>
      </c>
    </row>
    <row r="4" spans="1:25" ht="15" customHeight="1">
      <c r="A4" s="36" t="s">
        <v>25</v>
      </c>
      <c r="B4" s="36" t="s">
        <v>35</v>
      </c>
      <c r="C4" s="36"/>
      <c r="D4" s="36" t="s">
        <v>27</v>
      </c>
      <c r="E4" s="36"/>
      <c r="F4" s="37" t="s">
        <v>28</v>
      </c>
      <c r="G4" s="37" t="s">
        <v>29</v>
      </c>
      <c r="H4" s="37"/>
      <c r="I4" s="37" t="s">
        <v>30</v>
      </c>
      <c r="J4" s="36"/>
      <c r="K4" s="36"/>
      <c r="L4" s="36"/>
      <c r="M4" s="36"/>
      <c r="N4" s="36"/>
      <c r="O4" s="36"/>
      <c r="P4" s="36"/>
      <c r="Q4" s="42">
        <v>1.35E-8</v>
      </c>
      <c r="R4" s="39"/>
      <c r="S4" s="39"/>
      <c r="T4" s="36"/>
      <c r="U4" s="36"/>
      <c r="V4" s="37" t="s">
        <v>31</v>
      </c>
      <c r="W4" s="37" t="s">
        <v>32</v>
      </c>
      <c r="X4" s="40" t="s">
        <v>33</v>
      </c>
      <c r="Y4" s="37" t="s">
        <v>34</v>
      </c>
    </row>
    <row r="5" spans="1:25" ht="15" customHeight="1">
      <c r="A5" s="36" t="s">
        <v>25</v>
      </c>
      <c r="B5" s="36" t="s">
        <v>35</v>
      </c>
      <c r="C5" s="36"/>
      <c r="D5" s="36" t="s">
        <v>27</v>
      </c>
      <c r="E5" s="36"/>
      <c r="F5" s="37" t="s">
        <v>28</v>
      </c>
      <c r="G5" s="37" t="s">
        <v>29</v>
      </c>
      <c r="H5" s="37"/>
      <c r="I5" s="37" t="s">
        <v>30</v>
      </c>
      <c r="J5" s="36"/>
      <c r="K5" s="36"/>
      <c r="L5" s="36"/>
      <c r="M5" s="36"/>
      <c r="N5" s="36"/>
      <c r="O5" s="36"/>
      <c r="P5" s="36"/>
      <c r="Q5" s="41">
        <v>1.6500000000000001E-7</v>
      </c>
      <c r="R5" s="39"/>
      <c r="S5" s="39"/>
      <c r="T5" s="36"/>
      <c r="U5" s="36"/>
      <c r="V5" s="37" t="s">
        <v>31</v>
      </c>
      <c r="W5" s="37" t="s">
        <v>32</v>
      </c>
      <c r="X5" s="40" t="s">
        <v>33</v>
      </c>
      <c r="Y5" s="37" t="s">
        <v>34</v>
      </c>
    </row>
    <row r="6" spans="1:25" ht="15" customHeight="1">
      <c r="A6" s="36" t="s">
        <v>25</v>
      </c>
      <c r="B6" s="36" t="s">
        <v>36</v>
      </c>
      <c r="C6" s="36"/>
      <c r="D6" s="36" t="s">
        <v>27</v>
      </c>
      <c r="E6" s="36"/>
      <c r="F6" s="37" t="s">
        <v>28</v>
      </c>
      <c r="G6" s="37" t="s">
        <v>29</v>
      </c>
      <c r="H6" s="37"/>
      <c r="I6" s="37" t="s">
        <v>30</v>
      </c>
      <c r="J6" s="36"/>
      <c r="K6" s="36"/>
      <c r="L6" s="36"/>
      <c r="M6" s="36"/>
      <c r="N6" s="36"/>
      <c r="O6" s="36"/>
      <c r="P6" s="36"/>
      <c r="Q6" s="43">
        <v>1.2799999999999999E-9</v>
      </c>
      <c r="R6" s="44">
        <v>1.49E-10</v>
      </c>
      <c r="S6" s="43">
        <v>1.49E-9</v>
      </c>
      <c r="T6" s="36"/>
      <c r="U6" s="36"/>
      <c r="V6" s="37" t="s">
        <v>31</v>
      </c>
      <c r="W6" s="37" t="s">
        <v>32</v>
      </c>
      <c r="X6" s="40" t="s">
        <v>33</v>
      </c>
      <c r="Y6" s="37" t="s">
        <v>34</v>
      </c>
    </row>
    <row r="7" spans="1:25" ht="15" customHeight="1">
      <c r="A7" s="36" t="s">
        <v>25</v>
      </c>
      <c r="B7" s="36" t="s">
        <v>37</v>
      </c>
      <c r="C7" s="36"/>
      <c r="D7" s="36" t="s">
        <v>27</v>
      </c>
      <c r="E7" s="36"/>
      <c r="F7" s="37" t="s">
        <v>28</v>
      </c>
      <c r="G7" s="37" t="s">
        <v>29</v>
      </c>
      <c r="H7" s="37"/>
      <c r="I7" s="37" t="s">
        <v>30</v>
      </c>
      <c r="J7" s="36"/>
      <c r="K7" s="36"/>
      <c r="L7" s="36"/>
      <c r="M7" s="36"/>
      <c r="N7" s="36"/>
      <c r="O7" s="36"/>
      <c r="P7" s="36"/>
      <c r="Q7" s="43">
        <v>2.7E-10</v>
      </c>
      <c r="R7" s="39"/>
      <c r="S7" s="39"/>
      <c r="T7" s="36"/>
      <c r="U7" s="36"/>
      <c r="V7" s="37" t="s">
        <v>31</v>
      </c>
      <c r="W7" s="37" t="s">
        <v>32</v>
      </c>
      <c r="X7" s="40" t="s">
        <v>33</v>
      </c>
      <c r="Y7" s="37" t="s">
        <v>34</v>
      </c>
    </row>
    <row r="8" spans="1:25" ht="15" customHeight="1">
      <c r="A8" s="36" t="s">
        <v>25</v>
      </c>
      <c r="B8" s="36" t="s">
        <v>37</v>
      </c>
      <c r="C8" s="36"/>
      <c r="D8" s="36" t="s">
        <v>27</v>
      </c>
      <c r="E8" s="36"/>
      <c r="F8" s="37" t="s">
        <v>28</v>
      </c>
      <c r="G8" s="37" t="s">
        <v>29</v>
      </c>
      <c r="H8" s="37"/>
      <c r="I8" s="37" t="s">
        <v>30</v>
      </c>
      <c r="J8" s="36"/>
      <c r="K8" s="36"/>
      <c r="L8" s="36"/>
      <c r="M8" s="36"/>
      <c r="N8" s="36"/>
      <c r="O8" s="36"/>
      <c r="P8" s="36"/>
      <c r="Q8" s="43">
        <v>3.3E-10</v>
      </c>
      <c r="R8" s="39"/>
      <c r="S8" s="39"/>
      <c r="T8" s="36"/>
      <c r="U8" s="36"/>
      <c r="V8" s="37" t="s">
        <v>31</v>
      </c>
      <c r="W8" s="37" t="s">
        <v>32</v>
      </c>
      <c r="X8" s="40" t="s">
        <v>33</v>
      </c>
      <c r="Y8" s="37" t="s">
        <v>34</v>
      </c>
    </row>
    <row r="9" spans="1:25" ht="15" customHeight="1">
      <c r="A9" s="36" t="s">
        <v>38</v>
      </c>
      <c r="B9" s="36"/>
      <c r="C9" s="36"/>
      <c r="D9" s="36" t="s">
        <v>27</v>
      </c>
      <c r="E9" s="36"/>
      <c r="F9" s="37" t="s">
        <v>28</v>
      </c>
      <c r="G9" s="37" t="s">
        <v>29</v>
      </c>
      <c r="H9" s="37"/>
      <c r="I9" s="37" t="s">
        <v>30</v>
      </c>
      <c r="J9" s="36"/>
      <c r="K9" s="36"/>
      <c r="L9" s="36"/>
      <c r="M9" s="36"/>
      <c r="N9" s="36"/>
      <c r="O9" s="36"/>
      <c r="P9" s="36"/>
      <c r="Q9" s="45">
        <v>4.1864999999999997</v>
      </c>
      <c r="R9" s="39"/>
      <c r="S9" s="39"/>
      <c r="T9" s="36"/>
      <c r="U9" s="36"/>
      <c r="V9" s="37" t="s">
        <v>31</v>
      </c>
      <c r="W9" s="37" t="s">
        <v>32</v>
      </c>
      <c r="X9" s="40" t="s">
        <v>33</v>
      </c>
      <c r="Y9" s="37" t="s">
        <v>34</v>
      </c>
    </row>
    <row r="10" spans="1:25" ht="15" customHeight="1">
      <c r="A10" s="36" t="s">
        <v>38</v>
      </c>
      <c r="B10" s="36"/>
      <c r="C10" s="36"/>
      <c r="D10" s="36" t="s">
        <v>39</v>
      </c>
      <c r="E10" s="36"/>
      <c r="F10" s="37" t="s">
        <v>28</v>
      </c>
      <c r="G10" s="37" t="s">
        <v>29</v>
      </c>
      <c r="H10" s="37"/>
      <c r="I10" s="37" t="s">
        <v>30</v>
      </c>
      <c r="J10" s="36"/>
      <c r="K10" s="36"/>
      <c r="L10" s="36"/>
      <c r="M10" s="36"/>
      <c r="N10" s="36"/>
      <c r="O10" s="36"/>
      <c r="P10" s="36"/>
      <c r="Q10" s="45">
        <v>0.80149999999999999</v>
      </c>
      <c r="R10" s="39"/>
      <c r="S10" s="39"/>
      <c r="T10" s="36"/>
      <c r="U10" s="36"/>
      <c r="V10" s="37" t="s">
        <v>31</v>
      </c>
      <c r="W10" s="37" t="s">
        <v>32</v>
      </c>
      <c r="X10" s="40" t="s">
        <v>33</v>
      </c>
      <c r="Y10" s="37" t="s">
        <v>34</v>
      </c>
    </row>
    <row r="11" spans="1:25" ht="15" customHeight="1">
      <c r="A11" s="46" t="s">
        <v>40</v>
      </c>
      <c r="B11" s="37"/>
      <c r="C11" s="37"/>
      <c r="D11" s="37" t="s">
        <v>41</v>
      </c>
      <c r="E11" s="37"/>
      <c r="F11" s="37" t="s">
        <v>28</v>
      </c>
      <c r="G11" s="37" t="s">
        <v>29</v>
      </c>
      <c r="H11" s="37"/>
      <c r="I11" s="37" t="s">
        <v>30</v>
      </c>
      <c r="J11" s="37"/>
      <c r="K11" s="37"/>
      <c r="L11" s="37"/>
      <c r="M11" s="37"/>
      <c r="N11" s="37"/>
      <c r="O11" s="37"/>
      <c r="P11" s="37"/>
      <c r="Q11" s="47">
        <v>18.571400000000001</v>
      </c>
      <c r="R11" s="48"/>
      <c r="S11" s="48"/>
      <c r="T11" s="37"/>
      <c r="U11" s="37"/>
      <c r="V11" s="37" t="s">
        <v>42</v>
      </c>
      <c r="W11" s="37" t="s">
        <v>43</v>
      </c>
      <c r="X11" s="40" t="s">
        <v>44</v>
      </c>
      <c r="Y11" s="37" t="s">
        <v>34</v>
      </c>
    </row>
    <row r="12" spans="1:25" ht="15" customHeight="1">
      <c r="A12" s="46" t="s">
        <v>25</v>
      </c>
      <c r="B12" s="37"/>
      <c r="C12" s="37"/>
      <c r="D12" s="37" t="s">
        <v>41</v>
      </c>
      <c r="E12" s="37"/>
      <c r="F12" s="37" t="s">
        <v>28</v>
      </c>
      <c r="G12" s="37" t="s">
        <v>29</v>
      </c>
      <c r="H12" s="37"/>
      <c r="I12" s="37" t="s">
        <v>30</v>
      </c>
      <c r="J12" s="37"/>
      <c r="K12" s="37"/>
      <c r="L12" s="37"/>
      <c r="M12" s="37"/>
      <c r="N12" s="37"/>
      <c r="O12" s="37"/>
      <c r="P12" s="37"/>
      <c r="Q12" s="48">
        <v>0.2</v>
      </c>
      <c r="R12" s="48"/>
      <c r="S12" s="48"/>
      <c r="T12" s="37"/>
      <c r="U12" s="37"/>
      <c r="V12" s="37" t="s">
        <v>42</v>
      </c>
      <c r="W12" s="37" t="s">
        <v>43</v>
      </c>
      <c r="X12" s="40" t="s">
        <v>44</v>
      </c>
      <c r="Y12" s="37" t="s">
        <v>34</v>
      </c>
    </row>
    <row r="13" spans="1:25" ht="15" customHeight="1">
      <c r="A13" s="46" t="s">
        <v>45</v>
      </c>
      <c r="B13" s="37" t="s">
        <v>46</v>
      </c>
      <c r="C13" s="37" t="s">
        <v>47</v>
      </c>
      <c r="D13" s="37" t="s">
        <v>41</v>
      </c>
      <c r="E13" s="37"/>
      <c r="F13" s="37" t="s">
        <v>28</v>
      </c>
      <c r="G13" s="37" t="s">
        <v>29</v>
      </c>
      <c r="H13" s="37"/>
      <c r="I13" s="37" t="s">
        <v>30</v>
      </c>
      <c r="J13" s="37"/>
      <c r="K13" s="37"/>
      <c r="L13" s="37"/>
      <c r="M13" s="37"/>
      <c r="N13" s="37"/>
      <c r="O13" s="37"/>
      <c r="P13" s="37"/>
      <c r="Q13" s="48">
        <v>0.1</v>
      </c>
      <c r="R13" s="48"/>
      <c r="S13" s="48"/>
      <c r="T13" s="37"/>
      <c r="U13" s="37"/>
      <c r="V13" s="37" t="s">
        <v>42</v>
      </c>
      <c r="W13" s="37" t="s">
        <v>43</v>
      </c>
      <c r="X13" s="40" t="s">
        <v>44</v>
      </c>
      <c r="Y13" s="37" t="s">
        <v>34</v>
      </c>
    </row>
    <row r="14" spans="1:25" ht="15" customHeight="1">
      <c r="A14" s="46" t="s">
        <v>45</v>
      </c>
      <c r="B14" s="37" t="s">
        <v>46</v>
      </c>
      <c r="C14" s="37" t="s">
        <v>47</v>
      </c>
      <c r="D14" s="37" t="s">
        <v>41</v>
      </c>
      <c r="E14" s="37"/>
      <c r="F14" s="37" t="s">
        <v>28</v>
      </c>
      <c r="G14" s="37" t="s">
        <v>29</v>
      </c>
      <c r="H14" s="37"/>
      <c r="I14" s="37" t="s">
        <v>30</v>
      </c>
      <c r="J14" s="37"/>
      <c r="K14" s="37"/>
      <c r="L14" s="37"/>
      <c r="M14" s="37"/>
      <c r="N14" s="37"/>
      <c r="O14" s="37"/>
      <c r="P14" s="37"/>
      <c r="Q14" s="48">
        <v>0.9</v>
      </c>
      <c r="R14" s="48"/>
      <c r="S14" s="48"/>
      <c r="T14" s="37"/>
      <c r="U14" s="37"/>
      <c r="V14" s="37" t="s">
        <v>42</v>
      </c>
      <c r="W14" s="37" t="s">
        <v>43</v>
      </c>
      <c r="X14" s="40" t="s">
        <v>44</v>
      </c>
      <c r="Y14" s="37" t="s">
        <v>34</v>
      </c>
    </row>
    <row r="15" spans="1:25" ht="15" customHeight="1">
      <c r="A15" s="46" t="s">
        <v>25</v>
      </c>
      <c r="B15" s="37" t="s">
        <v>48</v>
      </c>
      <c r="C15" s="37"/>
      <c r="D15" s="37"/>
      <c r="E15" s="37"/>
      <c r="F15" s="37" t="s">
        <v>28</v>
      </c>
      <c r="G15" s="37" t="s">
        <v>29</v>
      </c>
      <c r="H15" s="37"/>
      <c r="I15" s="37" t="s">
        <v>30</v>
      </c>
      <c r="J15" s="37"/>
      <c r="K15" s="37"/>
      <c r="L15" s="37"/>
      <c r="M15" s="37"/>
      <c r="N15" s="37"/>
      <c r="O15" s="37"/>
      <c r="P15" s="37"/>
      <c r="Q15" s="49">
        <v>3.8023999999999997E-11</v>
      </c>
      <c r="R15" s="48"/>
      <c r="S15" s="48"/>
      <c r="T15" s="37"/>
      <c r="U15" s="37"/>
      <c r="V15" s="37" t="s">
        <v>49</v>
      </c>
      <c r="W15" s="37" t="s">
        <v>50</v>
      </c>
      <c r="X15" s="40" t="s">
        <v>51</v>
      </c>
      <c r="Y15" s="37" t="s">
        <v>34</v>
      </c>
    </row>
    <row r="16" spans="1:25" ht="15" customHeight="1">
      <c r="A16" s="46" t="s">
        <v>25</v>
      </c>
      <c r="B16" s="37" t="s">
        <v>52</v>
      </c>
      <c r="C16" s="37"/>
      <c r="D16" s="37"/>
      <c r="E16" s="37"/>
      <c r="F16" s="37" t="s">
        <v>28</v>
      </c>
      <c r="G16" s="37" t="s">
        <v>29</v>
      </c>
      <c r="H16" s="37"/>
      <c r="I16" s="37" t="s">
        <v>30</v>
      </c>
      <c r="J16" s="37"/>
      <c r="K16" s="37"/>
      <c r="L16" s="37"/>
      <c r="M16" s="37"/>
      <c r="N16" s="37"/>
      <c r="O16" s="37"/>
      <c r="P16" s="37"/>
      <c r="Q16" s="50">
        <v>5.4645999999999999E-10</v>
      </c>
      <c r="R16" s="48"/>
      <c r="S16" s="48"/>
      <c r="T16" s="37"/>
      <c r="U16" s="37"/>
      <c r="V16" s="37" t="s">
        <v>49</v>
      </c>
      <c r="W16" s="37" t="s">
        <v>50</v>
      </c>
      <c r="X16" s="40" t="s">
        <v>51</v>
      </c>
      <c r="Y16" s="37" t="s">
        <v>34</v>
      </c>
    </row>
    <row r="17" spans="1:25" ht="15" customHeight="1">
      <c r="A17" s="46" t="s">
        <v>40</v>
      </c>
      <c r="B17" s="37"/>
      <c r="C17" s="37"/>
      <c r="D17" s="37"/>
      <c r="E17" s="37"/>
      <c r="F17" s="37" t="s">
        <v>53</v>
      </c>
      <c r="G17" s="37" t="s">
        <v>29</v>
      </c>
      <c r="H17" s="37"/>
      <c r="I17" s="37" t="s">
        <v>30</v>
      </c>
      <c r="J17" s="37"/>
      <c r="K17" s="37"/>
      <c r="L17" s="37"/>
      <c r="M17" s="37"/>
      <c r="N17" s="37"/>
      <c r="O17" s="37"/>
      <c r="P17" s="37"/>
      <c r="Q17" s="51">
        <v>16.2</v>
      </c>
      <c r="R17" s="48">
        <v>4.3</v>
      </c>
      <c r="S17" s="48">
        <v>41.7</v>
      </c>
      <c r="T17" s="37" t="s">
        <v>54</v>
      </c>
      <c r="U17" s="37"/>
      <c r="V17" s="36" t="s">
        <v>55</v>
      </c>
      <c r="W17" s="37" t="s">
        <v>56</v>
      </c>
      <c r="X17" s="40" t="s">
        <v>57</v>
      </c>
      <c r="Y17" s="37" t="s">
        <v>34</v>
      </c>
    </row>
    <row r="18" spans="1:25" ht="15" customHeight="1">
      <c r="A18" s="46" t="s">
        <v>40</v>
      </c>
      <c r="B18" s="37"/>
      <c r="C18" s="37"/>
      <c r="D18" s="37"/>
      <c r="E18" s="37"/>
      <c r="F18" s="37" t="s">
        <v>53</v>
      </c>
      <c r="G18" s="37" t="s">
        <v>29</v>
      </c>
      <c r="H18" s="37"/>
      <c r="I18" s="37" t="s">
        <v>30</v>
      </c>
      <c r="J18" s="37"/>
      <c r="K18" s="37"/>
      <c r="L18" s="37"/>
      <c r="M18" s="37"/>
      <c r="N18" s="37"/>
      <c r="O18" s="37"/>
      <c r="P18" s="37"/>
      <c r="Q18" s="52">
        <v>6.7</v>
      </c>
      <c r="R18" s="48">
        <v>1.9</v>
      </c>
      <c r="S18" s="48">
        <v>32.299999999999997</v>
      </c>
      <c r="T18" s="37" t="s">
        <v>54</v>
      </c>
      <c r="U18" s="37"/>
      <c r="V18" s="36" t="s">
        <v>55</v>
      </c>
      <c r="W18" s="37" t="s">
        <v>56</v>
      </c>
      <c r="X18" s="40" t="s">
        <v>57</v>
      </c>
      <c r="Y18" s="37" t="s">
        <v>34</v>
      </c>
    </row>
    <row r="19" spans="1:25" ht="15" customHeight="1">
      <c r="A19" s="46" t="s">
        <v>40</v>
      </c>
      <c r="B19" s="37"/>
      <c r="C19" s="37"/>
      <c r="D19" s="37"/>
      <c r="E19" s="37"/>
      <c r="F19" s="37" t="s">
        <v>53</v>
      </c>
      <c r="G19" s="37" t="s">
        <v>29</v>
      </c>
      <c r="H19" s="37"/>
      <c r="I19" s="37" t="s">
        <v>30</v>
      </c>
      <c r="J19" s="37"/>
      <c r="K19" s="37"/>
      <c r="L19" s="37"/>
      <c r="M19" s="37"/>
      <c r="N19" s="37"/>
      <c r="O19" s="37"/>
      <c r="P19" s="37"/>
      <c r="Q19" s="52">
        <v>17.3</v>
      </c>
      <c r="R19" s="48">
        <v>3.5</v>
      </c>
      <c r="S19" s="48">
        <v>45.5</v>
      </c>
      <c r="T19" s="37" t="s">
        <v>54</v>
      </c>
      <c r="U19" s="37"/>
      <c r="V19" s="36" t="s">
        <v>55</v>
      </c>
      <c r="W19" s="37" t="s">
        <v>56</v>
      </c>
      <c r="X19" s="40" t="s">
        <v>57</v>
      </c>
      <c r="Y19" s="37" t="s">
        <v>34</v>
      </c>
    </row>
    <row r="20" spans="1:25" ht="15" customHeight="1">
      <c r="A20" s="46" t="s">
        <v>40</v>
      </c>
      <c r="B20" s="37"/>
      <c r="C20" s="37"/>
      <c r="D20" s="37"/>
      <c r="E20" s="37"/>
      <c r="F20" s="37" t="s">
        <v>53</v>
      </c>
      <c r="G20" s="37" t="s">
        <v>29</v>
      </c>
      <c r="H20" s="37"/>
      <c r="I20" s="37" t="s">
        <v>30</v>
      </c>
      <c r="J20" s="37"/>
      <c r="K20" s="37"/>
      <c r="L20" s="37"/>
      <c r="M20" s="37"/>
      <c r="N20" s="37"/>
      <c r="O20" s="37"/>
      <c r="P20" s="37"/>
      <c r="Q20" s="52">
        <v>4.4000000000000004</v>
      </c>
      <c r="R20" s="48">
        <v>2</v>
      </c>
      <c r="S20" s="48">
        <v>13.4</v>
      </c>
      <c r="T20" s="37" t="s">
        <v>54</v>
      </c>
      <c r="U20" s="37"/>
      <c r="V20" s="36" t="s">
        <v>55</v>
      </c>
      <c r="W20" s="37" t="s">
        <v>56</v>
      </c>
      <c r="X20" s="40" t="s">
        <v>57</v>
      </c>
      <c r="Y20" s="37" t="s">
        <v>34</v>
      </c>
    </row>
    <row r="21" spans="1:25" ht="15" customHeight="1">
      <c r="A21" s="46" t="s">
        <v>40</v>
      </c>
      <c r="B21" s="37"/>
      <c r="C21" s="37"/>
      <c r="D21" s="37"/>
      <c r="E21" s="37"/>
      <c r="F21" s="37" t="s">
        <v>53</v>
      </c>
      <c r="G21" s="37" t="s">
        <v>29</v>
      </c>
      <c r="H21" s="37"/>
      <c r="I21" s="37" t="s">
        <v>30</v>
      </c>
      <c r="J21" s="37"/>
      <c r="K21" s="37"/>
      <c r="L21" s="37"/>
      <c r="M21" s="37"/>
      <c r="N21" s="37"/>
      <c r="O21" s="37"/>
      <c r="P21" s="37"/>
      <c r="Q21" s="52">
        <v>12.2</v>
      </c>
      <c r="R21" s="48">
        <v>3.5</v>
      </c>
      <c r="S21" s="48">
        <v>40.5</v>
      </c>
      <c r="T21" s="37" t="s">
        <v>54</v>
      </c>
      <c r="U21" s="37"/>
      <c r="V21" s="36" t="s">
        <v>55</v>
      </c>
      <c r="W21" s="37" t="s">
        <v>56</v>
      </c>
      <c r="X21" s="40" t="s">
        <v>57</v>
      </c>
      <c r="Y21" s="37" t="s">
        <v>34</v>
      </c>
    </row>
    <row r="22" spans="1:25" ht="15" customHeight="1">
      <c r="A22" s="46" t="s">
        <v>40</v>
      </c>
      <c r="B22" s="37"/>
      <c r="C22" s="37"/>
      <c r="D22" s="37"/>
      <c r="E22" s="37"/>
      <c r="F22" s="37" t="s">
        <v>53</v>
      </c>
      <c r="G22" s="37" t="s">
        <v>29</v>
      </c>
      <c r="H22" s="37"/>
      <c r="I22" s="37" t="s">
        <v>30</v>
      </c>
      <c r="J22" s="37"/>
      <c r="K22" s="37"/>
      <c r="L22" s="37"/>
      <c r="M22" s="37"/>
      <c r="N22" s="37"/>
      <c r="O22" s="37"/>
      <c r="P22" s="37"/>
      <c r="Q22" s="52">
        <v>15.9</v>
      </c>
      <c r="R22" s="48">
        <v>4.5</v>
      </c>
      <c r="S22" s="48">
        <v>58.7</v>
      </c>
      <c r="T22" s="37" t="s">
        <v>54</v>
      </c>
      <c r="U22" s="37"/>
      <c r="V22" s="36" t="s">
        <v>55</v>
      </c>
      <c r="W22" s="37" t="s">
        <v>56</v>
      </c>
      <c r="X22" s="40" t="s">
        <v>57</v>
      </c>
      <c r="Y22" s="37" t="s">
        <v>34</v>
      </c>
    </row>
    <row r="23" spans="1:25" ht="15" customHeight="1">
      <c r="A23" s="46" t="s">
        <v>40</v>
      </c>
      <c r="B23" s="37"/>
      <c r="C23" s="37"/>
      <c r="D23" s="37"/>
      <c r="E23" s="37"/>
      <c r="F23" s="37" t="s">
        <v>53</v>
      </c>
      <c r="G23" s="37" t="s">
        <v>29</v>
      </c>
      <c r="H23" s="37"/>
      <c r="I23" s="37" t="s">
        <v>30</v>
      </c>
      <c r="J23" s="37"/>
      <c r="K23" s="37"/>
      <c r="L23" s="37"/>
      <c r="M23" s="37"/>
      <c r="N23" s="37"/>
      <c r="O23" s="37"/>
      <c r="P23" s="37"/>
      <c r="Q23" s="52">
        <v>6.9</v>
      </c>
      <c r="R23" s="48">
        <v>3.7</v>
      </c>
      <c r="S23" s="48">
        <v>41.3</v>
      </c>
      <c r="T23" s="37" t="s">
        <v>54</v>
      </c>
      <c r="U23" s="37"/>
      <c r="V23" s="36" t="s">
        <v>55</v>
      </c>
      <c r="W23" s="37" t="s">
        <v>56</v>
      </c>
      <c r="X23" s="40" t="s">
        <v>57</v>
      </c>
      <c r="Y23" s="37" t="s">
        <v>34</v>
      </c>
    </row>
    <row r="24" spans="1:25" ht="15" customHeight="1">
      <c r="A24" s="46" t="s">
        <v>40</v>
      </c>
      <c r="B24" s="37"/>
      <c r="C24" s="37"/>
      <c r="D24" s="37"/>
      <c r="E24" s="37"/>
      <c r="F24" s="37" t="s">
        <v>53</v>
      </c>
      <c r="G24" s="37" t="s">
        <v>29</v>
      </c>
      <c r="H24" s="37"/>
      <c r="I24" s="37" t="s">
        <v>30</v>
      </c>
      <c r="J24" s="37"/>
      <c r="K24" s="37"/>
      <c r="L24" s="37"/>
      <c r="M24" s="37"/>
      <c r="N24" s="37"/>
      <c r="O24" s="37"/>
      <c r="P24" s="37"/>
      <c r="Q24" s="52">
        <v>12.6</v>
      </c>
      <c r="R24" s="48">
        <v>3.7</v>
      </c>
      <c r="S24" s="48">
        <v>23.7</v>
      </c>
      <c r="T24" s="37" t="s">
        <v>54</v>
      </c>
      <c r="U24" s="37"/>
      <c r="V24" s="36" t="s">
        <v>55</v>
      </c>
      <c r="W24" s="37" t="s">
        <v>56</v>
      </c>
      <c r="X24" s="40" t="s">
        <v>57</v>
      </c>
      <c r="Y24" s="37" t="s">
        <v>34</v>
      </c>
    </row>
    <row r="25" spans="1:25" ht="15" customHeight="1">
      <c r="A25" s="46" t="s">
        <v>40</v>
      </c>
      <c r="B25" s="37"/>
      <c r="C25" s="37"/>
      <c r="D25" s="37"/>
      <c r="E25" s="37"/>
      <c r="F25" s="37" t="s">
        <v>53</v>
      </c>
      <c r="G25" s="37" t="s">
        <v>29</v>
      </c>
      <c r="H25" s="37"/>
      <c r="I25" s="37" t="s">
        <v>30</v>
      </c>
      <c r="J25" s="37"/>
      <c r="K25" s="37"/>
      <c r="L25" s="37"/>
      <c r="M25" s="37"/>
      <c r="N25" s="37"/>
      <c r="O25" s="37"/>
      <c r="P25" s="37"/>
      <c r="Q25" s="52">
        <v>5.6</v>
      </c>
      <c r="R25" s="48">
        <v>2.4</v>
      </c>
      <c r="S25" s="48">
        <v>18.399999999999999</v>
      </c>
      <c r="T25" s="37" t="s">
        <v>54</v>
      </c>
      <c r="U25" s="37"/>
      <c r="V25" s="36" t="s">
        <v>55</v>
      </c>
      <c r="W25" s="37" t="s">
        <v>56</v>
      </c>
      <c r="X25" s="40" t="s">
        <v>57</v>
      </c>
      <c r="Y25" s="37" t="s">
        <v>34</v>
      </c>
    </row>
    <row r="26" spans="1:25" ht="15" customHeight="1">
      <c r="A26" s="46" t="s">
        <v>25</v>
      </c>
      <c r="B26" s="37"/>
      <c r="C26" s="37"/>
      <c r="D26" s="37"/>
      <c r="E26" s="37"/>
      <c r="F26" s="37" t="s">
        <v>53</v>
      </c>
      <c r="G26" s="37" t="s">
        <v>29</v>
      </c>
      <c r="H26" s="37"/>
      <c r="I26" s="37"/>
      <c r="J26" s="37"/>
      <c r="K26" s="37"/>
      <c r="L26" s="37"/>
      <c r="M26" s="37"/>
      <c r="N26" s="37"/>
      <c r="O26" s="37"/>
      <c r="P26" s="37"/>
      <c r="Q26" s="52">
        <v>2</v>
      </c>
      <c r="R26" s="48">
        <v>0.5</v>
      </c>
      <c r="S26" s="48">
        <v>4.8</v>
      </c>
      <c r="T26" s="37" t="s">
        <v>54</v>
      </c>
      <c r="U26" s="37"/>
      <c r="V26" s="36" t="s">
        <v>55</v>
      </c>
      <c r="W26" s="37" t="s">
        <v>56</v>
      </c>
      <c r="X26" s="40" t="s">
        <v>58</v>
      </c>
      <c r="Y26" s="37" t="s">
        <v>34</v>
      </c>
    </row>
    <row r="27" spans="1:25" ht="15" customHeight="1">
      <c r="A27" s="46" t="s">
        <v>25</v>
      </c>
      <c r="B27" s="37"/>
      <c r="C27" s="37"/>
      <c r="D27" s="37"/>
      <c r="E27" s="37"/>
      <c r="F27" s="37" t="s">
        <v>53</v>
      </c>
      <c r="G27" s="37" t="s">
        <v>29</v>
      </c>
      <c r="H27" s="37"/>
      <c r="I27" s="37"/>
      <c r="J27" s="37"/>
      <c r="K27" s="37"/>
      <c r="L27" s="37"/>
      <c r="M27" s="37"/>
      <c r="N27" s="37"/>
      <c r="O27" s="37"/>
      <c r="P27" s="37"/>
      <c r="Q27" s="52">
        <v>1</v>
      </c>
      <c r="R27" s="48">
        <v>0.3</v>
      </c>
      <c r="S27" s="48">
        <v>4</v>
      </c>
      <c r="T27" s="37" t="s">
        <v>54</v>
      </c>
      <c r="U27" s="37"/>
      <c r="V27" s="36" t="s">
        <v>55</v>
      </c>
      <c r="W27" s="37" t="s">
        <v>56</v>
      </c>
      <c r="X27" s="40" t="s">
        <v>59</v>
      </c>
      <c r="Y27" s="37" t="s">
        <v>34</v>
      </c>
    </row>
    <row r="28" spans="1:25" ht="15" customHeight="1">
      <c r="A28" s="46" t="s">
        <v>25</v>
      </c>
      <c r="B28" s="37"/>
      <c r="C28" s="37"/>
      <c r="D28" s="37"/>
      <c r="E28" s="37"/>
      <c r="F28" s="37" t="s">
        <v>53</v>
      </c>
      <c r="G28" s="37" t="s">
        <v>29</v>
      </c>
      <c r="H28" s="37"/>
      <c r="I28" s="37"/>
      <c r="J28" s="37"/>
      <c r="K28" s="37"/>
      <c r="L28" s="37"/>
      <c r="M28" s="37"/>
      <c r="N28" s="37"/>
      <c r="O28" s="37"/>
      <c r="P28" s="37"/>
      <c r="Q28" s="52">
        <v>2.2000000000000002</v>
      </c>
      <c r="R28" s="48">
        <v>0.5</v>
      </c>
      <c r="S28" s="48">
        <v>5.3</v>
      </c>
      <c r="T28" s="37" t="s">
        <v>54</v>
      </c>
      <c r="U28" s="37"/>
      <c r="V28" s="36" t="s">
        <v>55</v>
      </c>
      <c r="W28" s="37" t="s">
        <v>56</v>
      </c>
      <c r="X28" s="40" t="s">
        <v>60</v>
      </c>
      <c r="Y28" s="37" t="s">
        <v>34</v>
      </c>
    </row>
    <row r="29" spans="1:25" ht="15" customHeight="1">
      <c r="A29" s="46" t="s">
        <v>25</v>
      </c>
      <c r="B29" s="37"/>
      <c r="C29" s="37"/>
      <c r="D29" s="37"/>
      <c r="E29" s="37"/>
      <c r="F29" s="37" t="s">
        <v>53</v>
      </c>
      <c r="G29" s="37" t="s">
        <v>29</v>
      </c>
      <c r="H29" s="37"/>
      <c r="I29" s="37"/>
      <c r="J29" s="37"/>
      <c r="K29" s="37"/>
      <c r="L29" s="37"/>
      <c r="M29" s="37"/>
      <c r="N29" s="37"/>
      <c r="O29" s="37"/>
      <c r="P29" s="37"/>
      <c r="Q29" s="52">
        <v>0.7</v>
      </c>
      <c r="R29" s="48">
        <v>0.3</v>
      </c>
      <c r="S29" s="48">
        <v>1.6</v>
      </c>
      <c r="T29" s="37" t="s">
        <v>54</v>
      </c>
      <c r="U29" s="37"/>
      <c r="V29" s="36" t="s">
        <v>55</v>
      </c>
      <c r="W29" s="37" t="s">
        <v>56</v>
      </c>
      <c r="X29" s="40" t="s">
        <v>61</v>
      </c>
      <c r="Y29" s="37" t="s">
        <v>34</v>
      </c>
    </row>
    <row r="30" spans="1:25" ht="15" customHeight="1">
      <c r="A30" s="46" t="s">
        <v>25</v>
      </c>
      <c r="B30" s="37"/>
      <c r="C30" s="37"/>
      <c r="D30" s="37"/>
      <c r="E30" s="37"/>
      <c r="F30" s="37" t="s">
        <v>53</v>
      </c>
      <c r="G30" s="37" t="s">
        <v>29</v>
      </c>
      <c r="H30" s="37"/>
      <c r="I30" s="37"/>
      <c r="J30" s="37"/>
      <c r="K30" s="37"/>
      <c r="L30" s="37"/>
      <c r="M30" s="37"/>
      <c r="N30" s="37"/>
      <c r="O30" s="37"/>
      <c r="P30" s="37"/>
      <c r="Q30" s="52">
        <v>1.6</v>
      </c>
      <c r="R30" s="48">
        <v>0.5</v>
      </c>
      <c r="S30" s="48">
        <v>5.0999999999999996</v>
      </c>
      <c r="T30" s="37" t="s">
        <v>54</v>
      </c>
      <c r="U30" s="37"/>
      <c r="V30" s="36" t="s">
        <v>55</v>
      </c>
      <c r="W30" s="37" t="s">
        <v>56</v>
      </c>
      <c r="X30" s="40" t="s">
        <v>62</v>
      </c>
      <c r="Y30" s="37" t="s">
        <v>34</v>
      </c>
    </row>
    <row r="31" spans="1:25" ht="15" customHeight="1">
      <c r="A31" s="46" t="s">
        <v>25</v>
      </c>
      <c r="B31" s="37"/>
      <c r="C31" s="37"/>
      <c r="D31" s="37"/>
      <c r="E31" s="37"/>
      <c r="F31" s="37" t="s">
        <v>53</v>
      </c>
      <c r="G31" s="37" t="s">
        <v>29</v>
      </c>
      <c r="H31" s="37"/>
      <c r="I31" s="37"/>
      <c r="J31" s="37"/>
      <c r="K31" s="37"/>
      <c r="L31" s="37"/>
      <c r="M31" s="37"/>
      <c r="N31" s="37"/>
      <c r="O31" s="37"/>
      <c r="P31" s="37"/>
      <c r="Q31" s="52">
        <v>2.1</v>
      </c>
      <c r="R31" s="48">
        <v>0.7</v>
      </c>
      <c r="S31" s="48">
        <v>6.1</v>
      </c>
      <c r="T31" s="37" t="s">
        <v>54</v>
      </c>
      <c r="U31" s="37"/>
      <c r="V31" s="36" t="s">
        <v>55</v>
      </c>
      <c r="W31" s="37" t="s">
        <v>56</v>
      </c>
      <c r="X31" s="40" t="s">
        <v>63</v>
      </c>
      <c r="Y31" s="37" t="s">
        <v>34</v>
      </c>
    </row>
    <row r="32" spans="1:25" ht="15" customHeight="1">
      <c r="A32" s="46" t="s">
        <v>25</v>
      </c>
      <c r="B32" s="37"/>
      <c r="C32" s="37"/>
      <c r="D32" s="37"/>
      <c r="E32" s="37"/>
      <c r="F32" s="37" t="s">
        <v>53</v>
      </c>
      <c r="G32" s="37" t="s">
        <v>29</v>
      </c>
      <c r="H32" s="37"/>
      <c r="I32" s="37"/>
      <c r="J32" s="37"/>
      <c r="K32" s="37"/>
      <c r="L32" s="37"/>
      <c r="M32" s="37"/>
      <c r="N32" s="37"/>
      <c r="O32" s="37"/>
      <c r="P32" s="37"/>
      <c r="Q32" s="52">
        <v>1.6</v>
      </c>
      <c r="R32" s="48">
        <v>0.7</v>
      </c>
      <c r="S32" s="48">
        <v>6.4</v>
      </c>
      <c r="T32" s="37" t="s">
        <v>54</v>
      </c>
      <c r="U32" s="37"/>
      <c r="V32" s="36" t="s">
        <v>55</v>
      </c>
      <c r="W32" s="37" t="s">
        <v>56</v>
      </c>
      <c r="X32" s="40" t="s">
        <v>64</v>
      </c>
      <c r="Y32" s="37" t="s">
        <v>34</v>
      </c>
    </row>
    <row r="33" spans="1:25" ht="15" customHeight="1">
      <c r="A33" s="46" t="s">
        <v>25</v>
      </c>
      <c r="B33" s="37"/>
      <c r="C33" s="37"/>
      <c r="D33" s="37"/>
      <c r="E33" s="37"/>
      <c r="F33" s="37" t="s">
        <v>53</v>
      </c>
      <c r="G33" s="37" t="s">
        <v>29</v>
      </c>
      <c r="H33" s="37"/>
      <c r="I33" s="37"/>
      <c r="J33" s="37"/>
      <c r="K33" s="37"/>
      <c r="L33" s="37"/>
      <c r="M33" s="37"/>
      <c r="N33" s="37"/>
      <c r="O33" s="37"/>
      <c r="P33" s="37"/>
      <c r="Q33" s="52">
        <v>2.2000000000000002</v>
      </c>
      <c r="R33" s="48">
        <v>0.6</v>
      </c>
      <c r="S33" s="48">
        <v>4</v>
      </c>
      <c r="T33" s="37" t="s">
        <v>54</v>
      </c>
      <c r="U33" s="37"/>
      <c r="V33" s="36" t="s">
        <v>55</v>
      </c>
      <c r="W33" s="37" t="s">
        <v>56</v>
      </c>
      <c r="X33" s="40" t="s">
        <v>65</v>
      </c>
      <c r="Y33" s="37" t="s">
        <v>34</v>
      </c>
    </row>
    <row r="34" spans="1:25" ht="15" customHeight="1">
      <c r="A34" s="46" t="s">
        <v>25</v>
      </c>
      <c r="B34" s="37"/>
      <c r="C34" s="37"/>
      <c r="D34" s="37"/>
      <c r="E34" s="37"/>
      <c r="F34" s="37" t="s">
        <v>53</v>
      </c>
      <c r="G34" s="37" t="s">
        <v>29</v>
      </c>
      <c r="H34" s="37"/>
      <c r="I34" s="37" t="s">
        <v>30</v>
      </c>
      <c r="J34" s="37"/>
      <c r="K34" s="37"/>
      <c r="L34" s="37"/>
      <c r="M34" s="37"/>
      <c r="N34" s="37"/>
      <c r="O34" s="37"/>
      <c r="P34" s="37"/>
      <c r="Q34" s="48">
        <v>0.8</v>
      </c>
      <c r="R34" s="48">
        <v>0.4</v>
      </c>
      <c r="S34" s="48">
        <v>2.8</v>
      </c>
      <c r="T34" s="37" t="s">
        <v>54</v>
      </c>
      <c r="U34" s="37"/>
      <c r="V34" s="36" t="s">
        <v>55</v>
      </c>
      <c r="W34" s="37" t="s">
        <v>56</v>
      </c>
      <c r="X34" s="40" t="s">
        <v>57</v>
      </c>
      <c r="Y34" s="37" t="s">
        <v>34</v>
      </c>
    </row>
    <row r="35" spans="1:25" ht="15" customHeight="1">
      <c r="A35" s="46" t="s">
        <v>45</v>
      </c>
      <c r="B35" s="36" t="s">
        <v>66</v>
      </c>
      <c r="C35" s="36" t="s">
        <v>67</v>
      </c>
      <c r="D35" s="36"/>
      <c r="E35" s="36"/>
      <c r="F35" s="37" t="s">
        <v>68</v>
      </c>
      <c r="G35" s="37" t="s">
        <v>29</v>
      </c>
      <c r="H35" s="37"/>
      <c r="I35" s="37" t="s">
        <v>30</v>
      </c>
      <c r="J35" s="36"/>
      <c r="K35" s="36"/>
      <c r="L35" s="36"/>
      <c r="M35" s="36"/>
      <c r="N35" s="36"/>
      <c r="O35" s="36"/>
      <c r="P35" s="36"/>
      <c r="Q35" s="52">
        <v>10</v>
      </c>
      <c r="R35" s="39"/>
      <c r="S35" s="39"/>
      <c r="T35" s="36"/>
      <c r="U35" s="36"/>
      <c r="V35" s="37" t="s">
        <v>69</v>
      </c>
      <c r="W35" s="37" t="s">
        <v>70</v>
      </c>
      <c r="X35" s="40" t="s">
        <v>71</v>
      </c>
      <c r="Y35" s="37" t="s">
        <v>34</v>
      </c>
    </row>
    <row r="36" spans="1:25" ht="15" customHeight="1">
      <c r="A36" s="46" t="s">
        <v>45</v>
      </c>
      <c r="B36" s="36" t="s">
        <v>72</v>
      </c>
      <c r="C36" s="36" t="s">
        <v>67</v>
      </c>
      <c r="D36" s="36"/>
      <c r="E36" s="36"/>
      <c r="F36" s="37" t="s">
        <v>68</v>
      </c>
      <c r="G36" s="37" t="s">
        <v>29</v>
      </c>
      <c r="H36" s="37"/>
      <c r="I36" s="37" t="s">
        <v>30</v>
      </c>
      <c r="J36" s="36"/>
      <c r="K36" s="36"/>
      <c r="L36" s="36"/>
      <c r="M36" s="36"/>
      <c r="N36" s="36"/>
      <c r="O36" s="36"/>
      <c r="P36" s="36"/>
      <c r="Q36" s="53">
        <v>100000</v>
      </c>
      <c r="R36" s="39"/>
      <c r="S36" s="39"/>
      <c r="T36" s="36"/>
      <c r="U36" s="36"/>
      <c r="V36" s="37" t="s">
        <v>69</v>
      </c>
      <c r="W36" s="37" t="s">
        <v>70</v>
      </c>
      <c r="X36" s="40" t="s">
        <v>71</v>
      </c>
      <c r="Y36" s="37" t="s">
        <v>34</v>
      </c>
    </row>
    <row r="37" spans="1:25" ht="15" customHeight="1">
      <c r="A37" s="46" t="s">
        <v>73</v>
      </c>
      <c r="B37" s="37"/>
      <c r="C37" s="37" t="s">
        <v>74</v>
      </c>
      <c r="D37" s="37"/>
      <c r="E37" s="37"/>
      <c r="F37" s="37" t="s">
        <v>28</v>
      </c>
      <c r="G37" s="37" t="s">
        <v>29</v>
      </c>
      <c r="H37" s="37"/>
      <c r="I37" s="37" t="s">
        <v>30</v>
      </c>
      <c r="J37" s="37"/>
      <c r="K37" s="37"/>
      <c r="L37" s="37"/>
      <c r="M37" s="37"/>
      <c r="N37" s="37"/>
      <c r="O37" s="37"/>
      <c r="P37" s="37"/>
      <c r="Q37" s="48" t="s">
        <v>75</v>
      </c>
      <c r="R37" s="48"/>
      <c r="S37" s="48"/>
      <c r="T37" s="37"/>
      <c r="U37" s="37"/>
      <c r="V37" s="37" t="s">
        <v>76</v>
      </c>
      <c r="W37" s="37" t="s">
        <v>77</v>
      </c>
      <c r="X37" s="40" t="s">
        <v>78</v>
      </c>
      <c r="Y37" s="37" t="s">
        <v>34</v>
      </c>
    </row>
    <row r="38" spans="1:25" ht="15" customHeight="1">
      <c r="A38" s="46" t="s">
        <v>45</v>
      </c>
      <c r="B38" s="36" t="s">
        <v>46</v>
      </c>
      <c r="C38" s="37" t="s">
        <v>79</v>
      </c>
      <c r="D38" s="36"/>
      <c r="E38" s="36"/>
      <c r="F38" s="37" t="s">
        <v>28</v>
      </c>
      <c r="G38" s="37" t="s">
        <v>29</v>
      </c>
      <c r="H38" s="37"/>
      <c r="I38" s="37" t="s">
        <v>30</v>
      </c>
      <c r="J38" s="36"/>
      <c r="K38" s="36"/>
      <c r="L38" s="36"/>
      <c r="M38" s="36"/>
      <c r="N38" s="36"/>
      <c r="O38" s="36"/>
      <c r="P38" s="36"/>
      <c r="Q38" s="39" t="s">
        <v>80</v>
      </c>
      <c r="R38" s="39"/>
      <c r="S38" s="39"/>
      <c r="T38" s="36"/>
      <c r="U38" s="36"/>
      <c r="V38" s="37" t="s">
        <v>76</v>
      </c>
      <c r="W38" s="37" t="s">
        <v>77</v>
      </c>
      <c r="X38" s="40" t="s">
        <v>78</v>
      </c>
      <c r="Y38" s="37" t="s">
        <v>34</v>
      </c>
    </row>
    <row r="39" spans="1:25" ht="15" customHeight="1">
      <c r="A39" s="46" t="s">
        <v>45</v>
      </c>
      <c r="B39" s="37" t="s">
        <v>81</v>
      </c>
      <c r="C39" s="37" t="s">
        <v>74</v>
      </c>
      <c r="D39" s="37"/>
      <c r="E39" s="37"/>
      <c r="F39" s="37" t="s">
        <v>28</v>
      </c>
      <c r="G39" s="37" t="s">
        <v>29</v>
      </c>
      <c r="H39" s="37"/>
      <c r="I39" s="37" t="s">
        <v>30</v>
      </c>
      <c r="J39" s="37"/>
      <c r="K39" s="37"/>
      <c r="L39" s="37"/>
      <c r="M39" s="37"/>
      <c r="N39" s="37"/>
      <c r="O39" s="37"/>
      <c r="P39" s="37"/>
      <c r="Q39" s="48" t="s">
        <v>82</v>
      </c>
      <c r="R39" s="48"/>
      <c r="S39" s="48"/>
      <c r="T39" s="37"/>
      <c r="U39" s="37"/>
      <c r="V39" s="37" t="s">
        <v>76</v>
      </c>
      <c r="W39" s="37" t="s">
        <v>77</v>
      </c>
      <c r="X39" s="40" t="s">
        <v>78</v>
      </c>
      <c r="Y39" s="37" t="s">
        <v>34</v>
      </c>
    </row>
    <row r="40" spans="1:25" ht="15" customHeight="1">
      <c r="A40" s="46" t="s">
        <v>83</v>
      </c>
      <c r="B40" s="37" t="s">
        <v>84</v>
      </c>
      <c r="C40" s="37"/>
      <c r="D40" s="37"/>
      <c r="E40" s="37"/>
      <c r="F40" s="37" t="s">
        <v>28</v>
      </c>
      <c r="G40" s="37" t="s">
        <v>29</v>
      </c>
      <c r="H40" s="37"/>
      <c r="I40" s="37" t="s">
        <v>30</v>
      </c>
      <c r="J40" s="37"/>
      <c r="K40" s="37"/>
      <c r="L40" s="37"/>
      <c r="M40" s="37"/>
      <c r="N40" s="37"/>
      <c r="O40" s="37"/>
      <c r="P40" s="37"/>
      <c r="Q40" s="54">
        <v>4.0999999999999999E-4</v>
      </c>
      <c r="R40" s="48"/>
      <c r="S40" s="48"/>
      <c r="T40" s="37"/>
      <c r="U40" s="37"/>
      <c r="V40" s="37" t="s">
        <v>85</v>
      </c>
      <c r="W40" s="37" t="s">
        <v>86</v>
      </c>
      <c r="X40" s="40" t="s">
        <v>87</v>
      </c>
      <c r="Y40" s="37" t="s">
        <v>34</v>
      </c>
    </row>
    <row r="41" spans="1:25" ht="15" customHeight="1">
      <c r="A41" s="46" t="s">
        <v>45</v>
      </c>
      <c r="B41" s="37" t="s">
        <v>88</v>
      </c>
      <c r="C41" s="37"/>
      <c r="D41" s="37"/>
      <c r="E41" s="37"/>
      <c r="F41" s="37" t="s">
        <v>28</v>
      </c>
      <c r="G41" s="37" t="s">
        <v>29</v>
      </c>
      <c r="H41" s="37"/>
      <c r="I41" s="37" t="s">
        <v>30</v>
      </c>
      <c r="J41" s="37"/>
      <c r="K41" s="37"/>
      <c r="L41" s="37"/>
      <c r="M41" s="37"/>
      <c r="N41" s="37"/>
      <c r="O41" s="37"/>
      <c r="P41" s="37"/>
      <c r="Q41" s="48">
        <v>0.1</v>
      </c>
      <c r="R41" s="48"/>
      <c r="S41" s="48"/>
      <c r="T41" s="37"/>
      <c r="U41" s="37"/>
      <c r="V41" s="37" t="s">
        <v>85</v>
      </c>
      <c r="W41" s="37" t="s">
        <v>86</v>
      </c>
      <c r="X41" s="40" t="s">
        <v>87</v>
      </c>
      <c r="Y41" s="37" t="s">
        <v>34</v>
      </c>
    </row>
    <row r="42" spans="1:25" ht="15" customHeight="1">
      <c r="A42" s="46" t="s">
        <v>45</v>
      </c>
      <c r="B42" s="37" t="s">
        <v>88</v>
      </c>
      <c r="C42" s="37"/>
      <c r="D42" s="37"/>
      <c r="E42" s="37"/>
      <c r="F42" s="37" t="s">
        <v>28</v>
      </c>
      <c r="G42" s="37" t="s">
        <v>29</v>
      </c>
      <c r="H42" s="37"/>
      <c r="I42" s="37" t="s">
        <v>30</v>
      </c>
      <c r="J42" s="37"/>
      <c r="K42" s="37"/>
      <c r="L42" s="37"/>
      <c r="M42" s="37"/>
      <c r="N42" s="37"/>
      <c r="O42" s="37"/>
      <c r="P42" s="37"/>
      <c r="Q42" s="48">
        <v>0.5</v>
      </c>
      <c r="R42" s="48"/>
      <c r="S42" s="48"/>
      <c r="T42" s="37"/>
      <c r="U42" s="37"/>
      <c r="V42" s="37" t="s">
        <v>85</v>
      </c>
      <c r="W42" s="37" t="s">
        <v>86</v>
      </c>
      <c r="X42" s="40" t="s">
        <v>87</v>
      </c>
      <c r="Y42" s="37" t="s">
        <v>34</v>
      </c>
    </row>
    <row r="43" spans="1:25" ht="15" customHeight="1">
      <c r="A43" s="46" t="s">
        <v>83</v>
      </c>
      <c r="B43" s="37" t="s">
        <v>89</v>
      </c>
      <c r="C43" s="37"/>
      <c r="D43" s="37"/>
      <c r="E43" s="37"/>
      <c r="F43" s="37" t="s">
        <v>28</v>
      </c>
      <c r="G43" s="37" t="s">
        <v>29</v>
      </c>
      <c r="H43" s="37"/>
      <c r="I43" s="37" t="s">
        <v>30</v>
      </c>
      <c r="J43" s="37"/>
      <c r="K43" s="37"/>
      <c r="L43" s="37"/>
      <c r="M43" s="37"/>
      <c r="N43" s="37"/>
      <c r="O43" s="37"/>
      <c r="P43" s="37"/>
      <c r="Q43" s="48">
        <v>1.0999999999999999E-2</v>
      </c>
      <c r="R43" s="48"/>
      <c r="S43" s="48"/>
      <c r="T43" s="37"/>
      <c r="U43" s="37"/>
      <c r="V43" s="37" t="s">
        <v>90</v>
      </c>
      <c r="W43" s="37" t="s">
        <v>91</v>
      </c>
      <c r="X43" s="40" t="s">
        <v>92</v>
      </c>
      <c r="Y43" s="37" t="s">
        <v>34</v>
      </c>
    </row>
    <row r="44" spans="1:25" ht="15" customHeight="1">
      <c r="A44" s="46" t="s">
        <v>83</v>
      </c>
      <c r="B44" s="37" t="s">
        <v>93</v>
      </c>
      <c r="C44" s="36"/>
      <c r="D44" s="36"/>
      <c r="E44" s="36"/>
      <c r="F44" s="37" t="s">
        <v>28</v>
      </c>
      <c r="G44" s="37" t="s">
        <v>29</v>
      </c>
      <c r="H44" s="37"/>
      <c r="I44" s="37" t="s">
        <v>30</v>
      </c>
      <c r="J44" s="36"/>
      <c r="K44" s="36"/>
      <c r="L44" s="36"/>
      <c r="M44" s="36"/>
      <c r="N44" s="36"/>
      <c r="O44" s="36"/>
      <c r="P44" s="36"/>
      <c r="Q44" s="48">
        <v>0.03</v>
      </c>
      <c r="R44" s="39"/>
      <c r="S44" s="39"/>
      <c r="T44" s="36"/>
      <c r="U44" s="36"/>
      <c r="V44" s="37" t="s">
        <v>90</v>
      </c>
      <c r="W44" s="37" t="s">
        <v>91</v>
      </c>
      <c r="X44" s="40" t="s">
        <v>92</v>
      </c>
      <c r="Y44" s="37" t="s">
        <v>34</v>
      </c>
    </row>
    <row r="45" spans="1:25" ht="15" customHeight="1">
      <c r="A45" s="46" t="s">
        <v>83</v>
      </c>
      <c r="B45" s="37" t="s">
        <v>94</v>
      </c>
      <c r="C45" s="36"/>
      <c r="D45" s="36"/>
      <c r="E45" s="36"/>
      <c r="F45" s="37" t="s">
        <v>28</v>
      </c>
      <c r="G45" s="37" t="s">
        <v>29</v>
      </c>
      <c r="H45" s="37"/>
      <c r="I45" s="37" t="s">
        <v>30</v>
      </c>
      <c r="J45" s="36"/>
      <c r="K45" s="36"/>
      <c r="L45" s="36"/>
      <c r="M45" s="36"/>
      <c r="N45" s="36"/>
      <c r="O45" s="36"/>
      <c r="P45" s="36"/>
      <c r="Q45" s="48">
        <v>6.4699999999999994E-2</v>
      </c>
      <c r="R45" s="39"/>
      <c r="S45" s="39"/>
      <c r="T45" s="36"/>
      <c r="U45" s="36"/>
      <c r="V45" s="37" t="s">
        <v>90</v>
      </c>
      <c r="W45" s="37" t="s">
        <v>91</v>
      </c>
      <c r="X45" s="40" t="s">
        <v>92</v>
      </c>
      <c r="Y45" s="37" t="s">
        <v>34</v>
      </c>
    </row>
    <row r="46" spans="1:25" ht="15" customHeight="1">
      <c r="A46" s="46" t="s">
        <v>45</v>
      </c>
      <c r="B46" s="37" t="s">
        <v>95</v>
      </c>
      <c r="C46" s="37" t="s">
        <v>96</v>
      </c>
      <c r="D46" s="37"/>
      <c r="E46" s="37"/>
      <c r="F46" s="37" t="s">
        <v>28</v>
      </c>
      <c r="G46" s="37" t="s">
        <v>29</v>
      </c>
      <c r="H46" s="37"/>
      <c r="I46" s="37" t="s">
        <v>30</v>
      </c>
      <c r="J46" s="37"/>
      <c r="K46" s="37"/>
      <c r="L46" s="37"/>
      <c r="M46" s="37"/>
      <c r="N46" s="37"/>
      <c r="O46" s="37"/>
      <c r="P46" s="37"/>
      <c r="Q46" s="48">
        <v>0.72</v>
      </c>
      <c r="R46" s="48"/>
      <c r="S46" s="48"/>
      <c r="T46" s="37"/>
      <c r="U46" s="37"/>
      <c r="V46" s="37" t="s">
        <v>90</v>
      </c>
      <c r="W46" s="37" t="s">
        <v>91</v>
      </c>
      <c r="X46" s="40" t="s">
        <v>92</v>
      </c>
      <c r="Y46" s="37" t="s">
        <v>34</v>
      </c>
    </row>
    <row r="47" spans="1:25" ht="15" customHeight="1">
      <c r="A47" s="46" t="s">
        <v>45</v>
      </c>
      <c r="B47" s="37" t="s">
        <v>95</v>
      </c>
      <c r="C47" s="36" t="s">
        <v>97</v>
      </c>
      <c r="D47" s="36"/>
      <c r="E47" s="36"/>
      <c r="F47" s="37" t="s">
        <v>28</v>
      </c>
      <c r="G47" s="37" t="s">
        <v>29</v>
      </c>
      <c r="H47" s="37"/>
      <c r="I47" s="37" t="s">
        <v>30</v>
      </c>
      <c r="J47" s="36"/>
      <c r="K47" s="36"/>
      <c r="L47" s="36"/>
      <c r="M47" s="36"/>
      <c r="N47" s="36"/>
      <c r="O47" s="36"/>
      <c r="P47" s="36"/>
      <c r="Q47" s="48">
        <v>0.08</v>
      </c>
      <c r="R47" s="39"/>
      <c r="S47" s="39"/>
      <c r="T47" s="36"/>
      <c r="U47" s="36"/>
      <c r="V47" s="37" t="s">
        <v>90</v>
      </c>
      <c r="W47" s="37" t="s">
        <v>91</v>
      </c>
      <c r="X47" s="40" t="s">
        <v>92</v>
      </c>
      <c r="Y47" s="37" t="s">
        <v>34</v>
      </c>
    </row>
    <row r="48" spans="1:25" ht="15" customHeight="1">
      <c r="A48" s="46" t="s">
        <v>45</v>
      </c>
      <c r="B48" s="37" t="s">
        <v>95</v>
      </c>
      <c r="C48" s="36" t="s">
        <v>98</v>
      </c>
      <c r="D48" s="36"/>
      <c r="E48" s="36"/>
      <c r="F48" s="37" t="s">
        <v>28</v>
      </c>
      <c r="G48" s="37" t="s">
        <v>29</v>
      </c>
      <c r="H48" s="37"/>
      <c r="I48" s="37" t="s">
        <v>30</v>
      </c>
      <c r="J48" s="36"/>
      <c r="K48" s="36"/>
      <c r="L48" s="36"/>
      <c r="M48" s="36"/>
      <c r="N48" s="36"/>
      <c r="O48" s="36"/>
      <c r="P48" s="36"/>
      <c r="Q48" s="48">
        <v>0.08</v>
      </c>
      <c r="R48" s="39"/>
      <c r="S48" s="39"/>
      <c r="T48" s="36"/>
      <c r="U48" s="36"/>
      <c r="V48" s="37" t="s">
        <v>90</v>
      </c>
      <c r="W48" s="37" t="s">
        <v>91</v>
      </c>
      <c r="X48" s="40" t="s">
        <v>92</v>
      </c>
      <c r="Y48" s="37" t="s">
        <v>34</v>
      </c>
    </row>
    <row r="49" spans="1:25" ht="15" customHeight="1">
      <c r="A49" s="46" t="s">
        <v>45</v>
      </c>
      <c r="B49" s="37" t="s">
        <v>95</v>
      </c>
      <c r="C49" s="36" t="s">
        <v>99</v>
      </c>
      <c r="D49" s="36"/>
      <c r="E49" s="36"/>
      <c r="F49" s="37" t="s">
        <v>28</v>
      </c>
      <c r="G49" s="37" t="s">
        <v>29</v>
      </c>
      <c r="H49" s="37"/>
      <c r="I49" s="37" t="s">
        <v>30</v>
      </c>
      <c r="J49" s="36"/>
      <c r="K49" s="36"/>
      <c r="L49" s="36"/>
      <c r="M49" s="36"/>
      <c r="N49" s="36"/>
      <c r="O49" s="36"/>
      <c r="P49" s="36"/>
      <c r="Q49" s="48">
        <v>0.12</v>
      </c>
      <c r="R49" s="39"/>
      <c r="S49" s="39"/>
      <c r="T49" s="36"/>
      <c r="U49" s="36"/>
      <c r="V49" s="37" t="s">
        <v>90</v>
      </c>
      <c r="W49" s="37" t="s">
        <v>91</v>
      </c>
      <c r="X49" s="40" t="s">
        <v>92</v>
      </c>
      <c r="Y49" s="37" t="s">
        <v>34</v>
      </c>
    </row>
    <row r="50" spans="1:25" ht="15" customHeight="1">
      <c r="A50" s="46" t="s">
        <v>45</v>
      </c>
      <c r="B50" s="37" t="s">
        <v>100</v>
      </c>
      <c r="C50" s="36" t="s">
        <v>101</v>
      </c>
      <c r="D50" s="36"/>
      <c r="E50" s="36"/>
      <c r="F50" s="37" t="s">
        <v>28</v>
      </c>
      <c r="G50" s="37" t="s">
        <v>29</v>
      </c>
      <c r="H50" s="37"/>
      <c r="I50" s="37" t="s">
        <v>30</v>
      </c>
      <c r="J50" s="36"/>
      <c r="K50" s="36"/>
      <c r="L50" s="36"/>
      <c r="M50" s="36"/>
      <c r="N50" s="36"/>
      <c r="O50" s="36"/>
      <c r="P50" s="36"/>
      <c r="Q50" s="48">
        <v>0.05</v>
      </c>
      <c r="R50" s="39"/>
      <c r="S50" s="39"/>
      <c r="T50" s="36"/>
      <c r="U50" s="36"/>
      <c r="V50" s="37" t="s">
        <v>90</v>
      </c>
      <c r="W50" s="37" t="s">
        <v>91</v>
      </c>
      <c r="X50" s="40" t="s">
        <v>92</v>
      </c>
      <c r="Y50" s="37" t="s">
        <v>34</v>
      </c>
    </row>
    <row r="51" spans="1:25" ht="15" customHeight="1">
      <c r="A51" s="46" t="s">
        <v>45</v>
      </c>
      <c r="B51" s="37" t="s">
        <v>100</v>
      </c>
      <c r="C51" s="36" t="s">
        <v>102</v>
      </c>
      <c r="D51" s="36"/>
      <c r="E51" s="36"/>
      <c r="F51" s="37" t="s">
        <v>28</v>
      </c>
      <c r="G51" s="37" t="s">
        <v>29</v>
      </c>
      <c r="H51" s="37"/>
      <c r="I51" s="37" t="s">
        <v>30</v>
      </c>
      <c r="J51" s="36"/>
      <c r="K51" s="36"/>
      <c r="L51" s="36"/>
      <c r="M51" s="36"/>
      <c r="N51" s="36"/>
      <c r="O51" s="36"/>
      <c r="P51" s="36"/>
      <c r="Q51" s="48">
        <v>0.45</v>
      </c>
      <c r="R51" s="39"/>
      <c r="S51" s="39"/>
      <c r="T51" s="36"/>
      <c r="U51" s="36"/>
      <c r="V51" s="37" t="s">
        <v>90</v>
      </c>
      <c r="W51" s="37" t="s">
        <v>91</v>
      </c>
      <c r="X51" s="40" t="s">
        <v>92</v>
      </c>
      <c r="Y51" s="37" t="s">
        <v>34</v>
      </c>
    </row>
    <row r="52" spans="1:25" ht="15" customHeight="1">
      <c r="A52" s="46" t="s">
        <v>45</v>
      </c>
      <c r="B52" s="37" t="s">
        <v>100</v>
      </c>
      <c r="C52" s="36" t="s">
        <v>103</v>
      </c>
      <c r="D52" s="36"/>
      <c r="E52" s="36"/>
      <c r="F52" s="37" t="s">
        <v>28</v>
      </c>
      <c r="G52" s="37" t="s">
        <v>29</v>
      </c>
      <c r="H52" s="37"/>
      <c r="I52" s="37" t="s">
        <v>30</v>
      </c>
      <c r="J52" s="36"/>
      <c r="K52" s="36"/>
      <c r="L52" s="36"/>
      <c r="M52" s="36"/>
      <c r="N52" s="36"/>
      <c r="O52" s="36"/>
      <c r="P52" s="36"/>
      <c r="Q52" s="48">
        <v>0.45</v>
      </c>
      <c r="R52" s="39"/>
      <c r="S52" s="39"/>
      <c r="T52" s="36"/>
      <c r="U52" s="36"/>
      <c r="V52" s="37" t="s">
        <v>90</v>
      </c>
      <c r="W52" s="37" t="s">
        <v>91</v>
      </c>
      <c r="X52" s="40" t="s">
        <v>92</v>
      </c>
      <c r="Y52" s="37" t="s">
        <v>34</v>
      </c>
    </row>
    <row r="53" spans="1:25" ht="15" customHeight="1">
      <c r="A53" s="46" t="s">
        <v>45</v>
      </c>
      <c r="B53" s="37" t="s">
        <v>100</v>
      </c>
      <c r="C53" s="36" t="s">
        <v>104</v>
      </c>
      <c r="D53" s="36"/>
      <c r="E53" s="36"/>
      <c r="F53" s="37" t="s">
        <v>28</v>
      </c>
      <c r="G53" s="37" t="s">
        <v>29</v>
      </c>
      <c r="H53" s="37"/>
      <c r="I53" s="37" t="s">
        <v>30</v>
      </c>
      <c r="J53" s="36"/>
      <c r="K53" s="36"/>
      <c r="L53" s="36"/>
      <c r="M53" s="36"/>
      <c r="N53" s="36"/>
      <c r="O53" s="36"/>
      <c r="P53" s="36"/>
      <c r="Q53" s="48">
        <v>0.05</v>
      </c>
      <c r="R53" s="39"/>
      <c r="S53" s="39"/>
      <c r="T53" s="36"/>
      <c r="U53" s="36"/>
      <c r="V53" s="37" t="s">
        <v>90</v>
      </c>
      <c r="W53" s="37" t="s">
        <v>91</v>
      </c>
      <c r="X53" s="40" t="s">
        <v>92</v>
      </c>
      <c r="Y53" s="37" t="s">
        <v>34</v>
      </c>
    </row>
    <row r="54" spans="1:25" ht="15" customHeight="1">
      <c r="A54" s="46" t="s">
        <v>83</v>
      </c>
      <c r="B54" s="37"/>
      <c r="C54" s="37"/>
      <c r="D54" s="37"/>
      <c r="E54" s="37"/>
      <c r="F54" s="37" t="s">
        <v>105</v>
      </c>
      <c r="G54" s="37" t="s">
        <v>29</v>
      </c>
      <c r="H54" s="37" t="s">
        <v>106</v>
      </c>
      <c r="I54" s="37" t="s">
        <v>30</v>
      </c>
      <c r="J54" s="37"/>
      <c r="K54" s="37"/>
      <c r="L54" s="37"/>
      <c r="M54" s="37"/>
      <c r="N54" s="37"/>
      <c r="O54" s="37"/>
      <c r="P54" s="37"/>
      <c r="Q54" s="48">
        <v>0.6</v>
      </c>
      <c r="R54" s="48"/>
      <c r="S54" s="48"/>
      <c r="T54" s="37"/>
      <c r="U54" s="37"/>
      <c r="V54" s="37" t="s">
        <v>107</v>
      </c>
      <c r="W54" s="37" t="s">
        <v>56</v>
      </c>
      <c r="X54" s="40" t="s">
        <v>108</v>
      </c>
      <c r="Y54" s="37" t="s">
        <v>34</v>
      </c>
    </row>
    <row r="55" spans="1:25" ht="15" customHeight="1">
      <c r="A55" s="46" t="s">
        <v>25</v>
      </c>
      <c r="B55" s="37" t="s">
        <v>109</v>
      </c>
      <c r="C55" s="37"/>
      <c r="D55" s="37"/>
      <c r="E55" s="37"/>
      <c r="F55" s="37" t="s">
        <v>105</v>
      </c>
      <c r="G55" s="37" t="s">
        <v>29</v>
      </c>
      <c r="H55" s="37" t="s">
        <v>106</v>
      </c>
      <c r="I55" s="37" t="s">
        <v>30</v>
      </c>
      <c r="J55" s="37"/>
      <c r="K55" s="37"/>
      <c r="L55" s="37"/>
      <c r="M55" s="37"/>
      <c r="N55" s="37"/>
      <c r="O55" s="37"/>
      <c r="P55" s="37"/>
      <c r="Q55" s="48">
        <v>0.01</v>
      </c>
      <c r="R55" s="48"/>
      <c r="S55" s="48"/>
      <c r="T55" s="37"/>
      <c r="U55" s="37"/>
      <c r="V55" s="37" t="s">
        <v>110</v>
      </c>
      <c r="W55" s="37" t="s">
        <v>56</v>
      </c>
      <c r="X55" s="40" t="s">
        <v>108</v>
      </c>
      <c r="Y55" s="37" t="s">
        <v>34</v>
      </c>
    </row>
    <row r="56" spans="1:25" ht="15" customHeight="1">
      <c r="A56" s="46" t="s">
        <v>25</v>
      </c>
      <c r="B56" s="37" t="s">
        <v>111</v>
      </c>
      <c r="C56" s="37"/>
      <c r="D56" s="37"/>
      <c r="E56" s="37"/>
      <c r="F56" s="37" t="s">
        <v>105</v>
      </c>
      <c r="G56" s="37" t="s">
        <v>29</v>
      </c>
      <c r="H56" s="37" t="s">
        <v>106</v>
      </c>
      <c r="I56" s="37" t="s">
        <v>30</v>
      </c>
      <c r="J56" s="36"/>
      <c r="K56" s="36"/>
      <c r="L56" s="36"/>
      <c r="M56" s="36"/>
      <c r="N56" s="36"/>
      <c r="O56" s="36"/>
      <c r="P56" s="36"/>
      <c r="Q56" s="48">
        <v>0.5</v>
      </c>
      <c r="R56" s="39"/>
      <c r="S56" s="39"/>
      <c r="T56" s="36"/>
      <c r="U56" s="36"/>
      <c r="V56" s="37" t="s">
        <v>110</v>
      </c>
      <c r="W56" s="37" t="s">
        <v>56</v>
      </c>
      <c r="X56" s="40" t="s">
        <v>108</v>
      </c>
      <c r="Y56" s="37" t="s">
        <v>34</v>
      </c>
    </row>
    <row r="57" spans="1:25" ht="15" customHeight="1">
      <c r="A57" s="46" t="s">
        <v>83</v>
      </c>
      <c r="B57" s="37" t="s">
        <v>112</v>
      </c>
      <c r="C57" s="37"/>
      <c r="D57" s="37"/>
      <c r="E57" s="37"/>
      <c r="F57" s="37" t="s">
        <v>28</v>
      </c>
      <c r="G57" s="37" t="s">
        <v>29</v>
      </c>
      <c r="H57" s="37"/>
      <c r="I57" s="37" t="s">
        <v>30</v>
      </c>
      <c r="J57" s="37"/>
      <c r="K57" s="37"/>
      <c r="L57" s="37"/>
      <c r="M57" s="37"/>
      <c r="N57" s="37"/>
      <c r="O57" s="37"/>
      <c r="P57" s="37"/>
      <c r="Q57" s="48">
        <v>0.06</v>
      </c>
      <c r="R57" s="48"/>
      <c r="S57" s="48"/>
      <c r="T57" s="37"/>
      <c r="U57" s="37"/>
      <c r="V57" s="37" t="s">
        <v>113</v>
      </c>
      <c r="W57" s="37" t="s">
        <v>114</v>
      </c>
      <c r="X57" s="40" t="s">
        <v>115</v>
      </c>
      <c r="Y57" s="37" t="s">
        <v>34</v>
      </c>
    </row>
    <row r="58" spans="1:25" ht="15" customHeight="1">
      <c r="A58" s="46" t="s">
        <v>73</v>
      </c>
      <c r="B58" s="37"/>
      <c r="C58" s="37" t="s">
        <v>116</v>
      </c>
      <c r="D58" s="37" t="s">
        <v>117</v>
      </c>
      <c r="E58" s="37"/>
      <c r="F58" s="37" t="s">
        <v>28</v>
      </c>
      <c r="G58" s="37" t="s">
        <v>29</v>
      </c>
      <c r="H58" s="37"/>
      <c r="I58" s="37" t="s">
        <v>30</v>
      </c>
      <c r="J58" s="37"/>
      <c r="K58" s="37"/>
      <c r="L58" s="37"/>
      <c r="M58" s="37"/>
      <c r="N58" s="37"/>
      <c r="O58" s="37"/>
      <c r="P58" s="37"/>
      <c r="Q58" s="55" t="s">
        <v>118</v>
      </c>
      <c r="R58" s="48"/>
      <c r="S58" s="48"/>
      <c r="T58" s="37" t="s">
        <v>54</v>
      </c>
      <c r="U58" s="37"/>
      <c r="V58" s="37" t="s">
        <v>119</v>
      </c>
      <c r="W58" s="37" t="s">
        <v>120</v>
      </c>
      <c r="X58" s="40" t="s">
        <v>121</v>
      </c>
      <c r="Y58" s="37" t="s">
        <v>34</v>
      </c>
    </row>
    <row r="59" spans="1:25" ht="15" customHeight="1">
      <c r="A59" s="46" t="s">
        <v>83</v>
      </c>
      <c r="B59" s="37" t="s">
        <v>122</v>
      </c>
      <c r="C59" s="37" t="s">
        <v>123</v>
      </c>
      <c r="D59" s="37" t="s">
        <v>117</v>
      </c>
      <c r="E59" s="37"/>
      <c r="F59" s="37" t="s">
        <v>28</v>
      </c>
      <c r="G59" s="37" t="s">
        <v>29</v>
      </c>
      <c r="H59" s="37"/>
      <c r="I59" s="37" t="s">
        <v>30</v>
      </c>
      <c r="J59" s="37"/>
      <c r="K59" s="37"/>
      <c r="L59" s="37"/>
      <c r="M59" s="37"/>
      <c r="N59" s="37"/>
      <c r="O59" s="37"/>
      <c r="P59" s="37"/>
      <c r="Q59" s="48" t="s">
        <v>124</v>
      </c>
      <c r="R59" s="48"/>
      <c r="S59" s="48"/>
      <c r="T59" s="37" t="s">
        <v>54</v>
      </c>
      <c r="U59" s="37"/>
      <c r="V59" s="37" t="s">
        <v>119</v>
      </c>
      <c r="W59" s="37" t="s">
        <v>120</v>
      </c>
      <c r="X59" s="40" t="s">
        <v>121</v>
      </c>
      <c r="Y59" s="37" t="s">
        <v>34</v>
      </c>
    </row>
    <row r="60" spans="1:25" ht="15" customHeight="1">
      <c r="A60" s="46" t="s">
        <v>25</v>
      </c>
      <c r="B60" s="37"/>
      <c r="C60" s="37"/>
      <c r="D60" s="37" t="s">
        <v>125</v>
      </c>
      <c r="E60" s="37"/>
      <c r="F60" s="37" t="s">
        <v>68</v>
      </c>
      <c r="G60" s="37" t="s">
        <v>29</v>
      </c>
      <c r="H60" s="37"/>
      <c r="I60" s="37" t="s">
        <v>30</v>
      </c>
      <c r="J60" s="37"/>
      <c r="K60" s="37"/>
      <c r="L60" s="37"/>
      <c r="M60" s="37"/>
      <c r="N60" s="37"/>
      <c r="O60" s="37"/>
      <c r="P60" s="37"/>
      <c r="Q60" s="48">
        <v>1.53</v>
      </c>
      <c r="R60" s="48">
        <v>0.73</v>
      </c>
      <c r="S60" s="48">
        <v>1.47</v>
      </c>
      <c r="T60" s="37"/>
      <c r="U60" s="37"/>
      <c r="V60" s="36" t="s">
        <v>126</v>
      </c>
      <c r="W60" s="37" t="s">
        <v>127</v>
      </c>
      <c r="X60" s="37" t="s">
        <v>128</v>
      </c>
      <c r="Y60" s="37" t="s">
        <v>34</v>
      </c>
    </row>
    <row r="61" spans="1:25" ht="15" customHeight="1">
      <c r="A61" s="46" t="s">
        <v>45</v>
      </c>
      <c r="B61" s="37" t="s">
        <v>129</v>
      </c>
      <c r="C61" s="36"/>
      <c r="D61" s="37" t="s">
        <v>125</v>
      </c>
      <c r="E61" s="36"/>
      <c r="F61" s="37" t="s">
        <v>68</v>
      </c>
      <c r="G61" s="37" t="s">
        <v>29</v>
      </c>
      <c r="H61" s="37"/>
      <c r="I61" s="37" t="s">
        <v>30</v>
      </c>
      <c r="J61" s="36"/>
      <c r="K61" s="36"/>
      <c r="L61" s="36"/>
      <c r="M61" s="36"/>
      <c r="N61" s="36"/>
      <c r="O61" s="36"/>
      <c r="P61" s="36"/>
      <c r="Q61" s="48">
        <v>1.02</v>
      </c>
      <c r="R61" s="39">
        <v>0.73</v>
      </c>
      <c r="S61" s="39">
        <v>1.47</v>
      </c>
      <c r="T61" s="36"/>
      <c r="U61" s="36"/>
      <c r="V61" s="36" t="s">
        <v>126</v>
      </c>
      <c r="W61" s="37" t="s">
        <v>127</v>
      </c>
      <c r="X61" s="37" t="s">
        <v>128</v>
      </c>
      <c r="Y61" s="37" t="s">
        <v>34</v>
      </c>
    </row>
    <row r="62" spans="1:25" ht="15" customHeight="1">
      <c r="A62" s="46" t="s">
        <v>45</v>
      </c>
      <c r="B62" s="37" t="s">
        <v>130</v>
      </c>
      <c r="C62" s="36"/>
      <c r="D62" s="37" t="s">
        <v>125</v>
      </c>
      <c r="E62" s="36"/>
      <c r="F62" s="37" t="s">
        <v>68</v>
      </c>
      <c r="G62" s="37" t="s">
        <v>29</v>
      </c>
      <c r="H62" s="37"/>
      <c r="I62" s="37" t="s">
        <v>30</v>
      </c>
      <c r="J62" s="36"/>
      <c r="K62" s="36"/>
      <c r="L62" s="36"/>
      <c r="M62" s="36"/>
      <c r="N62" s="36"/>
      <c r="O62" s="36"/>
      <c r="P62" s="36"/>
      <c r="Q62" s="48">
        <v>2.73</v>
      </c>
      <c r="R62" s="39">
        <v>2.52</v>
      </c>
      <c r="S62" s="39">
        <v>3.08</v>
      </c>
      <c r="T62" s="36"/>
      <c r="U62" s="36"/>
      <c r="V62" s="36" t="s">
        <v>126</v>
      </c>
      <c r="W62" s="37" t="s">
        <v>127</v>
      </c>
      <c r="X62" s="37" t="s">
        <v>128</v>
      </c>
      <c r="Y62" s="37" t="s">
        <v>34</v>
      </c>
    </row>
    <row r="63" spans="1:25" ht="15" customHeight="1">
      <c r="A63" s="46" t="s">
        <v>38</v>
      </c>
      <c r="B63" s="37" t="s">
        <v>131</v>
      </c>
      <c r="C63" s="36"/>
      <c r="D63" s="37"/>
      <c r="E63" s="36"/>
      <c r="F63" s="37"/>
      <c r="G63" s="37" t="s">
        <v>29</v>
      </c>
      <c r="H63" s="56" t="s">
        <v>132</v>
      </c>
      <c r="I63" s="36" t="s">
        <v>133</v>
      </c>
      <c r="J63" s="36"/>
      <c r="K63" s="36"/>
      <c r="L63" s="36"/>
      <c r="M63" s="36"/>
      <c r="N63" s="36"/>
      <c r="O63" s="36"/>
      <c r="P63" s="36"/>
      <c r="Q63" s="48">
        <v>1.1240000000000001</v>
      </c>
      <c r="R63" s="39">
        <v>1.103</v>
      </c>
      <c r="S63" s="39">
        <v>1.145</v>
      </c>
      <c r="T63" s="36"/>
      <c r="U63" s="36"/>
      <c r="V63" s="36" t="s">
        <v>134</v>
      </c>
      <c r="W63" s="56" t="s">
        <v>135</v>
      </c>
      <c r="X63" s="37"/>
      <c r="Y63" s="37"/>
    </row>
    <row r="64" spans="1:25" ht="15" customHeight="1">
      <c r="A64" s="46" t="s">
        <v>38</v>
      </c>
      <c r="B64" s="37" t="s">
        <v>136</v>
      </c>
      <c r="C64" s="37"/>
      <c r="D64" s="37"/>
      <c r="E64" s="37"/>
      <c r="F64" s="37"/>
      <c r="G64" s="37" t="s">
        <v>29</v>
      </c>
      <c r="H64" s="56" t="s">
        <v>132</v>
      </c>
      <c r="I64" s="36" t="s">
        <v>133</v>
      </c>
      <c r="J64" s="37"/>
      <c r="K64" s="37"/>
      <c r="L64" s="37"/>
      <c r="M64" s="37"/>
      <c r="N64" s="37"/>
      <c r="O64" s="37"/>
      <c r="P64" s="37"/>
      <c r="Q64" s="57">
        <v>1.17</v>
      </c>
      <c r="R64" s="48">
        <v>1.0089999999999999</v>
      </c>
      <c r="S64" s="48">
        <v>1.3320000000000001</v>
      </c>
      <c r="T64" s="37"/>
      <c r="U64" s="37"/>
      <c r="V64" s="36" t="s">
        <v>134</v>
      </c>
      <c r="W64" s="56" t="s">
        <v>135</v>
      </c>
      <c r="X64" s="40" t="s">
        <v>137</v>
      </c>
      <c r="Y64" s="37" t="s">
        <v>34</v>
      </c>
    </row>
    <row r="65" spans="1:25" ht="15" customHeight="1">
      <c r="A65" s="46" t="s">
        <v>38</v>
      </c>
      <c r="B65" s="37" t="s">
        <v>131</v>
      </c>
      <c r="C65" s="37"/>
      <c r="D65" s="37"/>
      <c r="E65" s="37"/>
      <c r="F65" s="37"/>
      <c r="G65" s="37" t="s">
        <v>29</v>
      </c>
      <c r="H65" s="36" t="s">
        <v>138</v>
      </c>
      <c r="I65" s="36" t="s">
        <v>30</v>
      </c>
      <c r="J65" s="37"/>
      <c r="K65" s="37"/>
      <c r="L65" s="37"/>
      <c r="M65" s="37"/>
      <c r="N65" s="37"/>
      <c r="O65" s="37"/>
      <c r="P65" s="37"/>
      <c r="Q65" s="57">
        <v>18</v>
      </c>
      <c r="R65" s="48">
        <v>6.9</v>
      </c>
      <c r="S65" s="48">
        <v>46.9</v>
      </c>
      <c r="T65" s="37"/>
      <c r="U65" s="37"/>
      <c r="V65" s="36" t="s">
        <v>134</v>
      </c>
      <c r="W65" s="36" t="s">
        <v>139</v>
      </c>
      <c r="X65" s="37" t="s">
        <v>137</v>
      </c>
      <c r="Y65" s="37" t="s">
        <v>34</v>
      </c>
    </row>
    <row r="66" spans="1:25" ht="15" customHeight="1">
      <c r="A66" s="46" t="s">
        <v>38</v>
      </c>
      <c r="B66" s="37" t="s">
        <v>136</v>
      </c>
      <c r="C66" s="37"/>
      <c r="D66" s="37"/>
      <c r="E66" s="37"/>
      <c r="F66" s="37"/>
      <c r="G66" s="37" t="s">
        <v>29</v>
      </c>
      <c r="H66" s="36" t="s">
        <v>138</v>
      </c>
      <c r="I66" s="36" t="s">
        <v>30</v>
      </c>
      <c r="J66" s="37"/>
      <c r="K66" s="37"/>
      <c r="L66" s="37"/>
      <c r="M66" s="37"/>
      <c r="N66" s="37"/>
      <c r="O66" s="37"/>
      <c r="P66" s="37"/>
      <c r="Q66" s="57">
        <v>62.3</v>
      </c>
      <c r="R66" s="48">
        <v>6.91</v>
      </c>
      <c r="S66" s="48">
        <v>562</v>
      </c>
      <c r="T66" s="37"/>
      <c r="U66" s="37"/>
      <c r="V66" s="36" t="s">
        <v>134</v>
      </c>
      <c r="W66" s="36" t="s">
        <v>139</v>
      </c>
      <c r="X66" s="37" t="s">
        <v>137</v>
      </c>
      <c r="Y66" s="37" t="s">
        <v>34</v>
      </c>
    </row>
    <row r="67" spans="1:25" ht="15" customHeight="1">
      <c r="A67" s="46" t="s">
        <v>38</v>
      </c>
      <c r="B67" s="37" t="s">
        <v>131</v>
      </c>
      <c r="C67" s="37"/>
      <c r="D67" s="37"/>
      <c r="E67" s="37"/>
      <c r="F67" s="37"/>
      <c r="G67" s="37" t="s">
        <v>29</v>
      </c>
      <c r="H67" s="36" t="s">
        <v>140</v>
      </c>
      <c r="I67" s="36" t="s">
        <v>30</v>
      </c>
      <c r="J67" s="37"/>
      <c r="K67" s="37"/>
      <c r="L67" s="37"/>
      <c r="M67" s="37"/>
      <c r="N67" s="37"/>
      <c r="O67" s="37"/>
      <c r="P67" s="37"/>
      <c r="Q67" s="57">
        <v>4.92</v>
      </c>
      <c r="R67" s="48">
        <v>1.45</v>
      </c>
      <c r="S67" s="48">
        <v>16.600000000000001</v>
      </c>
      <c r="T67" s="37"/>
      <c r="U67" s="37"/>
      <c r="V67" s="36" t="s">
        <v>134</v>
      </c>
      <c r="W67" s="36" t="s">
        <v>139</v>
      </c>
      <c r="X67" s="40" t="s">
        <v>137</v>
      </c>
      <c r="Y67" s="37" t="s">
        <v>34</v>
      </c>
    </row>
    <row r="68" spans="1:25" ht="15" customHeight="1">
      <c r="A68" s="46" t="s">
        <v>38</v>
      </c>
      <c r="B68" s="37" t="s">
        <v>136</v>
      </c>
      <c r="C68" s="36"/>
      <c r="D68" s="36"/>
      <c r="E68" s="36"/>
      <c r="F68" s="36"/>
      <c r="G68" s="37" t="s">
        <v>29</v>
      </c>
      <c r="H68" s="36" t="s">
        <v>140</v>
      </c>
      <c r="I68" s="36" t="s">
        <v>30</v>
      </c>
      <c r="J68" s="36"/>
      <c r="K68" s="36"/>
      <c r="L68" s="36"/>
      <c r="M68" s="36"/>
      <c r="N68" s="36"/>
      <c r="O68" s="36"/>
      <c r="P68" s="36"/>
      <c r="Q68" s="57">
        <v>9.75</v>
      </c>
      <c r="R68" s="39">
        <v>0.76</v>
      </c>
      <c r="S68" s="39">
        <v>125</v>
      </c>
      <c r="T68" s="36"/>
      <c r="U68" s="36"/>
      <c r="V68" s="36" t="s">
        <v>134</v>
      </c>
      <c r="W68" s="36" t="s">
        <v>139</v>
      </c>
      <c r="X68" s="37" t="s">
        <v>137</v>
      </c>
      <c r="Y68" s="37" t="s">
        <v>34</v>
      </c>
    </row>
    <row r="69" spans="1:25" ht="15" customHeight="1">
      <c r="A69" s="46" t="s">
        <v>38</v>
      </c>
      <c r="B69" s="37" t="s">
        <v>131</v>
      </c>
      <c r="C69" s="36"/>
      <c r="D69" s="36"/>
      <c r="E69" s="36"/>
      <c r="F69" s="36"/>
      <c r="G69" s="37" t="s">
        <v>29</v>
      </c>
      <c r="H69" s="58" t="s">
        <v>141</v>
      </c>
      <c r="I69" s="36" t="s">
        <v>30</v>
      </c>
      <c r="J69" s="36"/>
      <c r="K69" s="36"/>
      <c r="L69" s="36"/>
      <c r="M69" s="36"/>
      <c r="N69" s="36"/>
      <c r="O69" s="36"/>
      <c r="P69" s="36"/>
      <c r="Q69" s="57">
        <v>2.71</v>
      </c>
      <c r="R69" s="39">
        <v>1.32</v>
      </c>
      <c r="S69" s="39">
        <v>4.5599999999999996</v>
      </c>
      <c r="T69" s="36"/>
      <c r="U69" s="36"/>
      <c r="V69" s="36" t="s">
        <v>134</v>
      </c>
      <c r="W69" s="36" t="s">
        <v>56</v>
      </c>
      <c r="X69" s="37" t="s">
        <v>137</v>
      </c>
      <c r="Y69" s="37" t="s">
        <v>34</v>
      </c>
    </row>
    <row r="70" spans="1:25" ht="15" customHeight="1">
      <c r="A70" s="46" t="s">
        <v>38</v>
      </c>
      <c r="B70" s="37" t="s">
        <v>136</v>
      </c>
      <c r="C70" s="36"/>
      <c r="D70" s="36"/>
      <c r="E70" s="36"/>
      <c r="F70" s="36"/>
      <c r="G70" s="37" t="s">
        <v>29</v>
      </c>
      <c r="H70" s="58" t="s">
        <v>141</v>
      </c>
      <c r="I70" s="36" t="s">
        <v>30</v>
      </c>
      <c r="J70" s="36"/>
      <c r="K70" s="36"/>
      <c r="L70" s="36"/>
      <c r="M70" s="36"/>
      <c r="N70" s="36"/>
      <c r="O70" s="36"/>
      <c r="P70" s="36"/>
      <c r="Q70" s="57">
        <v>4.99</v>
      </c>
      <c r="R70" s="39">
        <v>1.36</v>
      </c>
      <c r="S70" s="39">
        <v>10.130000000000001</v>
      </c>
      <c r="T70" s="36"/>
      <c r="U70" s="36"/>
      <c r="V70" s="36" t="s">
        <v>134</v>
      </c>
      <c r="W70" s="36" t="s">
        <v>56</v>
      </c>
      <c r="X70" s="40" t="s">
        <v>137</v>
      </c>
      <c r="Y70" s="37" t="s">
        <v>34</v>
      </c>
    </row>
    <row r="71" spans="1:25" ht="15" customHeight="1">
      <c r="A71" s="46" t="s">
        <v>38</v>
      </c>
      <c r="B71" s="36"/>
      <c r="C71" s="36"/>
      <c r="D71" s="36"/>
      <c r="E71" s="36"/>
      <c r="F71" s="36"/>
      <c r="G71" s="37" t="s">
        <v>29</v>
      </c>
      <c r="H71" s="36"/>
      <c r="I71" s="36" t="s">
        <v>30</v>
      </c>
      <c r="J71" s="36"/>
      <c r="K71" s="36"/>
      <c r="L71" s="36"/>
      <c r="M71" s="36"/>
      <c r="N71" s="36"/>
      <c r="O71" s="36"/>
      <c r="P71" s="36"/>
      <c r="Q71" s="39">
        <v>24.1</v>
      </c>
      <c r="R71" s="39">
        <v>7.34</v>
      </c>
      <c r="S71" s="39">
        <v>54.2</v>
      </c>
      <c r="T71" s="36"/>
      <c r="U71" s="36"/>
      <c r="V71" s="36" t="s">
        <v>134</v>
      </c>
      <c r="W71" s="36" t="s">
        <v>142</v>
      </c>
      <c r="X71" s="37" t="s">
        <v>137</v>
      </c>
      <c r="Y71" s="37" t="s">
        <v>34</v>
      </c>
    </row>
    <row r="72" spans="1:25" ht="15" customHeight="1">
      <c r="A72" s="46"/>
      <c r="B72" s="37" t="s">
        <v>131</v>
      </c>
      <c r="C72" s="36"/>
      <c r="D72" s="36"/>
      <c r="E72" s="36"/>
      <c r="F72" s="36"/>
      <c r="G72" s="37" t="s">
        <v>29</v>
      </c>
      <c r="H72" s="36"/>
      <c r="I72" s="36" t="s">
        <v>30</v>
      </c>
      <c r="J72" s="36"/>
      <c r="K72" s="36"/>
      <c r="L72" s="36"/>
      <c r="M72" s="36"/>
      <c r="N72" s="36"/>
      <c r="O72" s="36"/>
      <c r="P72" s="36"/>
      <c r="Q72" s="39">
        <v>1.66</v>
      </c>
      <c r="R72" s="39">
        <v>0.28000000000000003</v>
      </c>
      <c r="S72" s="39">
        <v>3.31</v>
      </c>
      <c r="T72" s="36"/>
      <c r="U72" s="36"/>
      <c r="V72" s="36" t="s">
        <v>134</v>
      </c>
      <c r="W72" s="36" t="s">
        <v>56</v>
      </c>
      <c r="X72" s="37" t="s">
        <v>137</v>
      </c>
      <c r="Y72" s="37" t="s">
        <v>34</v>
      </c>
    </row>
    <row r="73" spans="1:25" ht="15" customHeight="1">
      <c r="A73" s="46" t="s">
        <v>38</v>
      </c>
      <c r="B73" s="37" t="s">
        <v>136</v>
      </c>
      <c r="C73" s="36"/>
      <c r="D73" s="36"/>
      <c r="E73" s="36"/>
      <c r="F73" s="36"/>
      <c r="G73" s="37" t="s">
        <v>29</v>
      </c>
      <c r="H73" s="36"/>
      <c r="I73" s="36" t="s">
        <v>30</v>
      </c>
      <c r="J73" s="36"/>
      <c r="K73" s="36"/>
      <c r="L73" s="36"/>
      <c r="M73" s="36"/>
      <c r="N73" s="36"/>
      <c r="O73" s="36"/>
      <c r="P73" s="36"/>
      <c r="Q73" s="57">
        <v>3.07</v>
      </c>
      <c r="R73" s="39">
        <v>0.37</v>
      </c>
      <c r="S73" s="39">
        <v>6.97</v>
      </c>
      <c r="T73" s="36"/>
      <c r="U73" s="36"/>
      <c r="V73" s="36" t="s">
        <v>134</v>
      </c>
      <c r="W73" s="36" t="s">
        <v>56</v>
      </c>
      <c r="X73" s="40" t="s">
        <v>137</v>
      </c>
      <c r="Y73" s="37" t="s">
        <v>34</v>
      </c>
    </row>
    <row r="74" spans="1:25" ht="15" customHeight="1">
      <c r="A74" s="46" t="s">
        <v>38</v>
      </c>
      <c r="B74" s="36"/>
      <c r="C74" s="36"/>
      <c r="D74" s="36"/>
      <c r="E74" s="36"/>
      <c r="F74" s="36"/>
      <c r="G74" s="37" t="s">
        <v>29</v>
      </c>
      <c r="H74" s="36"/>
      <c r="I74" s="36" t="s">
        <v>30</v>
      </c>
      <c r="J74" s="36"/>
      <c r="K74" s="36"/>
      <c r="L74" s="36"/>
      <c r="M74" s="36"/>
      <c r="N74" s="36"/>
      <c r="O74" s="36"/>
      <c r="P74" s="36"/>
      <c r="Q74" s="39">
        <v>9.17</v>
      </c>
      <c r="R74" s="39">
        <v>2.67</v>
      </c>
      <c r="S74" s="39">
        <v>19.2</v>
      </c>
      <c r="T74" s="36"/>
      <c r="U74" s="36"/>
      <c r="V74" s="36" t="s">
        <v>134</v>
      </c>
      <c r="W74" s="36" t="s">
        <v>142</v>
      </c>
      <c r="X74" s="37" t="s">
        <v>137</v>
      </c>
      <c r="Y74" s="37" t="s">
        <v>34</v>
      </c>
    </row>
    <row r="75" spans="1:25" ht="15" customHeight="1">
      <c r="A75" s="46" t="s">
        <v>38</v>
      </c>
      <c r="B75" s="36"/>
      <c r="C75" s="36"/>
      <c r="D75" s="36"/>
      <c r="E75" s="36"/>
      <c r="F75" s="36"/>
      <c r="G75" s="37" t="s">
        <v>29</v>
      </c>
      <c r="H75" s="36"/>
      <c r="I75" s="36" t="s">
        <v>30</v>
      </c>
      <c r="J75" s="36"/>
      <c r="K75" s="36"/>
      <c r="L75" s="36"/>
      <c r="M75" s="36"/>
      <c r="N75" s="36"/>
      <c r="O75" s="36"/>
      <c r="P75" s="36"/>
      <c r="Q75" s="57">
        <v>8</v>
      </c>
      <c r="R75" s="39"/>
      <c r="S75" s="39"/>
      <c r="T75" s="36"/>
      <c r="U75" s="36"/>
      <c r="V75" s="36" t="s">
        <v>134</v>
      </c>
      <c r="W75" s="36" t="s">
        <v>143</v>
      </c>
      <c r="X75" s="37" t="s">
        <v>137</v>
      </c>
      <c r="Y75" s="37" t="s">
        <v>34</v>
      </c>
    </row>
    <row r="76" spans="1:25" ht="15" customHeight="1">
      <c r="A76" s="46" t="s">
        <v>38</v>
      </c>
      <c r="B76" s="36"/>
      <c r="C76" s="36"/>
      <c r="D76" s="36"/>
      <c r="E76" s="36"/>
      <c r="F76" s="36"/>
      <c r="G76" s="37" t="s">
        <v>29</v>
      </c>
      <c r="H76" s="36"/>
      <c r="I76" s="36" t="s">
        <v>30</v>
      </c>
      <c r="J76" s="36"/>
      <c r="K76" s="36"/>
      <c r="L76" s="36"/>
      <c r="M76" s="36"/>
      <c r="N76" s="36"/>
      <c r="O76" s="36"/>
      <c r="P76" s="36"/>
      <c r="Q76" s="59">
        <v>11</v>
      </c>
      <c r="R76" s="39"/>
      <c r="S76" s="39"/>
      <c r="T76" s="36"/>
      <c r="U76" s="36"/>
      <c r="V76" s="36" t="s">
        <v>134</v>
      </c>
      <c r="W76" s="36" t="s">
        <v>143</v>
      </c>
      <c r="X76" s="40" t="s">
        <v>137</v>
      </c>
      <c r="Y76" s="37" t="s">
        <v>34</v>
      </c>
    </row>
    <row r="77" spans="1:25" ht="15" customHeight="1">
      <c r="A77" s="46"/>
      <c r="B77" s="36"/>
      <c r="C77" s="36"/>
      <c r="D77" s="36"/>
      <c r="E77" s="36"/>
      <c r="F77" s="36"/>
      <c r="G77" s="37" t="s">
        <v>29</v>
      </c>
      <c r="H77" s="36"/>
      <c r="I77" s="36"/>
      <c r="J77" s="36"/>
      <c r="K77" s="36"/>
      <c r="L77" s="36"/>
      <c r="M77" s="36"/>
      <c r="N77" s="36"/>
      <c r="O77" s="36"/>
      <c r="P77" s="36"/>
      <c r="Q77" s="57">
        <v>2</v>
      </c>
      <c r="R77" s="39"/>
      <c r="S77" s="39"/>
      <c r="T77" s="36"/>
      <c r="U77" s="36"/>
      <c r="V77" s="36" t="s">
        <v>134</v>
      </c>
      <c r="W77" s="36" t="s">
        <v>143</v>
      </c>
      <c r="X77" s="37" t="s">
        <v>137</v>
      </c>
      <c r="Y77" s="37" t="s">
        <v>34</v>
      </c>
    </row>
    <row r="78" spans="1:25" ht="15" customHeight="1">
      <c r="A78" s="46" t="s">
        <v>38</v>
      </c>
      <c r="B78" s="36"/>
      <c r="C78" s="36"/>
      <c r="D78" s="36"/>
      <c r="E78" s="36"/>
      <c r="F78" s="36"/>
      <c r="G78" s="37" t="s">
        <v>29</v>
      </c>
      <c r="H78" s="36"/>
      <c r="I78" s="36" t="s">
        <v>30</v>
      </c>
      <c r="J78" s="36"/>
      <c r="K78" s="36"/>
      <c r="L78" s="36"/>
      <c r="M78" s="36"/>
      <c r="N78" s="36"/>
      <c r="O78" s="36"/>
      <c r="P78" s="36"/>
      <c r="Q78" s="60">
        <v>3</v>
      </c>
      <c r="R78" s="39"/>
      <c r="S78" s="39"/>
      <c r="T78" s="36"/>
      <c r="U78" s="36"/>
      <c r="V78" s="36" t="s">
        <v>134</v>
      </c>
      <c r="W78" s="36" t="s">
        <v>143</v>
      </c>
      <c r="X78" s="37" t="s">
        <v>137</v>
      </c>
      <c r="Y78" s="37" t="s">
        <v>34</v>
      </c>
    </row>
    <row r="79" spans="1:25" ht="15" customHeight="1">
      <c r="A79" s="46" t="s">
        <v>38</v>
      </c>
      <c r="B79" s="36"/>
      <c r="C79" s="36"/>
      <c r="D79" s="36"/>
      <c r="E79" s="36"/>
      <c r="F79" s="36"/>
      <c r="G79" s="37" t="s">
        <v>29</v>
      </c>
      <c r="H79" s="36" t="s">
        <v>144</v>
      </c>
      <c r="I79" s="36" t="s">
        <v>133</v>
      </c>
      <c r="J79" s="36"/>
      <c r="K79" s="36"/>
      <c r="L79" s="36"/>
      <c r="M79" s="36"/>
      <c r="N79" s="36"/>
      <c r="O79" s="36"/>
      <c r="P79" s="36"/>
      <c r="Q79" s="57">
        <v>6.1</v>
      </c>
      <c r="R79" s="39">
        <v>0.6</v>
      </c>
      <c r="S79" s="39">
        <v>14.5</v>
      </c>
      <c r="T79" s="36"/>
      <c r="U79" s="36"/>
      <c r="V79" s="36" t="s">
        <v>134</v>
      </c>
      <c r="W79" s="36" t="s">
        <v>145</v>
      </c>
      <c r="X79" s="40" t="s">
        <v>137</v>
      </c>
      <c r="Y79" s="37" t="s">
        <v>34</v>
      </c>
    </row>
    <row r="80" spans="1:25" ht="15" customHeight="1">
      <c r="A80" s="46" t="s">
        <v>38</v>
      </c>
      <c r="B80" s="36"/>
      <c r="C80" s="36"/>
      <c r="D80" s="36"/>
      <c r="E80" s="36"/>
      <c r="F80" s="36"/>
      <c r="G80" s="37" t="s">
        <v>29</v>
      </c>
      <c r="H80" s="36"/>
      <c r="I80" s="36" t="s">
        <v>146</v>
      </c>
      <c r="J80" s="36"/>
      <c r="K80" s="36"/>
      <c r="L80" s="36"/>
      <c r="M80" s="36"/>
      <c r="N80" s="36"/>
      <c r="O80" s="36"/>
      <c r="P80" s="36"/>
      <c r="Q80" s="39">
        <v>5</v>
      </c>
      <c r="R80" s="39">
        <v>1.4</v>
      </c>
      <c r="S80" s="39">
        <v>10.7</v>
      </c>
      <c r="T80" s="36"/>
      <c r="U80" s="36"/>
      <c r="V80" s="36" t="s">
        <v>134</v>
      </c>
      <c r="W80" s="36" t="s">
        <v>145</v>
      </c>
      <c r="X80" s="37" t="s">
        <v>137</v>
      </c>
      <c r="Y80" s="37" t="s">
        <v>34</v>
      </c>
    </row>
    <row r="81" spans="1:25" ht="15" customHeight="1">
      <c r="A81" s="46" t="s">
        <v>38</v>
      </c>
      <c r="B81" s="36"/>
      <c r="C81" s="36"/>
      <c r="D81" s="36"/>
      <c r="E81" s="36"/>
      <c r="F81" s="36"/>
      <c r="G81" s="37" t="s">
        <v>29</v>
      </c>
      <c r="H81" s="36"/>
      <c r="I81" s="36" t="s">
        <v>146</v>
      </c>
      <c r="J81" s="36"/>
      <c r="K81" s="36"/>
      <c r="L81" s="36"/>
      <c r="M81" s="36"/>
      <c r="N81" s="36"/>
      <c r="O81" s="36"/>
      <c r="P81" s="36"/>
      <c r="Q81" s="39">
        <v>0.5</v>
      </c>
      <c r="R81" s="39">
        <v>0.1</v>
      </c>
      <c r="S81" s="39">
        <v>1.3</v>
      </c>
      <c r="T81" s="36"/>
      <c r="U81" s="36"/>
      <c r="V81" s="36" t="s">
        <v>134</v>
      </c>
      <c r="W81" s="36" t="s">
        <v>145</v>
      </c>
      <c r="X81" s="37" t="s">
        <v>137</v>
      </c>
      <c r="Y81" s="37" t="s">
        <v>34</v>
      </c>
    </row>
    <row r="82" spans="1:25" ht="15" customHeight="1">
      <c r="A82" s="46" t="s">
        <v>38</v>
      </c>
      <c r="B82" s="36"/>
      <c r="C82" s="36"/>
      <c r="D82" s="36"/>
      <c r="E82" s="36"/>
      <c r="F82" s="36"/>
      <c r="G82" s="37" t="s">
        <v>29</v>
      </c>
      <c r="H82" s="36" t="s">
        <v>147</v>
      </c>
      <c r="I82" s="36" t="s">
        <v>30</v>
      </c>
      <c r="J82" s="36"/>
      <c r="K82" s="36"/>
      <c r="L82" s="36"/>
      <c r="M82" s="36"/>
      <c r="N82" s="36"/>
      <c r="O82" s="36"/>
      <c r="P82" s="36"/>
      <c r="Q82" s="57">
        <v>1.77</v>
      </c>
      <c r="R82" s="39">
        <v>1.74</v>
      </c>
      <c r="S82" s="39">
        <v>1.81</v>
      </c>
      <c r="T82" s="36"/>
      <c r="U82" s="36"/>
      <c r="V82" s="36" t="s">
        <v>134</v>
      </c>
      <c r="W82" s="36" t="s">
        <v>148</v>
      </c>
      <c r="X82" s="40" t="s">
        <v>137</v>
      </c>
      <c r="Y82" s="37" t="s">
        <v>34</v>
      </c>
    </row>
    <row r="83" spans="1:25" ht="15" customHeight="1">
      <c r="A83" s="46" t="s">
        <v>38</v>
      </c>
      <c r="B83" s="36"/>
      <c r="C83" s="36"/>
      <c r="D83" s="36"/>
      <c r="E83" s="36"/>
      <c r="F83" s="36"/>
      <c r="G83" s="37" t="s">
        <v>29</v>
      </c>
      <c r="H83" s="36"/>
      <c r="I83" s="36" t="s">
        <v>30</v>
      </c>
      <c r="J83" s="36"/>
      <c r="K83" s="36"/>
      <c r="L83" s="36"/>
      <c r="M83" s="36"/>
      <c r="N83" s="36"/>
      <c r="O83" s="36"/>
      <c r="P83" s="36"/>
      <c r="Q83" s="39">
        <v>1.58</v>
      </c>
      <c r="R83" s="39"/>
      <c r="S83" s="39"/>
      <c r="T83" s="36"/>
      <c r="U83" s="36"/>
      <c r="V83" s="36" t="s">
        <v>134</v>
      </c>
      <c r="W83" s="36" t="s">
        <v>148</v>
      </c>
      <c r="X83" s="37" t="s">
        <v>137</v>
      </c>
      <c r="Y83" s="37" t="s">
        <v>34</v>
      </c>
    </row>
    <row r="84" spans="1:25" ht="15" customHeight="1">
      <c r="A84" s="46" t="s">
        <v>38</v>
      </c>
      <c r="B84" s="36"/>
      <c r="C84" s="36"/>
      <c r="D84" s="36"/>
      <c r="E84" s="36"/>
      <c r="F84" s="36"/>
      <c r="G84" s="37" t="s">
        <v>29</v>
      </c>
      <c r="H84" s="36"/>
      <c r="I84" s="36" t="s">
        <v>30</v>
      </c>
      <c r="J84" s="36"/>
      <c r="K84" s="36"/>
      <c r="L84" s="36"/>
      <c r="M84" s="36"/>
      <c r="N84" s="36"/>
      <c r="O84" s="36"/>
      <c r="P84" s="36"/>
      <c r="Q84" s="39">
        <v>1.9</v>
      </c>
      <c r="R84" s="39">
        <v>1.87</v>
      </c>
      <c r="S84" s="39">
        <v>1.94</v>
      </c>
      <c r="T84" s="36"/>
      <c r="U84" s="36"/>
      <c r="V84" s="36" t="s">
        <v>134</v>
      </c>
      <c r="W84" s="36" t="s">
        <v>148</v>
      </c>
      <c r="X84" s="37" t="s">
        <v>137</v>
      </c>
      <c r="Y84" s="37" t="s">
        <v>34</v>
      </c>
    </row>
    <row r="85" spans="1:25" ht="15" customHeight="1">
      <c r="A85" s="46" t="s">
        <v>25</v>
      </c>
      <c r="B85" s="36"/>
      <c r="C85" s="36"/>
      <c r="D85" s="36"/>
      <c r="E85" s="36"/>
      <c r="F85" s="36"/>
      <c r="G85" s="37" t="s">
        <v>29</v>
      </c>
      <c r="H85" s="56" t="s">
        <v>132</v>
      </c>
      <c r="I85" s="36" t="s">
        <v>133</v>
      </c>
      <c r="J85" s="36"/>
      <c r="K85" s="36"/>
      <c r="L85" s="36"/>
      <c r="M85" s="36"/>
      <c r="N85" s="36"/>
      <c r="O85" s="36"/>
      <c r="P85" s="36"/>
      <c r="Q85" s="57">
        <v>0.5</v>
      </c>
      <c r="R85" s="39"/>
      <c r="S85" s="39"/>
      <c r="T85" s="36"/>
      <c r="U85" s="36"/>
      <c r="V85" s="36" t="s">
        <v>134</v>
      </c>
      <c r="W85" s="56" t="s">
        <v>135</v>
      </c>
      <c r="X85" s="37" t="s">
        <v>137</v>
      </c>
      <c r="Y85" s="37" t="s">
        <v>34</v>
      </c>
    </row>
    <row r="86" spans="1:25" ht="15" customHeight="1">
      <c r="A86" s="46" t="s">
        <v>25</v>
      </c>
      <c r="B86" s="36"/>
      <c r="C86" s="36"/>
      <c r="D86" s="36"/>
      <c r="E86" s="36"/>
      <c r="F86" s="36"/>
      <c r="G86" s="37" t="s">
        <v>29</v>
      </c>
      <c r="H86" s="36" t="s">
        <v>138</v>
      </c>
      <c r="I86" s="36" t="s">
        <v>30</v>
      </c>
      <c r="J86" s="36"/>
      <c r="K86" s="36"/>
      <c r="L86" s="36"/>
      <c r="M86" s="36"/>
      <c r="N86" s="36"/>
      <c r="O86" s="36"/>
      <c r="P86" s="36"/>
      <c r="Q86" s="57">
        <v>2.79</v>
      </c>
      <c r="R86" s="39">
        <v>1.57</v>
      </c>
      <c r="S86" s="39">
        <v>4.95</v>
      </c>
      <c r="T86" s="36"/>
      <c r="U86" s="36"/>
      <c r="V86" s="36" t="s">
        <v>134</v>
      </c>
      <c r="W86" s="36" t="s">
        <v>139</v>
      </c>
      <c r="X86" s="37" t="s">
        <v>137</v>
      </c>
      <c r="Y86" s="37" t="s">
        <v>34</v>
      </c>
    </row>
    <row r="87" spans="1:25" ht="15" customHeight="1">
      <c r="A87" s="46" t="s">
        <v>25</v>
      </c>
      <c r="B87" s="36"/>
      <c r="C87" s="36"/>
      <c r="D87" s="36"/>
      <c r="E87" s="36"/>
      <c r="F87" s="36"/>
      <c r="G87" s="37" t="s">
        <v>29</v>
      </c>
      <c r="H87" s="36" t="s">
        <v>140</v>
      </c>
      <c r="I87" s="36" t="s">
        <v>30</v>
      </c>
      <c r="J87" s="36"/>
      <c r="K87" s="36"/>
      <c r="L87" s="36"/>
      <c r="M87" s="36"/>
      <c r="N87" s="36"/>
      <c r="O87" s="36"/>
      <c r="P87" s="36"/>
      <c r="Q87" s="57">
        <v>0.92</v>
      </c>
      <c r="R87" s="39">
        <v>0.44</v>
      </c>
      <c r="S87" s="39">
        <v>1.92</v>
      </c>
      <c r="T87" s="36"/>
      <c r="U87" s="36"/>
      <c r="V87" s="36" t="s">
        <v>134</v>
      </c>
      <c r="W87" s="36" t="s">
        <v>139</v>
      </c>
      <c r="X87" s="37" t="s">
        <v>137</v>
      </c>
      <c r="Y87" s="37" t="s">
        <v>34</v>
      </c>
    </row>
    <row r="88" spans="1:25" ht="15" customHeight="1">
      <c r="A88" s="46" t="s">
        <v>25</v>
      </c>
      <c r="B88" s="36"/>
      <c r="C88" s="36"/>
      <c r="D88" s="36"/>
      <c r="E88" s="36"/>
      <c r="F88" s="36"/>
      <c r="G88" s="37" t="s">
        <v>29</v>
      </c>
      <c r="H88" s="58" t="s">
        <v>141</v>
      </c>
      <c r="I88" s="36" t="s">
        <v>30</v>
      </c>
      <c r="J88" s="36"/>
      <c r="K88" s="36"/>
      <c r="L88" s="36"/>
      <c r="M88" s="36"/>
      <c r="N88" s="36"/>
      <c r="O88" s="36"/>
      <c r="P88" s="36"/>
      <c r="Q88" s="57">
        <v>0.62</v>
      </c>
      <c r="R88" s="39">
        <v>0.32</v>
      </c>
      <c r="S88" s="39">
        <v>0.91</v>
      </c>
      <c r="T88" s="36"/>
      <c r="U88" s="36"/>
      <c r="V88" s="36" t="s">
        <v>134</v>
      </c>
      <c r="W88" s="36" t="s">
        <v>56</v>
      </c>
      <c r="X88" s="37" t="s">
        <v>137</v>
      </c>
      <c r="Y88" s="37" t="s">
        <v>34</v>
      </c>
    </row>
    <row r="89" spans="1:25" ht="15" customHeight="1">
      <c r="A89" s="46" t="s">
        <v>25</v>
      </c>
      <c r="B89" s="36"/>
      <c r="C89" s="36"/>
      <c r="D89" s="36"/>
      <c r="E89" s="36"/>
      <c r="F89" s="36"/>
      <c r="G89" s="37" t="s">
        <v>29</v>
      </c>
      <c r="H89" s="36"/>
      <c r="I89" s="36" t="s">
        <v>30</v>
      </c>
      <c r="J89" s="36"/>
      <c r="K89" s="36"/>
      <c r="L89" s="36"/>
      <c r="M89" s="36"/>
      <c r="N89" s="36"/>
      <c r="O89" s="36"/>
      <c r="P89" s="36"/>
      <c r="Q89" s="39">
        <v>2.62</v>
      </c>
      <c r="R89" s="39">
        <v>0.96</v>
      </c>
      <c r="S89" s="39">
        <v>5.61</v>
      </c>
      <c r="T89" s="36"/>
      <c r="U89" s="36"/>
      <c r="V89" s="36" t="s">
        <v>134</v>
      </c>
      <c r="W89" s="36" t="s">
        <v>142</v>
      </c>
      <c r="X89" s="37" t="s">
        <v>137</v>
      </c>
      <c r="Y89" s="37" t="s">
        <v>34</v>
      </c>
    </row>
    <row r="90" spans="1:25" ht="15" customHeight="1">
      <c r="A90" s="46" t="s">
        <v>25</v>
      </c>
      <c r="B90" s="36"/>
      <c r="C90" s="36"/>
      <c r="D90" s="36"/>
      <c r="E90" s="36"/>
      <c r="F90" s="36"/>
      <c r="G90" s="37" t="s">
        <v>29</v>
      </c>
      <c r="H90" s="36"/>
      <c r="I90" s="36" t="s">
        <v>30</v>
      </c>
      <c r="J90" s="36"/>
      <c r="K90" s="36"/>
      <c r="L90" s="36"/>
      <c r="M90" s="36"/>
      <c r="N90" s="36"/>
      <c r="O90" s="36"/>
      <c r="P90" s="36"/>
      <c r="Q90" s="57">
        <v>1</v>
      </c>
      <c r="R90" s="39">
        <v>0.56000000000000005</v>
      </c>
      <c r="S90" s="39">
        <v>1.69</v>
      </c>
      <c r="T90" s="36"/>
      <c r="U90" s="36"/>
      <c r="V90" s="36" t="s">
        <v>134</v>
      </c>
      <c r="W90" s="36" t="s">
        <v>149</v>
      </c>
      <c r="X90" s="37" t="s">
        <v>137</v>
      </c>
      <c r="Y90" s="37" t="s">
        <v>34</v>
      </c>
    </row>
    <row r="91" spans="1:25" ht="15" customHeight="1">
      <c r="A91" s="46" t="s">
        <v>25</v>
      </c>
      <c r="B91" s="36"/>
      <c r="C91" s="36"/>
      <c r="D91" s="36"/>
      <c r="E91" s="36"/>
      <c r="F91" s="36"/>
      <c r="G91" s="37" t="s">
        <v>29</v>
      </c>
      <c r="H91" s="36"/>
      <c r="I91" s="36" t="s">
        <v>30</v>
      </c>
      <c r="J91" s="36"/>
      <c r="K91" s="36"/>
      <c r="L91" s="36"/>
      <c r="M91" s="36"/>
      <c r="N91" s="36"/>
      <c r="O91" s="36"/>
      <c r="P91" s="36"/>
      <c r="Q91" s="39">
        <v>0.38</v>
      </c>
      <c r="R91" s="39">
        <v>0.06</v>
      </c>
      <c r="S91" s="39">
        <v>0.7</v>
      </c>
      <c r="T91" s="36"/>
      <c r="U91" s="36"/>
      <c r="V91" s="36" t="s">
        <v>134</v>
      </c>
      <c r="W91" s="36" t="s">
        <v>56</v>
      </c>
      <c r="X91" s="37" t="s">
        <v>137</v>
      </c>
      <c r="Y91" s="37" t="s">
        <v>34</v>
      </c>
    </row>
    <row r="92" spans="1:25" ht="15" customHeight="1">
      <c r="A92" s="46" t="s">
        <v>25</v>
      </c>
      <c r="B92" s="36"/>
      <c r="C92" s="36"/>
      <c r="D92" s="36"/>
      <c r="E92" s="36"/>
      <c r="F92" s="36"/>
      <c r="G92" s="37" t="s">
        <v>29</v>
      </c>
      <c r="H92" s="36"/>
      <c r="I92" s="36" t="s">
        <v>30</v>
      </c>
      <c r="J92" s="36"/>
      <c r="K92" s="36"/>
      <c r="L92" s="36"/>
      <c r="M92" s="36"/>
      <c r="N92" s="36"/>
      <c r="O92" s="36"/>
      <c r="P92" s="36"/>
      <c r="Q92" s="39">
        <v>0.99</v>
      </c>
      <c r="R92" s="39">
        <v>0.31</v>
      </c>
      <c r="S92" s="39">
        <v>1.98</v>
      </c>
      <c r="T92" s="36"/>
      <c r="U92" s="36"/>
      <c r="V92" s="36" t="s">
        <v>134</v>
      </c>
      <c r="W92" s="36" t="s">
        <v>142</v>
      </c>
      <c r="X92" s="37" t="s">
        <v>137</v>
      </c>
      <c r="Y92" s="37" t="s">
        <v>34</v>
      </c>
    </row>
    <row r="93" spans="1:25" ht="15" customHeight="1">
      <c r="A93" s="46" t="s">
        <v>25</v>
      </c>
      <c r="B93" s="36"/>
      <c r="C93" s="36"/>
      <c r="D93" s="36"/>
      <c r="E93" s="36"/>
      <c r="F93" s="36"/>
      <c r="G93" s="37" t="s">
        <v>29</v>
      </c>
      <c r="H93" s="36"/>
      <c r="I93" s="36" t="s">
        <v>30</v>
      </c>
      <c r="J93" s="36"/>
      <c r="K93" s="36"/>
      <c r="L93" s="36"/>
      <c r="M93" s="36"/>
      <c r="N93" s="36"/>
      <c r="O93" s="36"/>
      <c r="P93" s="36"/>
      <c r="Q93" s="39">
        <v>0.46</v>
      </c>
      <c r="R93" s="39">
        <v>0.16</v>
      </c>
      <c r="S93" s="39">
        <v>1.06</v>
      </c>
      <c r="T93" s="36"/>
      <c r="U93" s="36"/>
      <c r="V93" s="36" t="s">
        <v>134</v>
      </c>
      <c r="W93" s="36" t="s">
        <v>149</v>
      </c>
      <c r="X93" s="37" t="s">
        <v>137</v>
      </c>
      <c r="Y93" s="37" t="s">
        <v>34</v>
      </c>
    </row>
    <row r="94" spans="1:25" ht="15" customHeight="1">
      <c r="A94" s="46" t="s">
        <v>25</v>
      </c>
      <c r="B94" s="36"/>
      <c r="C94" s="36"/>
      <c r="D94" s="36"/>
      <c r="E94" s="36"/>
      <c r="F94" s="36"/>
      <c r="G94" s="37" t="s">
        <v>29</v>
      </c>
      <c r="H94" s="36"/>
      <c r="I94" s="36" t="s">
        <v>30</v>
      </c>
      <c r="J94" s="36"/>
      <c r="K94" s="36"/>
      <c r="L94" s="36"/>
      <c r="M94" s="36"/>
      <c r="N94" s="36"/>
      <c r="O94" s="36"/>
      <c r="P94" s="36"/>
      <c r="Q94" s="39">
        <v>0.7</v>
      </c>
      <c r="R94" s="39">
        <v>0.3</v>
      </c>
      <c r="S94" s="39">
        <v>1.6</v>
      </c>
      <c r="T94" s="36"/>
      <c r="U94" s="36"/>
      <c r="V94" s="36" t="s">
        <v>134</v>
      </c>
      <c r="W94" s="36" t="s">
        <v>150</v>
      </c>
      <c r="X94" s="37" t="s">
        <v>137</v>
      </c>
      <c r="Y94" s="37" t="s">
        <v>34</v>
      </c>
    </row>
    <row r="95" spans="1:25" ht="15" customHeight="1">
      <c r="A95" s="46" t="s">
        <v>25</v>
      </c>
      <c r="B95" s="36"/>
      <c r="C95" s="36"/>
      <c r="D95" s="36"/>
      <c r="E95" s="36"/>
      <c r="F95" s="36"/>
      <c r="G95" s="37" t="s">
        <v>29</v>
      </c>
      <c r="H95" s="36"/>
      <c r="I95" s="36" t="s">
        <v>30</v>
      </c>
      <c r="J95" s="36"/>
      <c r="K95" s="36"/>
      <c r="L95" s="36"/>
      <c r="M95" s="36"/>
      <c r="N95" s="36"/>
      <c r="O95" s="36"/>
      <c r="P95" s="36"/>
      <c r="Q95" s="57">
        <v>2.2000000000000002</v>
      </c>
      <c r="R95" s="39">
        <v>0.5</v>
      </c>
      <c r="S95" s="39">
        <v>5.3</v>
      </c>
      <c r="T95" s="36"/>
      <c r="U95" s="36"/>
      <c r="V95" s="36" t="s">
        <v>134</v>
      </c>
      <c r="W95" s="36" t="s">
        <v>150</v>
      </c>
      <c r="X95" s="37" t="s">
        <v>137</v>
      </c>
      <c r="Y95" s="37" t="s">
        <v>34</v>
      </c>
    </row>
    <row r="96" spans="1:25" ht="15" customHeight="1">
      <c r="A96" s="46" t="s">
        <v>25</v>
      </c>
      <c r="B96" s="36"/>
      <c r="C96" s="36"/>
      <c r="D96" s="36"/>
      <c r="E96" s="36"/>
      <c r="F96" s="36"/>
      <c r="G96" s="37" t="s">
        <v>29</v>
      </c>
      <c r="H96" s="36" t="s">
        <v>147</v>
      </c>
      <c r="I96" s="36" t="s">
        <v>30</v>
      </c>
      <c r="J96" s="36"/>
      <c r="K96" s="36"/>
      <c r="L96" s="36"/>
      <c r="M96" s="36"/>
      <c r="N96" s="36"/>
      <c r="O96" s="36"/>
      <c r="P96" s="36"/>
      <c r="Q96" s="61">
        <v>1.77</v>
      </c>
      <c r="R96" s="39"/>
      <c r="S96" s="39"/>
      <c r="T96" s="36"/>
      <c r="U96" s="36"/>
      <c r="V96" s="36" t="s">
        <v>134</v>
      </c>
      <c r="W96" s="36" t="s">
        <v>148</v>
      </c>
      <c r="X96" s="37" t="s">
        <v>137</v>
      </c>
      <c r="Y96" s="37" t="s">
        <v>34</v>
      </c>
    </row>
    <row r="97" spans="1:25" ht="15" customHeight="1">
      <c r="A97" s="46" t="s">
        <v>25</v>
      </c>
      <c r="B97" s="36"/>
      <c r="C97" s="36"/>
      <c r="D97" s="36"/>
      <c r="E97" s="36"/>
      <c r="F97" s="36"/>
      <c r="G97" s="37" t="s">
        <v>29</v>
      </c>
      <c r="H97" s="36"/>
      <c r="I97" s="36" t="s">
        <v>30</v>
      </c>
      <c r="J97" s="36"/>
      <c r="K97" s="36"/>
      <c r="L97" s="36"/>
      <c r="M97" s="36"/>
      <c r="N97" s="36"/>
      <c r="O97" s="36"/>
      <c r="P97" s="36"/>
      <c r="Q97" s="39">
        <v>5.8999999999999999E-3</v>
      </c>
      <c r="R97" s="39"/>
      <c r="S97" s="39"/>
      <c r="T97" s="36"/>
      <c r="U97" s="36"/>
      <c r="V97" s="36" t="s">
        <v>134</v>
      </c>
      <c r="W97" s="36" t="s">
        <v>148</v>
      </c>
      <c r="X97" s="37" t="s">
        <v>137</v>
      </c>
      <c r="Y97" s="37" t="s">
        <v>34</v>
      </c>
    </row>
    <row r="98" spans="1:25" ht="15" customHeight="1">
      <c r="A98" s="46" t="s">
        <v>25</v>
      </c>
      <c r="B98" s="36"/>
      <c r="C98" s="36"/>
      <c r="D98" s="36"/>
      <c r="E98" s="36"/>
      <c r="F98" s="36"/>
      <c r="G98" s="37" t="s">
        <v>29</v>
      </c>
      <c r="H98" s="36"/>
      <c r="I98" s="36" t="s">
        <v>30</v>
      </c>
      <c r="J98" s="36"/>
      <c r="K98" s="36"/>
      <c r="L98" s="36"/>
      <c r="M98" s="36"/>
      <c r="N98" s="36"/>
      <c r="O98" s="36"/>
      <c r="P98" s="36"/>
      <c r="Q98" s="59">
        <v>1.9</v>
      </c>
      <c r="R98" s="39"/>
      <c r="S98" s="39"/>
      <c r="T98" s="36"/>
      <c r="U98" s="36"/>
      <c r="V98" s="36" t="s">
        <v>134</v>
      </c>
      <c r="W98" s="36" t="s">
        <v>148</v>
      </c>
      <c r="X98" s="37" t="s">
        <v>137</v>
      </c>
      <c r="Y98" s="37" t="s">
        <v>34</v>
      </c>
    </row>
    <row r="99" spans="1:25" ht="15" customHeight="1">
      <c r="A99" s="10" t="s">
        <v>25</v>
      </c>
      <c r="B99"/>
      <c r="C99"/>
      <c r="D99" t="s">
        <v>151</v>
      </c>
      <c r="E99"/>
      <c r="F99" t="s">
        <v>152</v>
      </c>
      <c r="G99" t="s">
        <v>153</v>
      </c>
      <c r="H99" t="s">
        <v>154</v>
      </c>
      <c r="I99" t="s">
        <v>155</v>
      </c>
      <c r="J99"/>
      <c r="K99"/>
      <c r="L99"/>
      <c r="M99"/>
      <c r="N99"/>
      <c r="O99"/>
      <c r="P99"/>
      <c r="Q99" s="65">
        <v>3.2</v>
      </c>
      <c r="R99" s="65">
        <v>2.2999999999999998</v>
      </c>
      <c r="S99">
        <v>4.3</v>
      </c>
      <c r="T99"/>
      <c r="U99"/>
      <c r="V99" t="s">
        <v>156</v>
      </c>
      <c r="W99" t="s">
        <v>157</v>
      </c>
      <c r="X99" s="29" t="s">
        <v>158</v>
      </c>
      <c r="Y99" t="s">
        <v>34</v>
      </c>
    </row>
    <row r="100" spans="1:25" ht="15" customHeight="1">
      <c r="A100" s="10" t="s">
        <v>25</v>
      </c>
      <c r="B100"/>
      <c r="C100"/>
      <c r="D100" t="s">
        <v>159</v>
      </c>
      <c r="E100"/>
      <c r="F100" t="s">
        <v>152</v>
      </c>
      <c r="G100" t="s">
        <v>153</v>
      </c>
      <c r="H100" t="s">
        <v>160</v>
      </c>
      <c r="I100" t="s">
        <v>161</v>
      </c>
      <c r="J100"/>
      <c r="K100"/>
      <c r="L100"/>
      <c r="M100"/>
      <c r="N100"/>
      <c r="O100"/>
      <c r="P100"/>
      <c r="Q100" s="65">
        <v>0.08</v>
      </c>
      <c r="R100" s="65">
        <v>0.06</v>
      </c>
      <c r="S100">
        <v>0.1</v>
      </c>
      <c r="T100"/>
      <c r="U100"/>
      <c r="V100" t="s">
        <v>156</v>
      </c>
      <c r="W100" t="s">
        <v>157</v>
      </c>
      <c r="X100" s="29" t="s">
        <v>162</v>
      </c>
      <c r="Y100" t="s">
        <v>34</v>
      </c>
    </row>
    <row r="101" spans="1:25" ht="15" customHeight="1">
      <c r="A101" s="10" t="s">
        <v>25</v>
      </c>
      <c r="B101"/>
      <c r="C101"/>
      <c r="D101" t="s">
        <v>159</v>
      </c>
      <c r="E101"/>
      <c r="F101" t="s">
        <v>152</v>
      </c>
      <c r="G101" t="s">
        <v>153</v>
      </c>
      <c r="H101" t="s">
        <v>160</v>
      </c>
      <c r="I101" t="s">
        <v>161</v>
      </c>
      <c r="J101"/>
      <c r="K101"/>
      <c r="L101"/>
      <c r="M101"/>
      <c r="N101"/>
      <c r="O101"/>
      <c r="P101"/>
      <c r="Q101" s="65">
        <v>0.09</v>
      </c>
      <c r="R101" s="65">
        <v>0.08</v>
      </c>
      <c r="S101">
        <v>0.1</v>
      </c>
      <c r="T101"/>
      <c r="U101"/>
      <c r="V101" t="s">
        <v>156</v>
      </c>
      <c r="W101" t="s">
        <v>157</v>
      </c>
      <c r="X101" s="29" t="s">
        <v>163</v>
      </c>
      <c r="Y101" t="s">
        <v>34</v>
      </c>
    </row>
    <row r="102" spans="1:25" ht="15" customHeight="1">
      <c r="A102" s="10" t="s">
        <v>25</v>
      </c>
      <c r="B102"/>
      <c r="C102"/>
      <c r="D102" t="s">
        <v>159</v>
      </c>
      <c r="E102"/>
      <c r="F102" t="s">
        <v>152</v>
      </c>
      <c r="G102" t="s">
        <v>153</v>
      </c>
      <c r="H102" t="s">
        <v>160</v>
      </c>
      <c r="I102" t="s">
        <v>161</v>
      </c>
      <c r="J102"/>
      <c r="K102"/>
      <c r="L102"/>
      <c r="M102"/>
      <c r="N102"/>
      <c r="O102"/>
      <c r="P102"/>
      <c r="Q102" s="65">
        <v>0.11</v>
      </c>
      <c r="R102" s="65">
        <v>0.08</v>
      </c>
      <c r="S102">
        <v>0.2</v>
      </c>
      <c r="T102"/>
      <c r="U102"/>
      <c r="V102" t="s">
        <v>156</v>
      </c>
      <c r="W102" t="s">
        <v>157</v>
      </c>
      <c r="X102" s="29" t="s">
        <v>164</v>
      </c>
      <c r="Y102" t="s">
        <v>34</v>
      </c>
    </row>
    <row r="103" spans="1:25" ht="15" customHeight="1">
      <c r="A103" s="10" t="s">
        <v>25</v>
      </c>
      <c r="B103"/>
      <c r="C103"/>
      <c r="D103" t="s">
        <v>159</v>
      </c>
      <c r="E103"/>
      <c r="F103" t="s">
        <v>152</v>
      </c>
      <c r="G103" t="s">
        <v>153</v>
      </c>
      <c r="H103" t="s">
        <v>160</v>
      </c>
      <c r="I103" t="s">
        <v>161</v>
      </c>
      <c r="J103"/>
      <c r="K103"/>
      <c r="L103"/>
      <c r="M103"/>
      <c r="N103"/>
      <c r="O103"/>
      <c r="P103"/>
      <c r="Q103" s="65">
        <v>0.11</v>
      </c>
      <c r="R103" s="65">
        <v>7.0000000000000007E-2</v>
      </c>
      <c r="S103">
        <v>0.12</v>
      </c>
      <c r="T103"/>
      <c r="U103"/>
      <c r="V103" t="s">
        <v>156</v>
      </c>
      <c r="W103" t="s">
        <v>157</v>
      </c>
      <c r="X103" s="29" t="s">
        <v>165</v>
      </c>
      <c r="Y103" t="s">
        <v>34</v>
      </c>
    </row>
    <row r="104" spans="1:25" ht="15" customHeight="1">
      <c r="A104" s="10" t="s">
        <v>25</v>
      </c>
      <c r="B104"/>
      <c r="C104"/>
      <c r="D104" t="s">
        <v>159</v>
      </c>
      <c r="E104"/>
      <c r="F104" t="s">
        <v>152</v>
      </c>
      <c r="G104" t="s">
        <v>153</v>
      </c>
      <c r="H104" t="s">
        <v>160</v>
      </c>
      <c r="I104" t="s">
        <v>161</v>
      </c>
      <c r="J104"/>
      <c r="K104"/>
      <c r="L104"/>
      <c r="M104"/>
      <c r="N104"/>
      <c r="O104"/>
      <c r="P104"/>
      <c r="Q104" s="65">
        <v>0.1</v>
      </c>
      <c r="R104" s="65">
        <v>0.09</v>
      </c>
      <c r="S104">
        <v>0.12</v>
      </c>
      <c r="T104"/>
      <c r="U104"/>
      <c r="V104" t="s">
        <v>156</v>
      </c>
      <c r="W104" t="s">
        <v>157</v>
      </c>
      <c r="X104" s="29" t="s">
        <v>166</v>
      </c>
      <c r="Y104" t="s">
        <v>34</v>
      </c>
    </row>
    <row r="105" spans="1:25" ht="15" customHeight="1">
      <c r="A105" s="10" t="s">
        <v>25</v>
      </c>
      <c r="B105"/>
      <c r="C105"/>
      <c r="D105" t="s">
        <v>159</v>
      </c>
      <c r="E105"/>
      <c r="F105" t="s">
        <v>152</v>
      </c>
      <c r="G105" t="s">
        <v>153</v>
      </c>
      <c r="H105" t="s">
        <v>160</v>
      </c>
      <c r="I105" t="s">
        <v>161</v>
      </c>
      <c r="J105"/>
      <c r="K105"/>
      <c r="L105"/>
      <c r="M105"/>
      <c r="N105"/>
      <c r="O105"/>
      <c r="P105"/>
      <c r="Q105" s="65">
        <v>0.11</v>
      </c>
      <c r="R105" s="65">
        <v>7.0000000000000007E-2</v>
      </c>
      <c r="S105">
        <v>0.15</v>
      </c>
      <c r="T105"/>
      <c r="U105"/>
      <c r="V105" t="s">
        <v>156</v>
      </c>
      <c r="W105" t="s">
        <v>157</v>
      </c>
      <c r="X105" s="29" t="s">
        <v>167</v>
      </c>
      <c r="Y105" t="s">
        <v>34</v>
      </c>
    </row>
    <row r="106" spans="1:25" ht="15" customHeight="1">
      <c r="A106" s="10" t="s">
        <v>25</v>
      </c>
      <c r="B106"/>
      <c r="C106"/>
      <c r="D106" t="s">
        <v>168</v>
      </c>
      <c r="E106"/>
      <c r="F106" t="s">
        <v>68</v>
      </c>
      <c r="G106" t="s">
        <v>153</v>
      </c>
      <c r="H106" t="s">
        <v>160</v>
      </c>
      <c r="I106" t="s">
        <v>169</v>
      </c>
      <c r="J106"/>
      <c r="K106"/>
      <c r="L106"/>
      <c r="M106"/>
      <c r="N106"/>
      <c r="O106"/>
      <c r="P106"/>
      <c r="Q106" s="65">
        <v>1.84</v>
      </c>
      <c r="R106" s="65">
        <v>1.0900000000000001</v>
      </c>
      <c r="S106">
        <v>3.11</v>
      </c>
      <c r="T106"/>
      <c r="U106"/>
      <c r="V106" t="s">
        <v>156</v>
      </c>
      <c r="W106" t="s">
        <v>170</v>
      </c>
      <c r="X106" s="29" t="s">
        <v>171</v>
      </c>
      <c r="Y106" t="s">
        <v>34</v>
      </c>
    </row>
    <row r="107" spans="1:25" ht="15" customHeight="1">
      <c r="A107" s="10" t="s">
        <v>25</v>
      </c>
      <c r="B107"/>
      <c r="C107"/>
      <c r="D107" t="s">
        <v>168</v>
      </c>
      <c r="E107"/>
      <c r="F107" t="s">
        <v>68</v>
      </c>
      <c r="G107" t="s">
        <v>153</v>
      </c>
      <c r="H107" t="s">
        <v>154</v>
      </c>
      <c r="I107" t="s">
        <v>169</v>
      </c>
      <c r="J107"/>
      <c r="K107"/>
      <c r="L107"/>
      <c r="M107"/>
      <c r="N107"/>
      <c r="O107"/>
      <c r="P107"/>
      <c r="Q107" s="65">
        <v>2.41</v>
      </c>
      <c r="R107" s="65">
        <v>1.41</v>
      </c>
      <c r="S107">
        <v>4.13</v>
      </c>
      <c r="T107"/>
      <c r="U107"/>
      <c r="V107" t="s">
        <v>156</v>
      </c>
      <c r="W107" t="s">
        <v>170</v>
      </c>
      <c r="X107" s="29" t="s">
        <v>172</v>
      </c>
      <c r="Y107" t="s">
        <v>34</v>
      </c>
    </row>
    <row r="108" spans="1:25" ht="15" customHeight="1">
      <c r="A108" s="10" t="s">
        <v>25</v>
      </c>
      <c r="B108"/>
      <c r="C108"/>
      <c r="D108" t="s">
        <v>168</v>
      </c>
      <c r="E108"/>
      <c r="F108" t="s">
        <v>68</v>
      </c>
      <c r="G108" t="s">
        <v>153</v>
      </c>
      <c r="H108" t="s">
        <v>173</v>
      </c>
      <c r="I108" t="s">
        <v>169</v>
      </c>
      <c r="J108"/>
      <c r="K108"/>
      <c r="L108"/>
      <c r="M108"/>
      <c r="N108"/>
      <c r="O108"/>
      <c r="P108"/>
      <c r="Q108" s="65">
        <v>1.07</v>
      </c>
      <c r="R108" s="65">
        <v>0.64</v>
      </c>
      <c r="S108">
        <v>1.78</v>
      </c>
      <c r="T108"/>
      <c r="U108"/>
      <c r="V108" t="s">
        <v>156</v>
      </c>
      <c r="W108" t="s">
        <v>170</v>
      </c>
      <c r="X108" s="29" t="s">
        <v>174</v>
      </c>
      <c r="Y108" t="s">
        <v>34</v>
      </c>
    </row>
    <row r="109" spans="1:25" ht="15" customHeight="1">
      <c r="A109" s="10" t="s">
        <v>25</v>
      </c>
      <c r="B109"/>
      <c r="C109"/>
      <c r="D109" t="s">
        <v>175</v>
      </c>
      <c r="E109"/>
      <c r="F109" t="s">
        <v>68</v>
      </c>
      <c r="G109" t="s">
        <v>153</v>
      </c>
      <c r="H109" t="s">
        <v>176</v>
      </c>
      <c r="I109" t="s">
        <v>155</v>
      </c>
      <c r="J109"/>
      <c r="K109"/>
      <c r="L109"/>
      <c r="M109"/>
      <c r="N109"/>
      <c r="O109"/>
      <c r="P109"/>
      <c r="Q109" s="65">
        <v>2.04</v>
      </c>
      <c r="R109" s="65">
        <v>1.5</v>
      </c>
      <c r="S109">
        <v>2.7</v>
      </c>
      <c r="T109"/>
      <c r="U109"/>
      <c r="V109" t="s">
        <v>156</v>
      </c>
      <c r="W109" t="s">
        <v>177</v>
      </c>
      <c r="X109" s="29" t="s">
        <v>178</v>
      </c>
      <c r="Y109" t="s">
        <v>34</v>
      </c>
    </row>
    <row r="110" spans="1:25" ht="15" customHeight="1">
      <c r="A110" s="10" t="s">
        <v>25</v>
      </c>
      <c r="B110"/>
      <c r="C110"/>
      <c r="D110" t="s">
        <v>175</v>
      </c>
      <c r="E110"/>
      <c r="F110" t="s">
        <v>68</v>
      </c>
      <c r="G110" t="s">
        <v>153</v>
      </c>
      <c r="H110" t="s">
        <v>176</v>
      </c>
      <c r="I110" t="s">
        <v>155</v>
      </c>
      <c r="J110"/>
      <c r="K110"/>
      <c r="L110"/>
      <c r="M110"/>
      <c r="N110"/>
      <c r="O110"/>
      <c r="P110"/>
      <c r="Q110" s="65">
        <v>2.0099999999999998</v>
      </c>
      <c r="R110" s="65">
        <v>1.6</v>
      </c>
      <c r="S110">
        <v>2.5</v>
      </c>
      <c r="T110"/>
      <c r="U110"/>
      <c r="V110" t="s">
        <v>156</v>
      </c>
      <c r="W110" t="s">
        <v>177</v>
      </c>
      <c r="X110" s="29" t="s">
        <v>179</v>
      </c>
      <c r="Y110" t="s">
        <v>34</v>
      </c>
    </row>
    <row r="111" spans="1:25" ht="15" customHeight="1">
      <c r="A111" s="10" t="s">
        <v>25</v>
      </c>
      <c r="B111"/>
      <c r="C111"/>
      <c r="D111" t="s">
        <v>168</v>
      </c>
      <c r="E111"/>
      <c r="F111" t="s">
        <v>152</v>
      </c>
      <c r="G111" t="s">
        <v>153</v>
      </c>
      <c r="H111" t="s">
        <v>180</v>
      </c>
      <c r="I111" t="s">
        <v>161</v>
      </c>
      <c r="J111"/>
      <c r="K111"/>
      <c r="L111"/>
      <c r="M111"/>
      <c r="N111"/>
      <c r="O111"/>
      <c r="P111"/>
      <c r="Q111" s="65">
        <v>4.5</v>
      </c>
      <c r="R111" s="65">
        <v>2.68</v>
      </c>
      <c r="S111">
        <v>7.57</v>
      </c>
      <c r="T111"/>
      <c r="U111"/>
      <c r="V111" t="s">
        <v>156</v>
      </c>
      <c r="W111" t="s">
        <v>181</v>
      </c>
      <c r="X111" s="29" t="s">
        <v>182</v>
      </c>
      <c r="Y111" t="s">
        <v>34</v>
      </c>
    </row>
    <row r="112" spans="1:25" ht="15" customHeight="1">
      <c r="A112" s="10" t="s">
        <v>25</v>
      </c>
      <c r="B112"/>
      <c r="C112"/>
      <c r="D112" t="s">
        <v>175</v>
      </c>
      <c r="E112"/>
      <c r="F112" t="s">
        <v>68</v>
      </c>
      <c r="G112" t="s">
        <v>153</v>
      </c>
      <c r="H112" t="s">
        <v>180</v>
      </c>
      <c r="I112" t="s">
        <v>155</v>
      </c>
      <c r="J112"/>
      <c r="K112"/>
      <c r="L112"/>
      <c r="M112"/>
      <c r="N112"/>
      <c r="O112"/>
      <c r="P112"/>
      <c r="Q112" s="65">
        <v>1.26</v>
      </c>
      <c r="R112" s="65">
        <v>0.99</v>
      </c>
      <c r="S112">
        <v>1.59</v>
      </c>
      <c r="T112"/>
      <c r="U112"/>
      <c r="V112" t="s">
        <v>156</v>
      </c>
      <c r="W112" t="s">
        <v>181</v>
      </c>
      <c r="X112" s="29" t="s">
        <v>183</v>
      </c>
      <c r="Y112" t="s">
        <v>34</v>
      </c>
    </row>
    <row r="113" spans="1:25" ht="15" customHeight="1">
      <c r="A113" s="10" t="s">
        <v>25</v>
      </c>
      <c r="B113"/>
      <c r="C113"/>
      <c r="D113" t="s">
        <v>175</v>
      </c>
      <c r="E113"/>
      <c r="F113" t="s">
        <v>152</v>
      </c>
      <c r="G113" t="s">
        <v>153</v>
      </c>
      <c r="H113" t="s">
        <v>176</v>
      </c>
      <c r="I113" s="66" t="s">
        <v>155</v>
      </c>
      <c r="J113"/>
      <c r="K113"/>
      <c r="L113"/>
      <c r="M113"/>
      <c r="N113"/>
      <c r="O113"/>
      <c r="P113"/>
      <c r="Q113" s="65">
        <v>1.43</v>
      </c>
      <c r="R113" s="65">
        <v>1.17</v>
      </c>
      <c r="S113">
        <v>1.74</v>
      </c>
      <c r="T113"/>
      <c r="U113"/>
      <c r="V113" t="s">
        <v>156</v>
      </c>
      <c r="W113" t="s">
        <v>181</v>
      </c>
      <c r="X113" s="29" t="s">
        <v>184</v>
      </c>
      <c r="Y113" t="s">
        <v>34</v>
      </c>
    </row>
    <row r="114" spans="1:25" ht="15" customHeight="1">
      <c r="A114" s="10" t="s">
        <v>25</v>
      </c>
      <c r="B114"/>
      <c r="C114"/>
      <c r="D114" t="s">
        <v>175</v>
      </c>
      <c r="E114"/>
      <c r="F114" t="s">
        <v>152</v>
      </c>
      <c r="G114" t="s">
        <v>153</v>
      </c>
      <c r="H114" t="s">
        <v>176</v>
      </c>
      <c r="I114" s="67" t="s">
        <v>185</v>
      </c>
      <c r="J114"/>
      <c r="K114"/>
      <c r="L114"/>
      <c r="M114"/>
      <c r="N114"/>
      <c r="O114"/>
      <c r="P114"/>
      <c r="Q114" s="65">
        <v>1.19</v>
      </c>
      <c r="R114" s="65">
        <v>0.93</v>
      </c>
      <c r="S114">
        <v>1.52</v>
      </c>
      <c r="T114"/>
      <c r="U114"/>
      <c r="V114" t="s">
        <v>156</v>
      </c>
      <c r="W114" t="s">
        <v>181</v>
      </c>
      <c r="X114" s="29" t="s">
        <v>186</v>
      </c>
      <c r="Y114" t="s">
        <v>34</v>
      </c>
    </row>
    <row r="115" spans="1:25" ht="15" customHeight="1">
      <c r="A115" s="10" t="s">
        <v>25</v>
      </c>
      <c r="B115"/>
      <c r="C115"/>
      <c r="D115" t="s">
        <v>187</v>
      </c>
      <c r="E115"/>
      <c r="F115" t="s">
        <v>152</v>
      </c>
      <c r="G115" t="s">
        <v>153</v>
      </c>
      <c r="H115" t="s">
        <v>160</v>
      </c>
      <c r="I115" t="s">
        <v>161</v>
      </c>
      <c r="J115"/>
      <c r="K115"/>
      <c r="L115"/>
      <c r="M115"/>
      <c r="N115"/>
      <c r="O115"/>
      <c r="P115"/>
      <c r="Q115" s="65">
        <v>1.27</v>
      </c>
      <c r="R115" s="65">
        <v>1.18</v>
      </c>
      <c r="S115">
        <v>1.18</v>
      </c>
      <c r="T115"/>
      <c r="U115"/>
      <c r="V115" t="s">
        <v>156</v>
      </c>
      <c r="W115" t="s">
        <v>188</v>
      </c>
      <c r="X115" s="29" t="s">
        <v>189</v>
      </c>
      <c r="Y115" t="s">
        <v>34</v>
      </c>
    </row>
    <row r="116" spans="1:25" ht="15" customHeight="1">
      <c r="A116" s="10" t="s">
        <v>25</v>
      </c>
      <c r="B116"/>
      <c r="C116"/>
      <c r="D116" t="s">
        <v>187</v>
      </c>
      <c r="E116"/>
      <c r="F116" t="s">
        <v>152</v>
      </c>
      <c r="G116" t="s">
        <v>153</v>
      </c>
      <c r="H116" t="s">
        <v>160</v>
      </c>
      <c r="I116" t="s">
        <v>161</v>
      </c>
      <c r="J116"/>
      <c r="K116"/>
      <c r="L116"/>
      <c r="M116"/>
      <c r="N116"/>
      <c r="O116"/>
      <c r="P116"/>
      <c r="Q116" s="65">
        <v>1.31</v>
      </c>
      <c r="R116" s="65">
        <v>1.23</v>
      </c>
      <c r="S116">
        <v>1.39</v>
      </c>
      <c r="T116"/>
      <c r="U116"/>
      <c r="V116" t="s">
        <v>156</v>
      </c>
      <c r="W116" t="s">
        <v>188</v>
      </c>
      <c r="X116" s="29" t="s">
        <v>190</v>
      </c>
      <c r="Y116" t="s">
        <v>34</v>
      </c>
    </row>
    <row r="117" spans="1:25" ht="15" customHeight="1">
      <c r="A117" s="10" t="s">
        <v>25</v>
      </c>
      <c r="B117"/>
      <c r="C117"/>
      <c r="D117" t="s">
        <v>187</v>
      </c>
      <c r="E117"/>
      <c r="F117" t="s">
        <v>152</v>
      </c>
      <c r="G117" t="s">
        <v>153</v>
      </c>
      <c r="H117" t="s">
        <v>160</v>
      </c>
      <c r="I117" t="s">
        <v>161</v>
      </c>
      <c r="J117"/>
      <c r="K117"/>
      <c r="L117"/>
      <c r="M117"/>
      <c r="N117"/>
      <c r="O117"/>
      <c r="P117"/>
      <c r="Q117" s="65">
        <v>1.53</v>
      </c>
      <c r="R117" s="65">
        <v>1.35</v>
      </c>
      <c r="S117">
        <v>1.67</v>
      </c>
      <c r="T117"/>
      <c r="U117"/>
      <c r="V117" t="s">
        <v>156</v>
      </c>
      <c r="W117" t="s">
        <v>188</v>
      </c>
      <c r="X117" s="29" t="s">
        <v>191</v>
      </c>
      <c r="Y117" t="s">
        <v>34</v>
      </c>
    </row>
    <row r="118" spans="1:25" ht="15" customHeight="1">
      <c r="A118" s="10" t="s">
        <v>25</v>
      </c>
      <c r="B118"/>
      <c r="C118"/>
      <c r="D118" t="s">
        <v>187</v>
      </c>
      <c r="E118"/>
      <c r="F118" t="s">
        <v>152</v>
      </c>
      <c r="G118" t="s">
        <v>153</v>
      </c>
      <c r="H118" t="s">
        <v>160</v>
      </c>
      <c r="I118" t="s">
        <v>161</v>
      </c>
      <c r="J118"/>
      <c r="K118"/>
      <c r="L118"/>
      <c r="M118"/>
      <c r="N118"/>
      <c r="O118"/>
      <c r="P118"/>
      <c r="Q118" s="65">
        <v>1.6</v>
      </c>
      <c r="R118" s="65">
        <v>1.44</v>
      </c>
      <c r="S118">
        <v>1.75</v>
      </c>
      <c r="T118"/>
      <c r="U118"/>
      <c r="V118" t="s">
        <v>156</v>
      </c>
      <c r="W118" t="s">
        <v>188</v>
      </c>
      <c r="X118" s="29" t="s">
        <v>192</v>
      </c>
      <c r="Y118" t="s">
        <v>34</v>
      </c>
    </row>
    <row r="119" spans="1:25" ht="15" customHeight="1">
      <c r="A119" s="10" t="s">
        <v>25</v>
      </c>
      <c r="B119"/>
      <c r="C119"/>
      <c r="D119" t="s">
        <v>175</v>
      </c>
      <c r="E119"/>
      <c r="F119" t="s">
        <v>152</v>
      </c>
      <c r="G119" t="s">
        <v>153</v>
      </c>
      <c r="H119" t="s">
        <v>160</v>
      </c>
      <c r="I119" t="s">
        <v>161</v>
      </c>
      <c r="J119"/>
      <c r="K119"/>
      <c r="L119"/>
      <c r="M119"/>
      <c r="N119"/>
      <c r="O119"/>
      <c r="P119"/>
      <c r="Q119" s="65">
        <v>7.0000000000000007E-2</v>
      </c>
      <c r="R119" s="65">
        <v>0.06</v>
      </c>
      <c r="S119">
        <v>0.09</v>
      </c>
      <c r="T119"/>
      <c r="U119"/>
      <c r="V119" t="s">
        <v>156</v>
      </c>
      <c r="W119" t="s">
        <v>193</v>
      </c>
      <c r="X119" s="29" t="s">
        <v>194</v>
      </c>
      <c r="Y119" t="s">
        <v>34</v>
      </c>
    </row>
    <row r="120" spans="1:25" ht="15" customHeight="1">
      <c r="A120" s="10" t="s">
        <v>25</v>
      </c>
      <c r="B120"/>
      <c r="C120"/>
      <c r="D120" t="s">
        <v>175</v>
      </c>
      <c r="E120"/>
      <c r="F120" t="s">
        <v>152</v>
      </c>
      <c r="G120" t="s">
        <v>153</v>
      </c>
      <c r="H120" t="s">
        <v>180</v>
      </c>
      <c r="I120" t="s">
        <v>195</v>
      </c>
      <c r="J120"/>
      <c r="K120"/>
      <c r="L120"/>
      <c r="M120"/>
      <c r="N120"/>
      <c r="O120"/>
      <c r="P120"/>
      <c r="Q120" s="65">
        <v>0.47</v>
      </c>
      <c r="R120" s="65">
        <v>0.3</v>
      </c>
      <c r="S120">
        <v>0.7</v>
      </c>
      <c r="T120"/>
      <c r="U120"/>
      <c r="V120" t="s">
        <v>156</v>
      </c>
      <c r="W120" t="s">
        <v>196</v>
      </c>
      <c r="X120" s="29" t="s">
        <v>197</v>
      </c>
      <c r="Y120" t="s">
        <v>34</v>
      </c>
    </row>
    <row r="121" spans="1:25" ht="15" customHeight="1">
      <c r="A121" s="10" t="s">
        <v>25</v>
      </c>
      <c r="B121"/>
      <c r="C121"/>
      <c r="D121" t="s">
        <v>175</v>
      </c>
      <c r="E121"/>
      <c r="F121" t="s">
        <v>152</v>
      </c>
      <c r="G121" t="s">
        <v>153</v>
      </c>
      <c r="H121" t="s">
        <v>180</v>
      </c>
      <c r="I121" t="s">
        <v>195</v>
      </c>
      <c r="J121"/>
      <c r="K121"/>
      <c r="L121"/>
      <c r="M121"/>
      <c r="N121"/>
      <c r="O121"/>
      <c r="P121"/>
      <c r="Q121" s="65">
        <v>0.39</v>
      </c>
      <c r="R121" s="65">
        <v>0.2</v>
      </c>
      <c r="S121">
        <v>0.9</v>
      </c>
      <c r="T121"/>
      <c r="U121"/>
      <c r="V121" t="s">
        <v>156</v>
      </c>
      <c r="W121" t="s">
        <v>196</v>
      </c>
      <c r="X121" s="29" t="s">
        <v>198</v>
      </c>
      <c r="Y121" t="s">
        <v>34</v>
      </c>
    </row>
    <row r="122" spans="1:25" ht="15" customHeight="1">
      <c r="A122" s="10" t="s">
        <v>25</v>
      </c>
      <c r="B122"/>
      <c r="C122"/>
      <c r="D122" t="s">
        <v>159</v>
      </c>
      <c r="E122"/>
      <c r="F122" t="s">
        <v>68</v>
      </c>
      <c r="G122" t="s">
        <v>153</v>
      </c>
      <c r="H122" t="s">
        <v>176</v>
      </c>
      <c r="I122" t="s">
        <v>195</v>
      </c>
      <c r="J122"/>
      <c r="K122"/>
      <c r="L122"/>
      <c r="M122"/>
      <c r="N122"/>
      <c r="O122"/>
      <c r="P122"/>
      <c r="Q122" s="65">
        <v>0.49</v>
      </c>
      <c r="R122" s="65">
        <v>0.3</v>
      </c>
      <c r="S122">
        <v>0.75</v>
      </c>
      <c r="T122"/>
      <c r="U122"/>
      <c r="V122" t="s">
        <v>156</v>
      </c>
      <c r="W122" t="s">
        <v>199</v>
      </c>
      <c r="X122" s="29" t="s">
        <v>200</v>
      </c>
      <c r="Y122" t="s">
        <v>34</v>
      </c>
    </row>
    <row r="123" spans="1:25" ht="15" customHeight="1">
      <c r="A123" s="10" t="s">
        <v>25</v>
      </c>
      <c r="B123"/>
      <c r="C123"/>
      <c r="D123" t="s">
        <v>201</v>
      </c>
      <c r="E123"/>
      <c r="F123" t="s">
        <v>68</v>
      </c>
      <c r="G123" t="s">
        <v>153</v>
      </c>
      <c r="H123" t="s">
        <v>176</v>
      </c>
      <c r="I123" t="s">
        <v>195</v>
      </c>
      <c r="J123"/>
      <c r="K123"/>
      <c r="L123"/>
      <c r="M123"/>
      <c r="N123"/>
      <c r="O123"/>
      <c r="P123"/>
      <c r="Q123" s="65">
        <v>0.49</v>
      </c>
      <c r="R123" s="65">
        <v>0.3</v>
      </c>
      <c r="S123">
        <v>0.75</v>
      </c>
      <c r="T123"/>
      <c r="U123"/>
      <c r="V123" t="s">
        <v>156</v>
      </c>
      <c r="W123" t="s">
        <v>199</v>
      </c>
      <c r="X123" s="29" t="s">
        <v>202</v>
      </c>
      <c r="Y123" t="s">
        <v>34</v>
      </c>
    </row>
    <row r="124" spans="1:25" ht="15" customHeight="1">
      <c r="A124" s="10" t="s">
        <v>25</v>
      </c>
      <c r="B124"/>
      <c r="C124"/>
      <c r="D124" t="s">
        <v>203</v>
      </c>
      <c r="E124"/>
      <c r="F124" t="s">
        <v>68</v>
      </c>
      <c r="G124" t="s">
        <v>153</v>
      </c>
      <c r="H124" t="s">
        <v>204</v>
      </c>
      <c r="I124" t="s">
        <v>195</v>
      </c>
      <c r="J124"/>
      <c r="K124"/>
      <c r="L124"/>
      <c r="M124"/>
      <c r="N124"/>
      <c r="O124"/>
      <c r="P124"/>
      <c r="Q124" s="65">
        <v>0.91</v>
      </c>
      <c r="R124" s="65">
        <v>0.45</v>
      </c>
      <c r="S124">
        <v>1.62</v>
      </c>
      <c r="T124"/>
      <c r="U124"/>
      <c r="V124" t="s">
        <v>156</v>
      </c>
      <c r="W124" t="s">
        <v>199</v>
      </c>
      <c r="X124" s="29" t="s">
        <v>205</v>
      </c>
      <c r="Y124" t="s">
        <v>34</v>
      </c>
    </row>
    <row r="125" spans="1:25" ht="15" customHeight="1">
      <c r="A125" s="10" t="s">
        <v>25</v>
      </c>
      <c r="B125"/>
      <c r="C125"/>
      <c r="D125" t="s">
        <v>203</v>
      </c>
      <c r="E125"/>
      <c r="F125" t="s">
        <v>68</v>
      </c>
      <c r="G125" t="s">
        <v>153</v>
      </c>
      <c r="H125" t="s">
        <v>204</v>
      </c>
      <c r="I125" t="s">
        <v>195</v>
      </c>
      <c r="J125"/>
      <c r="K125"/>
      <c r="L125"/>
      <c r="M125"/>
      <c r="N125"/>
      <c r="O125"/>
      <c r="P125"/>
      <c r="Q125" s="65">
        <v>0.91</v>
      </c>
      <c r="R125" s="65">
        <v>0.45</v>
      </c>
      <c r="S125">
        <v>1.62</v>
      </c>
      <c r="T125"/>
      <c r="U125"/>
      <c r="V125" t="s">
        <v>156</v>
      </c>
      <c r="W125" t="s">
        <v>199</v>
      </c>
      <c r="X125" s="29" t="s">
        <v>206</v>
      </c>
      <c r="Y125" t="s">
        <v>34</v>
      </c>
    </row>
    <row r="126" spans="1:25" ht="15" customHeight="1">
      <c r="A126" s="10" t="s">
        <v>25</v>
      </c>
      <c r="B126"/>
      <c r="C126"/>
      <c r="D126" t="s">
        <v>168</v>
      </c>
      <c r="E126"/>
      <c r="F126" t="s">
        <v>152</v>
      </c>
      <c r="G126" t="s">
        <v>153</v>
      </c>
      <c r="H126" t="s">
        <v>204</v>
      </c>
      <c r="I126" t="s">
        <v>207</v>
      </c>
      <c r="J126"/>
      <c r="K126"/>
      <c r="L126"/>
      <c r="M126"/>
      <c r="N126"/>
      <c r="O126"/>
      <c r="P126"/>
      <c r="Q126" s="65">
        <v>0.72</v>
      </c>
      <c r="R126" s="65">
        <v>0.68</v>
      </c>
      <c r="S126">
        <v>0.77</v>
      </c>
      <c r="T126"/>
      <c r="U126"/>
      <c r="V126" t="s">
        <v>156</v>
      </c>
      <c r="W126" t="s">
        <v>199</v>
      </c>
      <c r="X126" s="29" t="s">
        <v>208</v>
      </c>
      <c r="Y126" t="s">
        <v>34</v>
      </c>
    </row>
    <row r="127" spans="1:25" ht="15" customHeight="1">
      <c r="A127" s="10" t="s">
        <v>25</v>
      </c>
      <c r="B127"/>
      <c r="C127"/>
      <c r="D127" t="s">
        <v>151</v>
      </c>
      <c r="E127"/>
      <c r="F127" t="s">
        <v>152</v>
      </c>
      <c r="G127" t="s">
        <v>153</v>
      </c>
      <c r="H127" t="s">
        <v>204</v>
      </c>
      <c r="I127" t="s">
        <v>207</v>
      </c>
      <c r="J127"/>
      <c r="K127"/>
      <c r="L127"/>
      <c r="M127"/>
      <c r="N127"/>
      <c r="O127"/>
      <c r="P127"/>
      <c r="Q127" s="65">
        <v>0.73</v>
      </c>
      <c r="R127" s="65">
        <v>0.69</v>
      </c>
      <c r="S127">
        <v>0.77</v>
      </c>
      <c r="T127"/>
      <c r="U127"/>
      <c r="V127" t="s">
        <v>156</v>
      </c>
      <c r="W127" t="s">
        <v>199</v>
      </c>
      <c r="X127" s="29" t="s">
        <v>209</v>
      </c>
      <c r="Y127" t="s">
        <v>34</v>
      </c>
    </row>
    <row r="128" spans="1:25" ht="15" customHeight="1">
      <c r="A128" s="10" t="s">
        <v>25</v>
      </c>
      <c r="B128"/>
      <c r="C128"/>
      <c r="D128" t="s">
        <v>168</v>
      </c>
      <c r="E128"/>
      <c r="F128" t="s">
        <v>152</v>
      </c>
      <c r="G128" t="s">
        <v>153</v>
      </c>
      <c r="H128" t="s">
        <v>204</v>
      </c>
      <c r="I128" t="s">
        <v>207</v>
      </c>
      <c r="J128"/>
      <c r="K128"/>
      <c r="L128"/>
      <c r="M128"/>
      <c r="N128"/>
      <c r="O128"/>
      <c r="P128"/>
      <c r="Q128" s="65">
        <v>0.5</v>
      </c>
      <c r="R128" s="65">
        <v>0.45</v>
      </c>
      <c r="S128">
        <v>0.55000000000000004</v>
      </c>
      <c r="T128"/>
      <c r="U128"/>
      <c r="V128" t="s">
        <v>156</v>
      </c>
      <c r="W128" t="s">
        <v>199</v>
      </c>
      <c r="X128" s="29" t="s">
        <v>210</v>
      </c>
      <c r="Y128" t="s">
        <v>34</v>
      </c>
    </row>
    <row r="129" spans="1:25" ht="15" customHeight="1">
      <c r="A129" s="10" t="s">
        <v>25</v>
      </c>
      <c r="B129"/>
      <c r="C129"/>
      <c r="D129" t="s">
        <v>151</v>
      </c>
      <c r="E129"/>
      <c r="F129" t="s">
        <v>152</v>
      </c>
      <c r="G129" t="s">
        <v>153</v>
      </c>
      <c r="H129" t="s">
        <v>204</v>
      </c>
      <c r="I129" t="s">
        <v>207</v>
      </c>
      <c r="J129"/>
      <c r="K129"/>
      <c r="L129"/>
      <c r="M129"/>
      <c r="N129"/>
      <c r="O129"/>
      <c r="P129"/>
      <c r="Q129" s="65">
        <v>0.5</v>
      </c>
      <c r="R129" s="65">
        <v>0.42</v>
      </c>
      <c r="S129">
        <v>0.59</v>
      </c>
      <c r="T129"/>
      <c r="U129"/>
      <c r="V129" t="s">
        <v>156</v>
      </c>
      <c r="W129" t="s">
        <v>199</v>
      </c>
      <c r="X129" s="29" t="s">
        <v>211</v>
      </c>
      <c r="Y129" t="s">
        <v>34</v>
      </c>
    </row>
    <row r="130" spans="1:25" ht="15" customHeight="1">
      <c r="A130" s="10" t="s">
        <v>25</v>
      </c>
      <c r="B130"/>
      <c r="C130"/>
      <c r="D130" t="s">
        <v>159</v>
      </c>
      <c r="E130"/>
      <c r="F130" t="s">
        <v>68</v>
      </c>
      <c r="G130" t="s">
        <v>153</v>
      </c>
      <c r="H130" t="s">
        <v>180</v>
      </c>
      <c r="I130" t="s">
        <v>212</v>
      </c>
      <c r="J130"/>
      <c r="K130"/>
      <c r="L130"/>
      <c r="M130"/>
      <c r="N130"/>
      <c r="O130"/>
      <c r="P130"/>
      <c r="Q130" s="65">
        <v>0.16</v>
      </c>
      <c r="R130" s="65">
        <v>0.06</v>
      </c>
      <c r="S130">
        <v>0.32</v>
      </c>
      <c r="T130"/>
      <c r="U130"/>
      <c r="V130" t="s">
        <v>156</v>
      </c>
      <c r="W130" t="s">
        <v>199</v>
      </c>
      <c r="X130" s="29" t="s">
        <v>213</v>
      </c>
      <c r="Y130" t="s">
        <v>34</v>
      </c>
    </row>
    <row r="131" spans="1:25" ht="15" customHeight="1">
      <c r="A131" s="10" t="s">
        <v>25</v>
      </c>
      <c r="B131"/>
      <c r="C131"/>
      <c r="D131" t="s">
        <v>201</v>
      </c>
      <c r="E131"/>
      <c r="F131" t="s">
        <v>68</v>
      </c>
      <c r="G131" t="s">
        <v>153</v>
      </c>
      <c r="H131" t="s">
        <v>180</v>
      </c>
      <c r="I131" t="s">
        <v>212</v>
      </c>
      <c r="J131"/>
      <c r="K131"/>
      <c r="L131"/>
      <c r="M131"/>
      <c r="N131"/>
      <c r="O131"/>
      <c r="P131"/>
      <c r="Q131" s="65">
        <v>0.16</v>
      </c>
      <c r="R131" s="65">
        <v>0.06</v>
      </c>
      <c r="S131">
        <v>0.32</v>
      </c>
      <c r="T131"/>
      <c r="U131"/>
      <c r="V131" t="s">
        <v>156</v>
      </c>
      <c r="W131" t="s">
        <v>199</v>
      </c>
      <c r="X131" s="29" t="s">
        <v>214</v>
      </c>
      <c r="Y131" t="s">
        <v>34</v>
      </c>
    </row>
    <row r="132" spans="1:25" ht="15" customHeight="1">
      <c r="A132" s="10" t="s">
        <v>25</v>
      </c>
      <c r="B132"/>
      <c r="C132"/>
      <c r="D132" t="s">
        <v>159</v>
      </c>
      <c r="E132"/>
      <c r="F132" t="s">
        <v>68</v>
      </c>
      <c r="G132" t="s">
        <v>153</v>
      </c>
      <c r="H132" t="s">
        <v>180</v>
      </c>
      <c r="I132" t="s">
        <v>212</v>
      </c>
      <c r="J132"/>
      <c r="K132"/>
      <c r="L132"/>
      <c r="M132"/>
      <c r="N132"/>
      <c r="O132"/>
      <c r="P132"/>
      <c r="Q132" s="65">
        <v>0.04</v>
      </c>
      <c r="R132" s="65">
        <v>0.01</v>
      </c>
      <c r="S132">
        <v>0.14000000000000001</v>
      </c>
      <c r="T132"/>
      <c r="U132"/>
      <c r="V132" t="s">
        <v>156</v>
      </c>
      <c r="W132" t="s">
        <v>199</v>
      </c>
      <c r="X132" s="29" t="s">
        <v>215</v>
      </c>
      <c r="Y132" t="s">
        <v>34</v>
      </c>
    </row>
    <row r="133" spans="1:25" ht="15" customHeight="1">
      <c r="A133" s="10" t="s">
        <v>25</v>
      </c>
      <c r="B133"/>
      <c r="C133"/>
      <c r="D133" t="s">
        <v>201</v>
      </c>
      <c r="E133"/>
      <c r="F133" t="s">
        <v>68</v>
      </c>
      <c r="G133" t="s">
        <v>153</v>
      </c>
      <c r="H133" t="s">
        <v>180</v>
      </c>
      <c r="I133" t="s">
        <v>212</v>
      </c>
      <c r="J133"/>
      <c r="K133"/>
      <c r="L133"/>
      <c r="M133"/>
      <c r="N133"/>
      <c r="O133"/>
      <c r="P133"/>
      <c r="Q133" s="65">
        <v>0.04</v>
      </c>
      <c r="R133" s="65">
        <v>0.01</v>
      </c>
      <c r="S133">
        <v>0.14000000000000001</v>
      </c>
      <c r="T133"/>
      <c r="U133"/>
      <c r="V133" t="s">
        <v>156</v>
      </c>
      <c r="W133" t="s">
        <v>199</v>
      </c>
      <c r="X133" s="29" t="s">
        <v>216</v>
      </c>
      <c r="Y133" t="s">
        <v>34</v>
      </c>
    </row>
    <row r="134" spans="1:25" ht="15" customHeight="1">
      <c r="A134" s="10" t="s">
        <v>25</v>
      </c>
      <c r="B134"/>
      <c r="C134"/>
      <c r="D134" t="s">
        <v>159</v>
      </c>
      <c r="E134"/>
      <c r="F134" t="s">
        <v>68</v>
      </c>
      <c r="G134" t="s">
        <v>153</v>
      </c>
      <c r="H134" t="s">
        <v>154</v>
      </c>
      <c r="I134" t="s">
        <v>195</v>
      </c>
      <c r="J134"/>
      <c r="K134"/>
      <c r="L134"/>
      <c r="M134"/>
      <c r="N134"/>
      <c r="O134"/>
      <c r="P134"/>
      <c r="Q134" s="65">
        <v>0.24</v>
      </c>
      <c r="R134" s="65">
        <v>0.1</v>
      </c>
      <c r="S134">
        <v>0.44</v>
      </c>
      <c r="T134"/>
      <c r="U134"/>
      <c r="V134" t="s">
        <v>156</v>
      </c>
      <c r="W134" t="s">
        <v>217</v>
      </c>
      <c r="X134" s="29" t="s">
        <v>218</v>
      </c>
      <c r="Y134" t="s">
        <v>34</v>
      </c>
    </row>
    <row r="135" spans="1:25" ht="15" customHeight="1">
      <c r="A135" s="10" t="s">
        <v>25</v>
      </c>
      <c r="B135"/>
      <c r="C135"/>
      <c r="D135" t="s">
        <v>159</v>
      </c>
      <c r="E135"/>
      <c r="F135" t="s">
        <v>68</v>
      </c>
      <c r="G135" t="s">
        <v>153</v>
      </c>
      <c r="H135" t="s">
        <v>154</v>
      </c>
      <c r="I135" t="s">
        <v>195</v>
      </c>
      <c r="J135"/>
      <c r="K135"/>
      <c r="L135"/>
      <c r="M135"/>
      <c r="N135"/>
      <c r="O135"/>
      <c r="P135"/>
      <c r="Q135" s="65">
        <v>0.37</v>
      </c>
      <c r="R135" s="65">
        <v>0.14000000000000001</v>
      </c>
      <c r="S135">
        <v>0.61</v>
      </c>
      <c r="T135"/>
      <c r="U135"/>
      <c r="V135" t="s">
        <v>156</v>
      </c>
      <c r="W135" t="s">
        <v>217</v>
      </c>
      <c r="X135" s="29" t="s">
        <v>219</v>
      </c>
      <c r="Y135" t="s">
        <v>34</v>
      </c>
    </row>
    <row r="136" spans="1:25" ht="15" customHeight="1">
      <c r="A136" s="10" t="s">
        <v>25</v>
      </c>
      <c r="B136"/>
      <c r="C136"/>
      <c r="D136" t="s">
        <v>159</v>
      </c>
      <c r="E136"/>
      <c r="F136" t="s">
        <v>68</v>
      </c>
      <c r="G136" t="s">
        <v>153</v>
      </c>
      <c r="H136" t="s">
        <v>176</v>
      </c>
      <c r="I136" t="s">
        <v>195</v>
      </c>
      <c r="J136"/>
      <c r="K136"/>
      <c r="L136"/>
      <c r="M136"/>
      <c r="N136"/>
      <c r="O136"/>
      <c r="P136"/>
      <c r="Q136" s="65">
        <v>0.15</v>
      </c>
      <c r="R136" s="65">
        <v>0.02</v>
      </c>
      <c r="S136">
        <v>0.25</v>
      </c>
      <c r="T136"/>
      <c r="U136"/>
      <c r="V136" t="s">
        <v>156</v>
      </c>
      <c r="W136" t="s">
        <v>217</v>
      </c>
      <c r="X136" s="29" t="s">
        <v>220</v>
      </c>
      <c r="Y136" t="s">
        <v>34</v>
      </c>
    </row>
    <row r="137" spans="1:25" ht="15" customHeight="1">
      <c r="A137" s="10" t="s">
        <v>25</v>
      </c>
      <c r="B137"/>
      <c r="C137"/>
      <c r="D137" t="s">
        <v>159</v>
      </c>
      <c r="E137"/>
      <c r="F137" t="s">
        <v>68</v>
      </c>
      <c r="G137" t="s">
        <v>153</v>
      </c>
      <c r="H137" t="s">
        <v>176</v>
      </c>
      <c r="I137" t="s">
        <v>195</v>
      </c>
      <c r="J137"/>
      <c r="K137"/>
      <c r="L137"/>
      <c r="M137"/>
      <c r="N137"/>
      <c r="O137"/>
      <c r="P137"/>
      <c r="Q137" s="65">
        <v>0.38</v>
      </c>
      <c r="R137" s="65">
        <v>0.11</v>
      </c>
      <c r="S137">
        <v>0.44</v>
      </c>
      <c r="T137"/>
      <c r="U137"/>
      <c r="V137" t="s">
        <v>156</v>
      </c>
      <c r="W137" t="s">
        <v>217</v>
      </c>
      <c r="X137" s="29" t="s">
        <v>221</v>
      </c>
      <c r="Y137" t="s">
        <v>34</v>
      </c>
    </row>
    <row r="138" spans="1:25" ht="15" customHeight="1">
      <c r="A138" s="10" t="s">
        <v>25</v>
      </c>
      <c r="B138"/>
      <c r="C138"/>
      <c r="D138" t="s">
        <v>168</v>
      </c>
      <c r="E138"/>
      <c r="F138" t="s">
        <v>68</v>
      </c>
      <c r="G138" t="s">
        <v>153</v>
      </c>
      <c r="H138" t="s">
        <v>160</v>
      </c>
      <c r="I138" t="s">
        <v>212</v>
      </c>
      <c r="J138"/>
      <c r="K138"/>
      <c r="L138"/>
      <c r="M138"/>
      <c r="N138"/>
      <c r="O138"/>
      <c r="P138"/>
      <c r="Q138" s="65">
        <v>1.7</v>
      </c>
      <c r="R138" s="65">
        <v>0.1</v>
      </c>
      <c r="S138">
        <v>19.3</v>
      </c>
      <c r="T138"/>
      <c r="U138"/>
      <c r="V138" t="s">
        <v>156</v>
      </c>
      <c r="W138" t="s">
        <v>222</v>
      </c>
      <c r="X138" s="29" t="s">
        <v>223</v>
      </c>
      <c r="Y138" t="s">
        <v>34</v>
      </c>
    </row>
    <row r="139" spans="1:25" ht="15" customHeight="1">
      <c r="A139" s="10" t="s">
        <v>25</v>
      </c>
      <c r="B139"/>
      <c r="C139"/>
      <c r="D139" t="s">
        <v>168</v>
      </c>
      <c r="E139"/>
      <c r="F139" t="s">
        <v>68</v>
      </c>
      <c r="G139" t="s">
        <v>153</v>
      </c>
      <c r="H139" t="s">
        <v>160</v>
      </c>
      <c r="I139" t="s">
        <v>212</v>
      </c>
      <c r="J139"/>
      <c r="K139"/>
      <c r="L139"/>
      <c r="M139"/>
      <c r="N139"/>
      <c r="O139"/>
      <c r="P139"/>
      <c r="Q139" s="65">
        <v>2.2000000000000002</v>
      </c>
      <c r="R139" s="65">
        <v>0.1</v>
      </c>
      <c r="S139">
        <v>44.4</v>
      </c>
      <c r="T139"/>
      <c r="U139"/>
      <c r="V139" t="s">
        <v>156</v>
      </c>
      <c r="W139" t="s">
        <v>222</v>
      </c>
      <c r="X139" s="29" t="s">
        <v>224</v>
      </c>
      <c r="Y139" t="s">
        <v>34</v>
      </c>
    </row>
    <row r="140" spans="1:25" ht="15" customHeight="1">
      <c r="A140" s="10" t="s">
        <v>25</v>
      </c>
      <c r="B140"/>
      <c r="C140"/>
      <c r="D140" t="s">
        <v>168</v>
      </c>
      <c r="E140"/>
      <c r="F140" t="s">
        <v>68</v>
      </c>
      <c r="G140" t="s">
        <v>153</v>
      </c>
      <c r="H140" t="s">
        <v>160</v>
      </c>
      <c r="I140" t="s">
        <v>212</v>
      </c>
      <c r="J140"/>
      <c r="K140"/>
      <c r="L140"/>
      <c r="M140"/>
      <c r="N140"/>
      <c r="O140"/>
      <c r="P140"/>
      <c r="Q140" s="65">
        <v>0.9</v>
      </c>
      <c r="R140" s="65">
        <v>0.1</v>
      </c>
      <c r="S140">
        <v>10</v>
      </c>
      <c r="T140"/>
      <c r="U140"/>
      <c r="V140" t="s">
        <v>156</v>
      </c>
      <c r="W140" t="s">
        <v>222</v>
      </c>
      <c r="X140" s="29" t="s">
        <v>225</v>
      </c>
      <c r="Y140" t="s">
        <v>34</v>
      </c>
    </row>
    <row r="141" spans="1:25" ht="15" customHeight="1">
      <c r="A141" s="10" t="s">
        <v>25</v>
      </c>
      <c r="B141"/>
      <c r="C141"/>
      <c r="D141" t="s">
        <v>168</v>
      </c>
      <c r="E141"/>
      <c r="F141" t="s">
        <v>68</v>
      </c>
      <c r="G141" t="s">
        <v>153</v>
      </c>
      <c r="H141" t="s">
        <v>160</v>
      </c>
      <c r="I141" t="s">
        <v>212</v>
      </c>
      <c r="J141"/>
      <c r="K141"/>
      <c r="L141"/>
      <c r="M141"/>
      <c r="N141"/>
      <c r="O141"/>
      <c r="P141"/>
      <c r="Q141" s="65">
        <v>2</v>
      </c>
      <c r="R141" s="65">
        <v>0.3</v>
      </c>
      <c r="S141">
        <v>14</v>
      </c>
      <c r="T141"/>
      <c r="U141"/>
      <c r="V141" t="s">
        <v>156</v>
      </c>
      <c r="W141" t="s">
        <v>222</v>
      </c>
      <c r="X141" s="29" t="s">
        <v>226</v>
      </c>
      <c r="Y141" t="s">
        <v>34</v>
      </c>
    </row>
    <row r="142" spans="1:25" ht="15" customHeight="1">
      <c r="A142" s="10" t="s">
        <v>25</v>
      </c>
      <c r="B142"/>
      <c r="C142"/>
      <c r="D142" t="s">
        <v>168</v>
      </c>
      <c r="E142"/>
      <c r="F142" t="s">
        <v>68</v>
      </c>
      <c r="G142" t="s">
        <v>153</v>
      </c>
      <c r="H142" t="s">
        <v>160</v>
      </c>
      <c r="I142" t="s">
        <v>212</v>
      </c>
      <c r="J142"/>
      <c r="K142"/>
      <c r="L142"/>
      <c r="M142"/>
      <c r="N142"/>
      <c r="O142"/>
      <c r="P142"/>
      <c r="Q142" s="65">
        <v>1.6</v>
      </c>
      <c r="R142" s="65">
        <v>0.2</v>
      </c>
      <c r="S142">
        <v>11</v>
      </c>
      <c r="T142"/>
      <c r="U142"/>
      <c r="V142" t="s">
        <v>156</v>
      </c>
      <c r="W142" t="s">
        <v>222</v>
      </c>
      <c r="X142" s="29" t="s">
        <v>227</v>
      </c>
      <c r="Y142" t="s">
        <v>34</v>
      </c>
    </row>
    <row r="143" spans="1:25" ht="15" customHeight="1">
      <c r="A143" s="10" t="s">
        <v>25</v>
      </c>
      <c r="B143"/>
      <c r="C143"/>
      <c r="D143" t="s">
        <v>168</v>
      </c>
      <c r="E143"/>
      <c r="F143" t="s">
        <v>68</v>
      </c>
      <c r="G143" t="s">
        <v>153</v>
      </c>
      <c r="H143" t="s">
        <v>160</v>
      </c>
      <c r="I143" t="s">
        <v>212</v>
      </c>
      <c r="J143"/>
      <c r="K143"/>
      <c r="L143"/>
      <c r="M143"/>
      <c r="N143"/>
      <c r="O143"/>
      <c r="P143"/>
      <c r="Q143" s="65">
        <v>2.7</v>
      </c>
      <c r="R143" s="65">
        <v>1.2</v>
      </c>
      <c r="S143">
        <v>5.9</v>
      </c>
      <c r="T143"/>
      <c r="U143"/>
      <c r="V143" t="s">
        <v>156</v>
      </c>
      <c r="W143" t="s">
        <v>222</v>
      </c>
      <c r="X143" s="29" t="s">
        <v>228</v>
      </c>
      <c r="Y143" t="s">
        <v>34</v>
      </c>
    </row>
    <row r="144" spans="1:25" ht="15" customHeight="1">
      <c r="A144" s="10" t="s">
        <v>25</v>
      </c>
      <c r="B144"/>
      <c r="C144"/>
      <c r="D144" t="s">
        <v>168</v>
      </c>
      <c r="E144"/>
      <c r="F144" t="s">
        <v>152</v>
      </c>
      <c r="G144" t="s">
        <v>153</v>
      </c>
      <c r="H144" t="s">
        <v>160</v>
      </c>
      <c r="I144" t="s">
        <v>229</v>
      </c>
      <c r="J144"/>
      <c r="K144"/>
      <c r="L144"/>
      <c r="M144"/>
      <c r="N144"/>
      <c r="O144"/>
      <c r="P144"/>
      <c r="Q144" s="65">
        <v>2.2999999999999998</v>
      </c>
      <c r="R144" s="65">
        <v>1.92</v>
      </c>
      <c r="S144">
        <v>2.76</v>
      </c>
      <c r="T144"/>
      <c r="U144"/>
      <c r="V144" t="s">
        <v>156</v>
      </c>
      <c r="W144" t="s">
        <v>230</v>
      </c>
      <c r="X144" s="29" t="s">
        <v>231</v>
      </c>
      <c r="Y144" t="s">
        <v>34</v>
      </c>
    </row>
    <row r="145" spans="1:25" ht="15" customHeight="1">
      <c r="A145" s="10" t="s">
        <v>25</v>
      </c>
      <c r="B145"/>
      <c r="C145"/>
      <c r="D145" t="s">
        <v>168</v>
      </c>
      <c r="E145"/>
      <c r="F145" t="s">
        <v>152</v>
      </c>
      <c r="G145" t="s">
        <v>153</v>
      </c>
      <c r="H145" t="s">
        <v>160</v>
      </c>
      <c r="I145" t="s">
        <v>229</v>
      </c>
      <c r="J145"/>
      <c r="K145"/>
      <c r="L145"/>
      <c r="M145"/>
      <c r="N145"/>
      <c r="O145"/>
      <c r="P145"/>
      <c r="Q145" s="65">
        <v>1.43</v>
      </c>
      <c r="R145" s="65">
        <v>1.2</v>
      </c>
      <c r="S145">
        <v>1.71</v>
      </c>
      <c r="T145"/>
      <c r="U145"/>
      <c r="V145" t="s">
        <v>156</v>
      </c>
      <c r="W145" t="s">
        <v>230</v>
      </c>
      <c r="X145" s="29" t="s">
        <v>232</v>
      </c>
      <c r="Y145" t="s">
        <v>34</v>
      </c>
    </row>
    <row r="146" spans="1:25" ht="15" customHeight="1">
      <c r="A146" s="10" t="s">
        <v>25</v>
      </c>
      <c r="B146"/>
      <c r="C146"/>
      <c r="D146" t="s">
        <v>168</v>
      </c>
      <c r="E146"/>
      <c r="F146" t="s">
        <v>152</v>
      </c>
      <c r="G146" t="s">
        <v>153</v>
      </c>
      <c r="H146" t="s">
        <v>160</v>
      </c>
      <c r="I146" t="s">
        <v>229</v>
      </c>
      <c r="J146"/>
      <c r="K146"/>
      <c r="L146"/>
      <c r="M146"/>
      <c r="N146"/>
      <c r="O146"/>
      <c r="P146"/>
      <c r="Q146" s="65">
        <v>1.1599999999999999</v>
      </c>
      <c r="R146" s="65">
        <v>0.9</v>
      </c>
      <c r="S146">
        <v>1.5</v>
      </c>
      <c r="T146"/>
      <c r="U146"/>
      <c r="V146" t="s">
        <v>156</v>
      </c>
      <c r="W146" t="s">
        <v>230</v>
      </c>
      <c r="X146" s="29" t="s">
        <v>233</v>
      </c>
      <c r="Y146" t="s">
        <v>34</v>
      </c>
    </row>
    <row r="147" spans="1:25" ht="15" customHeight="1">
      <c r="A147" s="10" t="s">
        <v>25</v>
      </c>
      <c r="B147"/>
      <c r="C147"/>
      <c r="D147" t="s">
        <v>168</v>
      </c>
      <c r="E147"/>
      <c r="F147" t="s">
        <v>152</v>
      </c>
      <c r="G147" t="s">
        <v>153</v>
      </c>
      <c r="H147" t="s">
        <v>160</v>
      </c>
      <c r="I147" t="s">
        <v>229</v>
      </c>
      <c r="J147"/>
      <c r="K147"/>
      <c r="L147"/>
      <c r="M147"/>
      <c r="N147"/>
      <c r="O147"/>
      <c r="P147"/>
      <c r="Q147" s="65">
        <v>0.79</v>
      </c>
      <c r="R147" s="65">
        <v>0.5</v>
      </c>
      <c r="S147">
        <v>1.25</v>
      </c>
      <c r="T147"/>
      <c r="U147"/>
      <c r="V147" t="s">
        <v>156</v>
      </c>
      <c r="W147" t="s">
        <v>230</v>
      </c>
      <c r="X147" s="29" t="s">
        <v>234</v>
      </c>
      <c r="Y147" t="s">
        <v>34</v>
      </c>
    </row>
    <row r="148" spans="1:25" ht="15" customHeight="1">
      <c r="A148" s="10" t="s">
        <v>25</v>
      </c>
      <c r="B148"/>
      <c r="C148"/>
      <c r="D148" t="s">
        <v>168</v>
      </c>
      <c r="E148"/>
      <c r="F148" t="s">
        <v>152</v>
      </c>
      <c r="G148" t="s">
        <v>153</v>
      </c>
      <c r="H148" t="s">
        <v>160</v>
      </c>
      <c r="I148" t="s">
        <v>235</v>
      </c>
      <c r="J148"/>
      <c r="K148"/>
      <c r="L148"/>
      <c r="M148"/>
      <c r="N148"/>
      <c r="O148"/>
      <c r="P148"/>
      <c r="Q148" s="65">
        <v>2.1800000000000002</v>
      </c>
      <c r="R148" s="65">
        <v>1.94</v>
      </c>
      <c r="S148">
        <v>2.46</v>
      </c>
      <c r="T148"/>
      <c r="U148"/>
      <c r="V148" t="s">
        <v>156</v>
      </c>
      <c r="W148" t="s">
        <v>230</v>
      </c>
      <c r="X148" s="29" t="s">
        <v>236</v>
      </c>
      <c r="Y148" t="s">
        <v>34</v>
      </c>
    </row>
    <row r="149" spans="1:25" ht="15" customHeight="1">
      <c r="A149" s="10" t="s">
        <v>25</v>
      </c>
      <c r="B149"/>
      <c r="C149"/>
      <c r="D149" t="s">
        <v>168</v>
      </c>
      <c r="E149"/>
      <c r="F149" t="s">
        <v>152</v>
      </c>
      <c r="G149" t="s">
        <v>153</v>
      </c>
      <c r="H149" t="s">
        <v>160</v>
      </c>
      <c r="I149" t="s">
        <v>235</v>
      </c>
      <c r="J149"/>
      <c r="K149"/>
      <c r="L149"/>
      <c r="M149"/>
      <c r="N149"/>
      <c r="O149"/>
      <c r="P149"/>
      <c r="Q149" s="65">
        <v>1.1499999999999999</v>
      </c>
      <c r="R149" s="65">
        <v>1.02</v>
      </c>
      <c r="S149">
        <v>1.3</v>
      </c>
      <c r="T149"/>
      <c r="U149"/>
      <c r="V149" t="s">
        <v>156</v>
      </c>
      <c r="W149" t="s">
        <v>230</v>
      </c>
      <c r="X149" s="29" t="s">
        <v>237</v>
      </c>
      <c r="Y149" t="s">
        <v>34</v>
      </c>
    </row>
    <row r="150" spans="1:25" ht="15" customHeight="1">
      <c r="A150" s="10" t="s">
        <v>25</v>
      </c>
      <c r="B150"/>
      <c r="C150"/>
      <c r="D150" t="s">
        <v>168</v>
      </c>
      <c r="E150"/>
      <c r="F150" t="s">
        <v>152</v>
      </c>
      <c r="G150" t="s">
        <v>153</v>
      </c>
      <c r="H150" t="s">
        <v>160</v>
      </c>
      <c r="I150" t="s">
        <v>235</v>
      </c>
      <c r="J150"/>
      <c r="K150"/>
      <c r="L150"/>
      <c r="M150"/>
      <c r="N150"/>
      <c r="O150"/>
      <c r="P150"/>
      <c r="Q150" s="65">
        <v>0.75</v>
      </c>
      <c r="R150" s="65">
        <v>0.63</v>
      </c>
      <c r="S150">
        <v>0.91</v>
      </c>
      <c r="T150"/>
      <c r="U150"/>
      <c r="V150" t="s">
        <v>156</v>
      </c>
      <c r="W150" t="s">
        <v>230</v>
      </c>
      <c r="X150" s="29" t="s">
        <v>238</v>
      </c>
      <c r="Y150" t="s">
        <v>34</v>
      </c>
    </row>
    <row r="151" spans="1:25" ht="15" customHeight="1">
      <c r="A151" s="10" t="s">
        <v>25</v>
      </c>
      <c r="B151"/>
      <c r="C151"/>
      <c r="D151" t="s">
        <v>168</v>
      </c>
      <c r="E151"/>
      <c r="F151" t="s">
        <v>152</v>
      </c>
      <c r="G151" t="s">
        <v>153</v>
      </c>
      <c r="H151" t="s">
        <v>160</v>
      </c>
      <c r="I151" t="s">
        <v>235</v>
      </c>
      <c r="J151"/>
      <c r="K151"/>
      <c r="L151"/>
      <c r="M151"/>
      <c r="N151"/>
      <c r="O151"/>
      <c r="P151"/>
      <c r="Q151" s="65">
        <v>0.6</v>
      </c>
      <c r="R151" s="65">
        <v>0.43</v>
      </c>
      <c r="S151">
        <v>0.84</v>
      </c>
      <c r="T151"/>
      <c r="U151"/>
      <c r="V151" t="s">
        <v>156</v>
      </c>
      <c r="W151" t="s">
        <v>230</v>
      </c>
      <c r="X151" s="29" t="s">
        <v>239</v>
      </c>
      <c r="Y151" t="s">
        <v>34</v>
      </c>
    </row>
    <row r="152" spans="1:25" ht="15" customHeight="1">
      <c r="A152" s="10" t="s">
        <v>25</v>
      </c>
      <c r="B152"/>
      <c r="C152"/>
      <c r="D152" t="s">
        <v>151</v>
      </c>
      <c r="E152"/>
      <c r="F152" t="s">
        <v>68</v>
      </c>
      <c r="G152" t="s">
        <v>153</v>
      </c>
      <c r="H152" t="s">
        <v>180</v>
      </c>
      <c r="I152" t="s">
        <v>195</v>
      </c>
      <c r="J152"/>
      <c r="K152"/>
      <c r="L152"/>
      <c r="M152"/>
      <c r="N152"/>
      <c r="O152"/>
      <c r="P152"/>
      <c r="Q152" s="65">
        <v>33</v>
      </c>
      <c r="R152" s="68"/>
      <c r="S152"/>
      <c r="T152"/>
      <c r="U152"/>
      <c r="V152" t="s">
        <v>156</v>
      </c>
      <c r="W152" t="s">
        <v>240</v>
      </c>
      <c r="X152" s="29" t="s">
        <v>241</v>
      </c>
      <c r="Y152" t="s">
        <v>34</v>
      </c>
    </row>
    <row r="153" spans="1:25" ht="15" customHeight="1">
      <c r="A153" s="10" t="s">
        <v>25</v>
      </c>
      <c r="B153"/>
      <c r="C153"/>
      <c r="D153" t="s">
        <v>242</v>
      </c>
      <c r="E153"/>
      <c r="F153" t="s">
        <v>68</v>
      </c>
      <c r="G153" t="s">
        <v>153</v>
      </c>
      <c r="H153" t="s">
        <v>160</v>
      </c>
      <c r="I153" t="s">
        <v>195</v>
      </c>
      <c r="J153"/>
      <c r="K153"/>
      <c r="L153"/>
      <c r="M153"/>
      <c r="N153"/>
      <c r="O153"/>
      <c r="P153"/>
      <c r="Q153" s="65">
        <v>0.8</v>
      </c>
      <c r="R153" s="65">
        <v>0.38</v>
      </c>
      <c r="S153">
        <v>1.5</v>
      </c>
      <c r="T153"/>
      <c r="U153"/>
      <c r="V153" t="s">
        <v>156</v>
      </c>
      <c r="W153" t="s">
        <v>243</v>
      </c>
      <c r="X153" s="29" t="s">
        <v>244</v>
      </c>
      <c r="Y153" t="s">
        <v>34</v>
      </c>
    </row>
    <row r="154" spans="1:25" ht="15" customHeight="1">
      <c r="A154" s="10" t="s">
        <v>25</v>
      </c>
      <c r="B154"/>
      <c r="C154"/>
      <c r="D154" t="s">
        <v>242</v>
      </c>
      <c r="E154"/>
      <c r="F154" t="s">
        <v>68</v>
      </c>
      <c r="G154" t="s">
        <v>153</v>
      </c>
      <c r="H154" t="s">
        <v>160</v>
      </c>
      <c r="I154" t="s">
        <v>195</v>
      </c>
      <c r="J154"/>
      <c r="K154"/>
      <c r="L154"/>
      <c r="M154"/>
      <c r="N154"/>
      <c r="O154"/>
      <c r="P154"/>
      <c r="Q154" s="65">
        <v>0.74</v>
      </c>
      <c r="R154" s="65">
        <v>0.27</v>
      </c>
      <c r="S154">
        <v>1.6</v>
      </c>
      <c r="T154"/>
      <c r="U154"/>
      <c r="V154" t="s">
        <v>156</v>
      </c>
      <c r="W154" t="s">
        <v>243</v>
      </c>
      <c r="X154" s="29" t="s">
        <v>245</v>
      </c>
      <c r="Y154" t="s">
        <v>34</v>
      </c>
    </row>
    <row r="155" spans="1:25" ht="15" customHeight="1">
      <c r="A155" s="10" t="s">
        <v>25</v>
      </c>
      <c r="B155"/>
      <c r="C155"/>
      <c r="D155" t="s">
        <v>159</v>
      </c>
      <c r="E155"/>
      <c r="F155" t="s">
        <v>152</v>
      </c>
      <c r="G155" t="s">
        <v>153</v>
      </c>
      <c r="H155" t="s">
        <v>176</v>
      </c>
      <c r="I155" t="s">
        <v>161</v>
      </c>
      <c r="J155"/>
      <c r="K155"/>
      <c r="L155"/>
      <c r="M155"/>
      <c r="N155"/>
      <c r="O155"/>
      <c r="P155"/>
      <c r="Q155" s="65">
        <v>0.15</v>
      </c>
      <c r="R155" s="65">
        <v>0.09</v>
      </c>
      <c r="S155">
        <v>0.25</v>
      </c>
      <c r="T155"/>
      <c r="U155"/>
      <c r="V155" t="s">
        <v>156</v>
      </c>
      <c r="W155" t="s">
        <v>246</v>
      </c>
      <c r="X155" s="29" t="s">
        <v>247</v>
      </c>
      <c r="Y155" t="s">
        <v>34</v>
      </c>
    </row>
    <row r="156" spans="1:25" ht="15" customHeight="1">
      <c r="A156" s="10" t="s">
        <v>25</v>
      </c>
      <c r="B156"/>
      <c r="C156"/>
      <c r="D156" t="s">
        <v>159</v>
      </c>
      <c r="E156"/>
      <c r="F156" t="s">
        <v>152</v>
      </c>
      <c r="G156" t="s">
        <v>153</v>
      </c>
      <c r="H156" t="s">
        <v>176</v>
      </c>
      <c r="I156" t="s">
        <v>161</v>
      </c>
      <c r="J156"/>
      <c r="K156"/>
      <c r="L156"/>
      <c r="M156"/>
      <c r="N156"/>
      <c r="O156"/>
      <c r="P156"/>
      <c r="Q156" s="65">
        <v>0.13</v>
      </c>
      <c r="R156" s="65">
        <v>1</v>
      </c>
      <c r="S156">
        <v>0.18</v>
      </c>
      <c r="T156"/>
      <c r="U156"/>
      <c r="V156" t="s">
        <v>156</v>
      </c>
      <c r="W156" t="s">
        <v>246</v>
      </c>
      <c r="X156" s="29" t="s">
        <v>248</v>
      </c>
      <c r="Y156" t="s">
        <v>34</v>
      </c>
    </row>
    <row r="157" spans="1:25" ht="15" customHeight="1">
      <c r="A157" s="10" t="s">
        <v>25</v>
      </c>
      <c r="B157"/>
      <c r="C157"/>
      <c r="D157"/>
      <c r="E157"/>
      <c r="F157"/>
      <c r="G157" t="s">
        <v>153</v>
      </c>
      <c r="H157" t="s">
        <v>160</v>
      </c>
      <c r="I157" t="s">
        <v>195</v>
      </c>
      <c r="J157"/>
      <c r="K157"/>
      <c r="L157"/>
      <c r="M157"/>
      <c r="N157"/>
      <c r="O157"/>
      <c r="P157"/>
      <c r="Q157" s="69">
        <v>0.6</v>
      </c>
      <c r="R157" s="69">
        <v>0.43</v>
      </c>
      <c r="S157" s="70">
        <v>0.84</v>
      </c>
      <c r="T157"/>
      <c r="U157"/>
      <c r="V157" s="9" t="s">
        <v>249</v>
      </c>
      <c r="W157" t="s">
        <v>250</v>
      </c>
      <c r="X157" s="21" t="s">
        <v>251</v>
      </c>
      <c r="Y157" s="10" t="s">
        <v>252</v>
      </c>
    </row>
    <row r="158" spans="1:25" ht="15" customHeight="1">
      <c r="A158" s="10" t="s">
        <v>25</v>
      </c>
      <c r="B158"/>
      <c r="C158"/>
      <c r="D158"/>
      <c r="E158"/>
      <c r="F158"/>
      <c r="G158" t="s">
        <v>153</v>
      </c>
      <c r="H158" t="s">
        <v>160</v>
      </c>
      <c r="I158" t="s">
        <v>195</v>
      </c>
      <c r="J158"/>
      <c r="K158"/>
      <c r="L158"/>
      <c r="M158"/>
      <c r="N158"/>
      <c r="O158"/>
      <c r="P158"/>
      <c r="Q158" s="70">
        <v>2.2999999999999998</v>
      </c>
      <c r="R158" s="69">
        <v>1.92</v>
      </c>
      <c r="S158" s="70">
        <v>2.76</v>
      </c>
      <c r="T158"/>
      <c r="U158"/>
      <c r="V158" s="9" t="s">
        <v>249</v>
      </c>
      <c r="W158" t="s">
        <v>250</v>
      </c>
      <c r="X158" s="21" t="s">
        <v>251</v>
      </c>
      <c r="Y158" s="10" t="s">
        <v>252</v>
      </c>
    </row>
    <row r="159" spans="1:25" ht="15" customHeight="1">
      <c r="A159" s="10" t="s">
        <v>25</v>
      </c>
      <c r="B159"/>
      <c r="C159"/>
      <c r="D159"/>
      <c r="E159"/>
      <c r="F159"/>
      <c r="G159" t="s">
        <v>153</v>
      </c>
      <c r="H159" t="s">
        <v>160</v>
      </c>
      <c r="I159" t="s">
        <v>161</v>
      </c>
      <c r="J159"/>
      <c r="K159"/>
      <c r="L159"/>
      <c r="M159"/>
      <c r="N159"/>
      <c r="O159"/>
      <c r="P159"/>
      <c r="Q159" s="69">
        <v>0</v>
      </c>
      <c r="R159" s="70"/>
      <c r="S159" s="70"/>
      <c r="T159"/>
      <c r="U159"/>
      <c r="V159" s="9" t="s">
        <v>249</v>
      </c>
      <c r="W159" t="s">
        <v>253</v>
      </c>
      <c r="X159" s="21" t="s">
        <v>254</v>
      </c>
      <c r="Y159" s="10" t="s">
        <v>252</v>
      </c>
    </row>
    <row r="160" spans="1:25" ht="15" customHeight="1">
      <c r="A160" s="10" t="s">
        <v>25</v>
      </c>
      <c r="B160"/>
      <c r="C160"/>
      <c r="D160"/>
      <c r="E160"/>
      <c r="F160"/>
      <c r="G160" t="s">
        <v>153</v>
      </c>
      <c r="H160" t="s">
        <v>160</v>
      </c>
      <c r="I160" t="s">
        <v>161</v>
      </c>
      <c r="J160"/>
      <c r="K160"/>
      <c r="L160"/>
      <c r="M160"/>
      <c r="N160"/>
      <c r="O160"/>
      <c r="P160"/>
      <c r="Q160" s="70">
        <v>8</v>
      </c>
      <c r="R160" s="70"/>
      <c r="S160" s="70"/>
      <c r="T160"/>
      <c r="U160"/>
      <c r="V160" s="9" t="s">
        <v>249</v>
      </c>
      <c r="W160" t="s">
        <v>253</v>
      </c>
      <c r="X160" s="21" t="s">
        <v>254</v>
      </c>
      <c r="Y160" s="10" t="s">
        <v>252</v>
      </c>
    </row>
    <row r="161" spans="1:25" ht="15" customHeight="1">
      <c r="A161" s="10" t="s">
        <v>25</v>
      </c>
      <c r="B161"/>
      <c r="C161"/>
      <c r="D161"/>
      <c r="E161"/>
      <c r="F161"/>
      <c r="G161" t="s">
        <v>153</v>
      </c>
      <c r="H161" t="s">
        <v>160</v>
      </c>
      <c r="I161" t="s">
        <v>255</v>
      </c>
      <c r="J161"/>
      <c r="K161"/>
      <c r="L161"/>
      <c r="M161"/>
      <c r="N161"/>
      <c r="O161"/>
      <c r="P161"/>
      <c r="Q161" s="70">
        <v>9.9099999999999991E-7</v>
      </c>
      <c r="R161" s="70">
        <v>7.6000000000000003E-7</v>
      </c>
      <c r="S161" s="70">
        <v>1.1200000000000001E-6</v>
      </c>
      <c r="T161"/>
      <c r="U161"/>
      <c r="V161" s="9" t="s">
        <v>249</v>
      </c>
      <c r="W161" t="s">
        <v>256</v>
      </c>
      <c r="X161" s="21" t="s">
        <v>257</v>
      </c>
      <c r="Y161" s="10" t="s">
        <v>252</v>
      </c>
    </row>
    <row r="162" spans="1:25" ht="15" customHeight="1">
      <c r="A162" s="10" t="s">
        <v>25</v>
      </c>
      <c r="B162"/>
      <c r="C162"/>
      <c r="D162"/>
      <c r="E162"/>
      <c r="F162"/>
      <c r="G162" t="s">
        <v>153</v>
      </c>
      <c r="H162" t="s">
        <v>160</v>
      </c>
      <c r="I162" t="s">
        <v>255</v>
      </c>
      <c r="J162"/>
      <c r="K162"/>
      <c r="L162"/>
      <c r="M162"/>
      <c r="N162"/>
      <c r="O162"/>
      <c r="P162"/>
      <c r="Q162" s="70">
        <v>4.0999999999999997E-6</v>
      </c>
      <c r="R162" s="70">
        <v>3.4000000000000001E-6</v>
      </c>
      <c r="S162" s="70">
        <v>5.2000000000000002E-6</v>
      </c>
      <c r="T162"/>
      <c r="U162"/>
      <c r="V162" s="9" t="s">
        <v>249</v>
      </c>
      <c r="W162" t="s">
        <v>256</v>
      </c>
      <c r="X162" s="21" t="s">
        <v>257</v>
      </c>
      <c r="Y162" s="10" t="s">
        <v>252</v>
      </c>
    </row>
    <row r="163" spans="1:25" ht="15" customHeight="1">
      <c r="A163" s="10" t="s">
        <v>25</v>
      </c>
      <c r="B163"/>
      <c r="C163"/>
      <c r="D163"/>
      <c r="E163"/>
      <c r="F163"/>
      <c r="G163" t="s">
        <v>153</v>
      </c>
      <c r="H163" t="s">
        <v>160</v>
      </c>
      <c r="I163" t="s">
        <v>161</v>
      </c>
      <c r="J163"/>
      <c r="K163"/>
      <c r="L163"/>
      <c r="M163"/>
      <c r="N163"/>
      <c r="O163"/>
      <c r="P163"/>
      <c r="Q163" s="70">
        <v>1.8500000000000001E-6</v>
      </c>
      <c r="R163" s="70">
        <v>7.5000000000000002E-7</v>
      </c>
      <c r="S163" s="70">
        <v>4.8799999999999999E-6</v>
      </c>
      <c r="T163"/>
      <c r="U163"/>
      <c r="V163" s="9" t="s">
        <v>249</v>
      </c>
      <c r="W163" t="s">
        <v>258</v>
      </c>
      <c r="X163" s="21" t="s">
        <v>259</v>
      </c>
      <c r="Y163" s="10" t="s">
        <v>252</v>
      </c>
    </row>
    <row r="164" spans="1:25" ht="15" customHeight="1">
      <c r="A164" s="10" t="s">
        <v>25</v>
      </c>
      <c r="B164"/>
      <c r="C164"/>
      <c r="D164"/>
      <c r="E164"/>
      <c r="F164"/>
      <c r="G164" t="s">
        <v>153</v>
      </c>
      <c r="H164" t="s">
        <v>160</v>
      </c>
      <c r="I164" t="s">
        <v>161</v>
      </c>
      <c r="J164"/>
      <c r="K164"/>
      <c r="L164"/>
      <c r="M164"/>
      <c r="N164"/>
      <c r="O164"/>
      <c r="P164"/>
      <c r="Q164" s="70">
        <v>3.9600000000000002E-6</v>
      </c>
      <c r="R164" s="70">
        <v>4.4999999999999998E-7</v>
      </c>
      <c r="S164" s="70">
        <v>1.45E-5</v>
      </c>
      <c r="T164"/>
      <c r="U164"/>
      <c r="V164" s="9" t="s">
        <v>249</v>
      </c>
      <c r="W164" t="s">
        <v>258</v>
      </c>
      <c r="X164" s="21" t="s">
        <v>259</v>
      </c>
      <c r="Y164" s="10" t="s">
        <v>252</v>
      </c>
    </row>
    <row r="165" spans="1:25" ht="15" customHeight="1">
      <c r="A165" s="10" t="s">
        <v>25</v>
      </c>
      <c r="B165"/>
      <c r="C165"/>
      <c r="D165"/>
      <c r="E165"/>
      <c r="F165"/>
      <c r="G165" t="s">
        <v>153</v>
      </c>
      <c r="H165" t="s">
        <v>160</v>
      </c>
      <c r="I165" t="s">
        <v>161</v>
      </c>
      <c r="J165"/>
      <c r="K165"/>
      <c r="L165"/>
      <c r="M165"/>
      <c r="N165"/>
      <c r="O165"/>
      <c r="P165"/>
      <c r="Q165" s="70">
        <v>1.4E-8</v>
      </c>
      <c r="R165" s="70"/>
      <c r="S165" s="70"/>
      <c r="T165"/>
      <c r="U165"/>
      <c r="V165" s="9" t="s">
        <v>249</v>
      </c>
      <c r="W165" t="s">
        <v>260</v>
      </c>
      <c r="X165" s="21" t="s">
        <v>261</v>
      </c>
      <c r="Y165" s="10" t="s">
        <v>252</v>
      </c>
    </row>
    <row r="166" spans="1:25" ht="15" customHeight="1">
      <c r="A166" s="10" t="s">
        <v>25</v>
      </c>
      <c r="B166"/>
      <c r="C166"/>
      <c r="D166"/>
      <c r="E166"/>
      <c r="F166"/>
      <c r="G166" t="s">
        <v>153</v>
      </c>
      <c r="H166" t="s">
        <v>160</v>
      </c>
      <c r="I166" t="s">
        <v>161</v>
      </c>
      <c r="J166"/>
      <c r="K166"/>
      <c r="L166"/>
      <c r="M166"/>
      <c r="N166"/>
      <c r="O166"/>
      <c r="P166"/>
      <c r="Q166" s="70">
        <v>3.9999999999999998E-7</v>
      </c>
      <c r="R166" s="70"/>
      <c r="S166" s="70"/>
      <c r="T166"/>
      <c r="U166"/>
      <c r="V166" s="9" t="s">
        <v>249</v>
      </c>
      <c r="W166" t="s">
        <v>260</v>
      </c>
      <c r="X166" s="21" t="s">
        <v>261</v>
      </c>
      <c r="Y166" s="10" t="s">
        <v>252</v>
      </c>
    </row>
    <row r="167" spans="1:25" ht="15" customHeight="1">
      <c r="A167" s="10" t="s">
        <v>25</v>
      </c>
      <c r="B167" t="s">
        <v>262</v>
      </c>
      <c r="C167"/>
      <c r="D167"/>
      <c r="E167"/>
      <c r="F167"/>
      <c r="G167" t="s">
        <v>153</v>
      </c>
      <c r="H167" t="s">
        <v>160</v>
      </c>
      <c r="I167" t="s">
        <v>255</v>
      </c>
      <c r="J167"/>
      <c r="K167"/>
      <c r="L167"/>
      <c r="M167"/>
      <c r="N167"/>
      <c r="O167"/>
      <c r="P167"/>
      <c r="Q167" s="70">
        <v>0.42899999999999999</v>
      </c>
      <c r="R167" s="70"/>
      <c r="S167" s="70"/>
      <c r="T167"/>
      <c r="U167"/>
      <c r="V167" s="9" t="s">
        <v>249</v>
      </c>
      <c r="W167" t="s">
        <v>263</v>
      </c>
      <c r="X167" s="21" t="s">
        <v>264</v>
      </c>
      <c r="Y167" s="10" t="s">
        <v>252</v>
      </c>
    </row>
    <row r="168" spans="1:25" ht="15" customHeight="1">
      <c r="A168" s="10" t="s">
        <v>25</v>
      </c>
      <c r="B168"/>
      <c r="C168"/>
      <c r="D168"/>
      <c r="E168"/>
      <c r="F168"/>
      <c r="G168" t="s">
        <v>153</v>
      </c>
      <c r="H168" t="s">
        <v>160</v>
      </c>
      <c r="I168" t="s">
        <v>161</v>
      </c>
      <c r="J168"/>
      <c r="K168"/>
      <c r="L168"/>
      <c r="M168"/>
      <c r="N168"/>
      <c r="O168"/>
      <c r="P168"/>
      <c r="Q168" s="70">
        <v>4.7500000000000003E-5</v>
      </c>
      <c r="R168" s="70"/>
      <c r="S168" s="70"/>
      <c r="T168"/>
      <c r="U168"/>
      <c r="V168" s="9" t="s">
        <v>249</v>
      </c>
      <c r="W168" t="s">
        <v>265</v>
      </c>
      <c r="X168" s="21" t="s">
        <v>266</v>
      </c>
      <c r="Y168" s="10" t="s">
        <v>252</v>
      </c>
    </row>
    <row r="169" spans="1:25" ht="15" customHeight="1">
      <c r="A169" s="10" t="s">
        <v>25</v>
      </c>
      <c r="B169"/>
      <c r="C169"/>
      <c r="D169"/>
      <c r="E169"/>
      <c r="F169"/>
      <c r="G169" t="s">
        <v>153</v>
      </c>
      <c r="H169" t="s">
        <v>160</v>
      </c>
      <c r="I169" t="s">
        <v>161</v>
      </c>
      <c r="J169"/>
      <c r="K169"/>
      <c r="L169"/>
      <c r="M169"/>
      <c r="N169"/>
      <c r="O169"/>
      <c r="P169"/>
      <c r="Q169" s="70">
        <v>5.7800000000000002E-5</v>
      </c>
      <c r="R169" s="70"/>
      <c r="S169" s="70"/>
      <c r="T169"/>
      <c r="U169"/>
      <c r="V169" s="9" t="s">
        <v>249</v>
      </c>
      <c r="W169" t="s">
        <v>265</v>
      </c>
      <c r="X169" s="21" t="s">
        <v>266</v>
      </c>
      <c r="Y169" s="10" t="s">
        <v>252</v>
      </c>
    </row>
    <row r="170" spans="1:25" ht="15" customHeight="1">
      <c r="A170" s="10" t="s">
        <v>25</v>
      </c>
      <c r="B170"/>
      <c r="C170"/>
      <c r="D170"/>
      <c r="E170"/>
      <c r="F170"/>
      <c r="G170" t="s">
        <v>153</v>
      </c>
      <c r="H170" t="s">
        <v>160</v>
      </c>
      <c r="I170" t="s">
        <v>195</v>
      </c>
      <c r="J170"/>
      <c r="K170"/>
      <c r="L170"/>
      <c r="M170"/>
      <c r="N170"/>
      <c r="O170"/>
      <c r="P170"/>
      <c r="Q170" s="70">
        <v>1.71E-10</v>
      </c>
      <c r="R170" s="70">
        <v>5.8599999999999997E-11</v>
      </c>
      <c r="S170" s="70">
        <v>3.6299999999999999E-10</v>
      </c>
      <c r="T170"/>
      <c r="U170"/>
      <c r="V170" s="9" t="s">
        <v>249</v>
      </c>
      <c r="W170" t="s">
        <v>267</v>
      </c>
      <c r="X170" s="21" t="s">
        <v>268</v>
      </c>
      <c r="Y170" s="10" t="s">
        <v>252</v>
      </c>
    </row>
    <row r="171" spans="1:25" ht="15" customHeight="1">
      <c r="A171" s="10" t="s">
        <v>25</v>
      </c>
      <c r="B171"/>
      <c r="C171"/>
      <c r="D171"/>
      <c r="E171"/>
      <c r="F171"/>
      <c r="G171" t="s">
        <v>153</v>
      </c>
      <c r="H171" t="s">
        <v>160</v>
      </c>
      <c r="I171" t="s">
        <v>195</v>
      </c>
      <c r="J171"/>
      <c r="K171"/>
      <c r="L171"/>
      <c r="M171"/>
      <c r="N171"/>
      <c r="O171"/>
      <c r="P171"/>
      <c r="Q171" s="70">
        <v>1.06E-7</v>
      </c>
      <c r="R171" s="70">
        <v>7.2900000000000003E-9</v>
      </c>
      <c r="S171" s="70">
        <v>3.7800000000000002E-7</v>
      </c>
      <c r="T171"/>
      <c r="U171"/>
      <c r="V171" s="9" t="s">
        <v>249</v>
      </c>
      <c r="W171" t="s">
        <v>267</v>
      </c>
      <c r="X171" s="21" t="s">
        <v>269</v>
      </c>
      <c r="Y171" s="10" t="s">
        <v>252</v>
      </c>
    </row>
    <row r="172" spans="1:25" ht="15" customHeight="1">
      <c r="A172" s="10" t="s">
        <v>25</v>
      </c>
      <c r="B172"/>
      <c r="C172"/>
      <c r="D172"/>
      <c r="E172"/>
      <c r="F172"/>
      <c r="G172" t="s">
        <v>153</v>
      </c>
      <c r="H172" t="s">
        <v>160</v>
      </c>
      <c r="I172" t="s">
        <v>161</v>
      </c>
      <c r="J172"/>
      <c r="K172"/>
      <c r="L172"/>
      <c r="M172"/>
      <c r="N172"/>
      <c r="O172"/>
      <c r="P172"/>
      <c r="Q172" s="70">
        <v>0.08</v>
      </c>
      <c r="R172" s="70">
        <v>0.06</v>
      </c>
      <c r="S172" s="70">
        <v>0.1</v>
      </c>
      <c r="T172"/>
      <c r="U172"/>
      <c r="V172" s="9" t="s">
        <v>249</v>
      </c>
      <c r="W172" t="s">
        <v>270</v>
      </c>
      <c r="X172" s="21" t="s">
        <v>271</v>
      </c>
      <c r="Y172" s="10" t="s">
        <v>252</v>
      </c>
    </row>
    <row r="173" spans="1:25" ht="15" customHeight="1">
      <c r="A173" s="10" t="s">
        <v>25</v>
      </c>
      <c r="B173"/>
      <c r="C173"/>
      <c r="D173"/>
      <c r="E173"/>
      <c r="F173"/>
      <c r="G173" t="s">
        <v>153</v>
      </c>
      <c r="H173" t="s">
        <v>160</v>
      </c>
      <c r="I173" t="s">
        <v>161</v>
      </c>
      <c r="J173"/>
      <c r="K173"/>
      <c r="L173"/>
      <c r="M173"/>
      <c r="N173"/>
      <c r="O173"/>
      <c r="P173"/>
      <c r="Q173" s="70">
        <v>0.11</v>
      </c>
      <c r="R173" s="70">
        <v>0.08</v>
      </c>
      <c r="S173" s="70">
        <v>0.2</v>
      </c>
      <c r="T173"/>
      <c r="U173"/>
      <c r="V173" s="9" t="s">
        <v>249</v>
      </c>
      <c r="W173" t="s">
        <v>270</v>
      </c>
      <c r="X173" s="21" t="s">
        <v>271</v>
      </c>
      <c r="Y173" s="10" t="s">
        <v>252</v>
      </c>
    </row>
    <row r="174" spans="1:25" ht="15" customHeight="1">
      <c r="A174" s="10" t="s">
        <v>25</v>
      </c>
      <c r="B174"/>
      <c r="C174"/>
      <c r="D174"/>
      <c r="E174"/>
      <c r="F174"/>
      <c r="G174" t="s">
        <v>153</v>
      </c>
      <c r="H174" t="s">
        <v>160</v>
      </c>
      <c r="I174" t="s">
        <v>161</v>
      </c>
      <c r="J174"/>
      <c r="K174"/>
      <c r="L174"/>
      <c r="M174"/>
      <c r="N174"/>
      <c r="O174"/>
      <c r="P174"/>
      <c r="Q174" s="70">
        <v>0.122</v>
      </c>
      <c r="R174" s="70"/>
      <c r="S174" s="70"/>
      <c r="T174"/>
      <c r="U174"/>
      <c r="V174" s="9" t="s">
        <v>249</v>
      </c>
      <c r="W174" t="s">
        <v>272</v>
      </c>
      <c r="X174" s="21" t="s">
        <v>273</v>
      </c>
      <c r="Y174" s="10" t="s">
        <v>252</v>
      </c>
    </row>
    <row r="175" spans="1:25" ht="15" customHeight="1">
      <c r="A175" s="10" t="s">
        <v>25</v>
      </c>
      <c r="B175"/>
      <c r="C175"/>
      <c r="D175"/>
      <c r="E175"/>
      <c r="F175"/>
      <c r="G175" t="s">
        <v>153</v>
      </c>
      <c r="H175" t="s">
        <v>160</v>
      </c>
      <c r="I175" t="s">
        <v>161</v>
      </c>
      <c r="J175"/>
      <c r="K175"/>
      <c r="L175"/>
      <c r="M175"/>
      <c r="N175"/>
      <c r="O175"/>
      <c r="P175"/>
      <c r="Q175" s="70">
        <v>7.0000000000000007E-2</v>
      </c>
      <c r="R175" s="70">
        <v>0.06</v>
      </c>
      <c r="S175" s="70">
        <v>0.09</v>
      </c>
      <c r="T175"/>
      <c r="U175"/>
      <c r="V175" s="9" t="s">
        <v>249</v>
      </c>
      <c r="W175" t="s">
        <v>274</v>
      </c>
      <c r="X175" s="21" t="s">
        <v>275</v>
      </c>
      <c r="Y175" s="10" t="s">
        <v>252</v>
      </c>
    </row>
    <row r="176" spans="1:25" ht="15" customHeight="1">
      <c r="A176" s="10" t="s">
        <v>25</v>
      </c>
      <c r="B176"/>
      <c r="C176"/>
      <c r="D176"/>
      <c r="E176"/>
      <c r="F176"/>
      <c r="G176" t="s">
        <v>153</v>
      </c>
      <c r="H176" t="s">
        <v>160</v>
      </c>
      <c r="I176" t="s">
        <v>161</v>
      </c>
      <c r="J176"/>
      <c r="K176"/>
      <c r="L176"/>
      <c r="M176"/>
      <c r="N176"/>
      <c r="O176"/>
      <c r="P176"/>
      <c r="Q176" s="71">
        <v>58</v>
      </c>
      <c r="R176" s="70"/>
      <c r="S176" s="70"/>
      <c r="T176"/>
      <c r="U176"/>
      <c r="V176" s="9" t="s">
        <v>249</v>
      </c>
      <c r="W176" t="s">
        <v>276</v>
      </c>
      <c r="X176" s="21" t="s">
        <v>277</v>
      </c>
      <c r="Y176" s="10" t="s">
        <v>252</v>
      </c>
    </row>
    <row r="177" spans="1:25" ht="15" customHeight="1">
      <c r="A177" s="10" t="s">
        <v>25</v>
      </c>
      <c r="B177"/>
      <c r="C177"/>
      <c r="D177"/>
      <c r="E177"/>
      <c r="F177"/>
      <c r="G177" t="s">
        <v>153</v>
      </c>
      <c r="H177" t="s">
        <v>160</v>
      </c>
      <c r="I177" t="s">
        <v>161</v>
      </c>
      <c r="J177"/>
      <c r="K177"/>
      <c r="L177"/>
      <c r="M177"/>
      <c r="N177"/>
      <c r="O177"/>
      <c r="P177"/>
      <c r="Q177" s="70">
        <v>0</v>
      </c>
      <c r="R177" s="70"/>
      <c r="S177" s="70"/>
      <c r="T177"/>
      <c r="U177"/>
      <c r="V177" s="9" t="s">
        <v>249</v>
      </c>
      <c r="W177" t="s">
        <v>278</v>
      </c>
      <c r="X177" s="21" t="s">
        <v>279</v>
      </c>
      <c r="Y177" s="10" t="s">
        <v>252</v>
      </c>
    </row>
    <row r="178" spans="1:25" ht="15" customHeight="1">
      <c r="A178" s="10" t="s">
        <v>25</v>
      </c>
      <c r="B178"/>
      <c r="C178"/>
      <c r="D178"/>
      <c r="E178"/>
      <c r="F178"/>
      <c r="G178" t="s">
        <v>153</v>
      </c>
      <c r="H178" t="s">
        <v>160</v>
      </c>
      <c r="I178" t="s">
        <v>161</v>
      </c>
      <c r="J178"/>
      <c r="K178"/>
      <c r="L178"/>
      <c r="M178"/>
      <c r="N178"/>
      <c r="O178"/>
      <c r="P178"/>
      <c r="Q178" s="70">
        <v>2.0009999999999999</v>
      </c>
      <c r="R178" s="70"/>
      <c r="S178" s="70"/>
      <c r="T178"/>
      <c r="U178"/>
      <c r="V178" s="9" t="s">
        <v>249</v>
      </c>
      <c r="W178" t="s">
        <v>278</v>
      </c>
      <c r="X178" s="21" t="s">
        <v>279</v>
      </c>
      <c r="Y178" s="10" t="s">
        <v>252</v>
      </c>
    </row>
    <row r="179" spans="1:25" ht="15" customHeight="1">
      <c r="A179" s="10" t="s">
        <v>25</v>
      </c>
      <c r="B179"/>
      <c r="C179"/>
      <c r="D179"/>
      <c r="E179"/>
      <c r="F179"/>
      <c r="G179" t="s">
        <v>153</v>
      </c>
      <c r="H179" t="s">
        <v>154</v>
      </c>
      <c r="I179" t="s">
        <v>280</v>
      </c>
      <c r="J179"/>
      <c r="K179"/>
      <c r="L179"/>
      <c r="M179"/>
      <c r="N179"/>
      <c r="O179"/>
      <c r="P179"/>
      <c r="Q179" s="70">
        <v>6.1000000000000004E-3</v>
      </c>
      <c r="R179" s="70">
        <v>2.5000000000000001E-3</v>
      </c>
      <c r="S179" s="70">
        <v>0.13700000000000001</v>
      </c>
      <c r="T179"/>
      <c r="U179"/>
      <c r="V179" s="9" t="s">
        <v>249</v>
      </c>
      <c r="W179" t="s">
        <v>281</v>
      </c>
      <c r="X179" s="21" t="s">
        <v>282</v>
      </c>
      <c r="Y179" s="10" t="s">
        <v>252</v>
      </c>
    </row>
    <row r="180" spans="1:25" ht="15" customHeight="1">
      <c r="A180" s="10" t="s">
        <v>25</v>
      </c>
      <c r="B180"/>
      <c r="C180"/>
      <c r="D180"/>
      <c r="E180"/>
      <c r="F180"/>
      <c r="G180" t="s">
        <v>153</v>
      </c>
      <c r="H180" t="s">
        <v>154</v>
      </c>
      <c r="I180" t="s">
        <v>155</v>
      </c>
      <c r="J180"/>
      <c r="K180"/>
      <c r="L180"/>
      <c r="M180"/>
      <c r="N180"/>
      <c r="O180"/>
      <c r="P180"/>
      <c r="Q180" s="70">
        <v>3.2</v>
      </c>
      <c r="R180" s="70">
        <v>2.2999999999999998</v>
      </c>
      <c r="S180" s="70">
        <v>4.3</v>
      </c>
      <c r="T180"/>
      <c r="U180"/>
      <c r="V180" s="9" t="s">
        <v>249</v>
      </c>
      <c r="W180" t="s">
        <v>270</v>
      </c>
      <c r="X180" s="21" t="s">
        <v>283</v>
      </c>
      <c r="Y180" s="10" t="s">
        <v>252</v>
      </c>
    </row>
    <row r="181" spans="1:25" ht="15" customHeight="1">
      <c r="A181" s="10" t="s">
        <v>25</v>
      </c>
      <c r="B181"/>
      <c r="C181"/>
      <c r="D181"/>
      <c r="E181"/>
      <c r="F181"/>
      <c r="G181" t="s">
        <v>153</v>
      </c>
      <c r="H181" t="s">
        <v>284</v>
      </c>
      <c r="I181" t="s">
        <v>161</v>
      </c>
      <c r="J181"/>
      <c r="K181"/>
      <c r="L181"/>
      <c r="M181"/>
      <c r="N181"/>
      <c r="O181"/>
      <c r="P181"/>
      <c r="Q181" s="70">
        <v>3.5000000000000001E-3</v>
      </c>
      <c r="R181" s="70"/>
      <c r="S181" s="70"/>
      <c r="T181"/>
      <c r="U181"/>
      <c r="V181" s="9" t="s">
        <v>249</v>
      </c>
      <c r="W181" t="s">
        <v>285</v>
      </c>
      <c r="X181" s="21" t="s">
        <v>286</v>
      </c>
      <c r="Y181" s="10" t="s">
        <v>252</v>
      </c>
    </row>
    <row r="182" spans="1:25" ht="15" customHeight="1">
      <c r="A182" s="10" t="s">
        <v>25</v>
      </c>
      <c r="B182"/>
      <c r="C182"/>
      <c r="D182"/>
      <c r="E182"/>
      <c r="F182"/>
      <c r="G182" t="s">
        <v>153</v>
      </c>
      <c r="H182" t="s">
        <v>284</v>
      </c>
      <c r="I182" t="s">
        <v>161</v>
      </c>
      <c r="J182"/>
      <c r="K182"/>
      <c r="L182"/>
      <c r="M182"/>
      <c r="N182"/>
      <c r="O182"/>
      <c r="P182"/>
      <c r="Q182" s="70">
        <v>1.1999999999999999E-3</v>
      </c>
      <c r="R182" s="70">
        <v>1E-4</v>
      </c>
      <c r="S182" s="70">
        <v>0.1</v>
      </c>
      <c r="T182"/>
      <c r="U182"/>
      <c r="V182" s="9" t="s">
        <v>249</v>
      </c>
      <c r="W182" t="s">
        <v>287</v>
      </c>
      <c r="X182" s="21" t="s">
        <v>288</v>
      </c>
      <c r="Y182" s="10" t="s">
        <v>252</v>
      </c>
    </row>
    <row r="183" spans="1:25" ht="15" customHeight="1">
      <c r="A183" s="10" t="s">
        <v>25</v>
      </c>
      <c r="B183"/>
      <c r="C183"/>
      <c r="D183"/>
      <c r="E183"/>
      <c r="F183"/>
      <c r="G183" t="s">
        <v>153</v>
      </c>
      <c r="H183" t="s">
        <v>289</v>
      </c>
      <c r="I183" t="s">
        <v>255</v>
      </c>
      <c r="J183"/>
      <c r="K183"/>
      <c r="L183"/>
      <c r="M183"/>
      <c r="N183"/>
      <c r="O183"/>
      <c r="P183"/>
      <c r="Q183" s="70">
        <v>6.9999999999999994E-5</v>
      </c>
      <c r="R183" s="70"/>
      <c r="S183" s="70"/>
      <c r="T183"/>
      <c r="U183"/>
      <c r="V183" s="9" t="s">
        <v>249</v>
      </c>
      <c r="W183" t="s">
        <v>276</v>
      </c>
      <c r="X183" s="21" t="s">
        <v>290</v>
      </c>
      <c r="Y183" s="10" t="s">
        <v>252</v>
      </c>
    </row>
    <row r="184" spans="1:25" ht="15" customHeight="1">
      <c r="A184" s="10" t="s">
        <v>25</v>
      </c>
      <c r="B184"/>
      <c r="C184"/>
      <c r="D184"/>
      <c r="E184"/>
      <c r="F184"/>
      <c r="G184" t="s">
        <v>153</v>
      </c>
      <c r="H184" t="s">
        <v>289</v>
      </c>
      <c r="I184" t="s">
        <v>255</v>
      </c>
      <c r="J184"/>
      <c r="K184"/>
      <c r="L184"/>
      <c r="M184"/>
      <c r="N184"/>
      <c r="O184"/>
      <c r="P184"/>
      <c r="Q184" s="70">
        <v>7.0699999999999999E-3</v>
      </c>
      <c r="R184" s="70"/>
      <c r="S184" s="70"/>
      <c r="T184"/>
      <c r="U184"/>
      <c r="V184" s="9" t="s">
        <v>249</v>
      </c>
      <c r="W184" t="s">
        <v>276</v>
      </c>
      <c r="X184" s="21" t="s">
        <v>290</v>
      </c>
      <c r="Y184" s="10" t="s">
        <v>252</v>
      </c>
    </row>
    <row r="185" spans="1:25" ht="15" customHeight="1">
      <c r="A185" s="10" t="s">
        <v>25</v>
      </c>
      <c r="B185"/>
      <c r="C185"/>
      <c r="D185"/>
      <c r="E185"/>
      <c r="F185"/>
      <c r="G185" t="s">
        <v>153</v>
      </c>
      <c r="H185" t="s">
        <v>291</v>
      </c>
      <c r="I185" t="s">
        <v>255</v>
      </c>
      <c r="J185"/>
      <c r="K185"/>
      <c r="L185"/>
      <c r="M185"/>
      <c r="N185"/>
      <c r="O185"/>
      <c r="P185"/>
      <c r="Q185" s="70">
        <v>0.95</v>
      </c>
      <c r="R185" s="70">
        <v>0.3</v>
      </c>
      <c r="S185" s="70">
        <v>2.2999999999999998</v>
      </c>
      <c r="T185"/>
      <c r="U185"/>
      <c r="V185" s="9" t="s">
        <v>249</v>
      </c>
      <c r="W185" t="s">
        <v>292</v>
      </c>
      <c r="X185" s="21" t="s">
        <v>293</v>
      </c>
      <c r="Y185" s="10" t="s">
        <v>252</v>
      </c>
    </row>
    <row r="186" spans="1:25" ht="15" customHeight="1">
      <c r="A186" s="10" t="s">
        <v>25</v>
      </c>
      <c r="B186"/>
      <c r="C186"/>
      <c r="D186"/>
      <c r="E186"/>
      <c r="F186"/>
      <c r="G186" t="s">
        <v>153</v>
      </c>
      <c r="H186" t="s">
        <v>291</v>
      </c>
      <c r="I186" t="s">
        <v>255</v>
      </c>
      <c r="J186"/>
      <c r="K186"/>
      <c r="L186"/>
      <c r="M186"/>
      <c r="N186"/>
      <c r="O186"/>
      <c r="P186"/>
      <c r="Q186" s="70">
        <v>34.4</v>
      </c>
      <c r="R186" s="70">
        <v>27.3</v>
      </c>
      <c r="S186" s="70">
        <v>44.4</v>
      </c>
      <c r="T186"/>
      <c r="U186"/>
      <c r="V186" s="9" t="s">
        <v>249</v>
      </c>
      <c r="W186" t="s">
        <v>292</v>
      </c>
      <c r="X186" s="21" t="s">
        <v>293</v>
      </c>
      <c r="Y186" s="10" t="s">
        <v>252</v>
      </c>
    </row>
    <row r="187" spans="1:25" ht="15" customHeight="1">
      <c r="A187" s="10" t="s">
        <v>25</v>
      </c>
      <c r="B187"/>
      <c r="C187"/>
      <c r="D187"/>
      <c r="E187"/>
      <c r="F187"/>
      <c r="G187" t="s">
        <v>153</v>
      </c>
      <c r="H187" t="s">
        <v>291</v>
      </c>
      <c r="I187" t="s">
        <v>294</v>
      </c>
      <c r="J187"/>
      <c r="K187"/>
      <c r="L187"/>
      <c r="M187"/>
      <c r="N187"/>
      <c r="O187"/>
      <c r="P187"/>
      <c r="Q187" s="70">
        <v>0.23</v>
      </c>
      <c r="R187" s="70">
        <v>0.16</v>
      </c>
      <c r="S187" s="70">
        <v>0.31</v>
      </c>
      <c r="T187"/>
      <c r="U187"/>
      <c r="V187" s="9" t="s">
        <v>249</v>
      </c>
      <c r="W187" t="s">
        <v>295</v>
      </c>
      <c r="X187" s="21" t="s">
        <v>296</v>
      </c>
      <c r="Y187" s="10" t="s">
        <v>252</v>
      </c>
    </row>
    <row r="188" spans="1:25" ht="15" customHeight="1">
      <c r="A188" s="10" t="s">
        <v>25</v>
      </c>
      <c r="B188"/>
      <c r="C188"/>
      <c r="D188"/>
      <c r="E188"/>
      <c r="F188"/>
      <c r="G188" t="s">
        <v>153</v>
      </c>
      <c r="H188" t="s">
        <v>291</v>
      </c>
      <c r="I188" t="s">
        <v>294</v>
      </c>
      <c r="J188"/>
      <c r="K188"/>
      <c r="L188"/>
      <c r="M188"/>
      <c r="N188"/>
      <c r="O188"/>
      <c r="P188"/>
      <c r="Q188" s="70">
        <v>0.53</v>
      </c>
      <c r="R188" s="70">
        <v>0.37</v>
      </c>
      <c r="S188" s="70">
        <v>0.72</v>
      </c>
      <c r="T188"/>
      <c r="U188"/>
      <c r="V188" s="9" t="s">
        <v>249</v>
      </c>
      <c r="W188" t="s">
        <v>295</v>
      </c>
      <c r="X188" s="21" t="s">
        <v>296</v>
      </c>
      <c r="Y188" s="10" t="s">
        <v>252</v>
      </c>
    </row>
    <row r="189" spans="1:25" ht="15" customHeight="1">
      <c r="A189" s="10" t="s">
        <v>25</v>
      </c>
      <c r="B189"/>
      <c r="C189"/>
      <c r="D189"/>
      <c r="E189"/>
      <c r="F189"/>
      <c r="G189" t="s">
        <v>153</v>
      </c>
      <c r="H189" t="s">
        <v>291</v>
      </c>
      <c r="I189" t="s">
        <v>169</v>
      </c>
      <c r="J189"/>
      <c r="K189"/>
      <c r="L189"/>
      <c r="M189"/>
      <c r="N189"/>
      <c r="O189"/>
      <c r="P189"/>
      <c r="Q189" s="70">
        <v>4.0999999999999996</v>
      </c>
      <c r="R189" s="70">
        <v>2.8</v>
      </c>
      <c r="S189" s="70">
        <v>5.8</v>
      </c>
      <c r="T189"/>
      <c r="U189"/>
      <c r="V189" s="9" t="s">
        <v>249</v>
      </c>
      <c r="W189" t="s">
        <v>297</v>
      </c>
      <c r="X189" s="21" t="s">
        <v>298</v>
      </c>
      <c r="Y189" s="10" t="s">
        <v>252</v>
      </c>
    </row>
    <row r="190" spans="1:25" ht="15" customHeight="1">
      <c r="A190" s="10" t="s">
        <v>25</v>
      </c>
      <c r="B190"/>
      <c r="C190"/>
      <c r="D190"/>
      <c r="E190"/>
      <c r="F190"/>
      <c r="G190" t="s">
        <v>153</v>
      </c>
      <c r="H190" t="s">
        <v>291</v>
      </c>
      <c r="I190" t="s">
        <v>195</v>
      </c>
      <c r="J190"/>
      <c r="K190"/>
      <c r="L190"/>
      <c r="M190"/>
      <c r="N190"/>
      <c r="O190"/>
      <c r="P190"/>
      <c r="Q190" s="70">
        <v>0.66100000000000003</v>
      </c>
      <c r="R190" s="70">
        <v>0.627</v>
      </c>
      <c r="S190" s="70">
        <v>0.69599999999999995</v>
      </c>
      <c r="T190"/>
      <c r="U190"/>
      <c r="V190" s="9" t="s">
        <v>249</v>
      </c>
      <c r="W190" t="s">
        <v>299</v>
      </c>
      <c r="X190" s="21" t="s">
        <v>300</v>
      </c>
      <c r="Y190" s="10" t="s">
        <v>252</v>
      </c>
    </row>
    <row r="191" spans="1:25" ht="15" customHeight="1">
      <c r="A191" s="10" t="s">
        <v>25</v>
      </c>
      <c r="B191"/>
      <c r="C191"/>
      <c r="D191"/>
      <c r="E191"/>
      <c r="F191"/>
      <c r="G191" t="s">
        <v>153</v>
      </c>
      <c r="H191" t="s">
        <v>291</v>
      </c>
      <c r="I191" t="s">
        <v>195</v>
      </c>
      <c r="J191"/>
      <c r="K191"/>
      <c r="L191"/>
      <c r="M191"/>
      <c r="N191"/>
      <c r="O191"/>
      <c r="P191"/>
      <c r="Q191" s="70">
        <v>3.387</v>
      </c>
      <c r="R191" s="70">
        <v>1.774</v>
      </c>
      <c r="S191" s="70">
        <v>2.0710000000000002</v>
      </c>
      <c r="T191"/>
      <c r="U191"/>
      <c r="V191" s="9" t="s">
        <v>249</v>
      </c>
      <c r="W191" t="s">
        <v>299</v>
      </c>
      <c r="X191" s="21" t="s">
        <v>300</v>
      </c>
      <c r="Y191" s="10" t="s">
        <v>252</v>
      </c>
    </row>
    <row r="192" spans="1:25" ht="15" customHeight="1">
      <c r="A192" s="10" t="s">
        <v>25</v>
      </c>
      <c r="B192"/>
      <c r="C192"/>
      <c r="D192"/>
      <c r="E192"/>
      <c r="F192"/>
      <c r="G192" t="s">
        <v>153</v>
      </c>
      <c r="H192" t="s">
        <v>301</v>
      </c>
      <c r="I192" t="s">
        <v>161</v>
      </c>
      <c r="J192"/>
      <c r="K192"/>
      <c r="L192"/>
      <c r="M192"/>
      <c r="N192"/>
      <c r="O192"/>
      <c r="P192"/>
      <c r="Q192" s="70">
        <v>1.887E-8</v>
      </c>
      <c r="R192" s="70"/>
      <c r="S192" s="70"/>
      <c r="T192"/>
      <c r="U192"/>
      <c r="V192" s="9" t="s">
        <v>249</v>
      </c>
      <c r="W192" t="s">
        <v>302</v>
      </c>
      <c r="X192" s="21" t="s">
        <v>303</v>
      </c>
      <c r="Y192" s="10" t="s">
        <v>252</v>
      </c>
    </row>
    <row r="193" spans="1:25" ht="15" customHeight="1">
      <c r="A193" s="10" t="s">
        <v>25</v>
      </c>
      <c r="B193"/>
      <c r="C193"/>
      <c r="D193"/>
      <c r="E193"/>
      <c r="F193"/>
      <c r="G193" t="s">
        <v>153</v>
      </c>
      <c r="H193" t="s">
        <v>176</v>
      </c>
      <c r="I193" t="s">
        <v>304</v>
      </c>
      <c r="J193"/>
      <c r="K193"/>
      <c r="L193"/>
      <c r="M193"/>
      <c r="N193"/>
      <c r="O193"/>
      <c r="P193"/>
      <c r="Q193" s="70">
        <v>8.9999999999999998E-4</v>
      </c>
      <c r="R193" s="70">
        <v>5.0000000000000001E-4</v>
      </c>
      <c r="S193" s="70">
        <v>1.2999999999999999E-2</v>
      </c>
      <c r="T193"/>
      <c r="U193"/>
      <c r="V193" s="9" t="s">
        <v>249</v>
      </c>
      <c r="W193" t="s">
        <v>305</v>
      </c>
      <c r="X193" s="21" t="s">
        <v>306</v>
      </c>
      <c r="Y193" s="10" t="s">
        <v>252</v>
      </c>
    </row>
    <row r="194" spans="1:25" ht="15" customHeight="1">
      <c r="A194" s="10" t="s">
        <v>25</v>
      </c>
      <c r="B194"/>
      <c r="C194"/>
      <c r="D194"/>
      <c r="E194"/>
      <c r="F194"/>
      <c r="G194" t="s">
        <v>153</v>
      </c>
      <c r="H194" t="s">
        <v>176</v>
      </c>
      <c r="I194" t="s">
        <v>304</v>
      </c>
      <c r="J194"/>
      <c r="K194"/>
      <c r="L194"/>
      <c r="M194"/>
      <c r="N194"/>
      <c r="O194"/>
      <c r="P194"/>
      <c r="Q194" s="70">
        <v>1.55E-2</v>
      </c>
      <c r="R194" s="70">
        <v>7.8E-2</v>
      </c>
      <c r="S194" s="70">
        <v>0.23200000000000001</v>
      </c>
      <c r="T194"/>
      <c r="U194"/>
      <c r="V194" s="9" t="s">
        <v>249</v>
      </c>
      <c r="W194" t="s">
        <v>305</v>
      </c>
      <c r="X194" s="21" t="s">
        <v>306</v>
      </c>
      <c r="Y194" s="10" t="s">
        <v>252</v>
      </c>
    </row>
    <row r="195" spans="1:25" ht="15" customHeight="1">
      <c r="A195" s="10" t="s">
        <v>25</v>
      </c>
      <c r="B195"/>
      <c r="C195"/>
      <c r="D195"/>
      <c r="E195"/>
      <c r="F195"/>
      <c r="G195" t="s">
        <v>153</v>
      </c>
      <c r="H195" t="s">
        <v>204</v>
      </c>
      <c r="I195" t="s">
        <v>161</v>
      </c>
      <c r="J195"/>
      <c r="K195"/>
      <c r="L195"/>
      <c r="M195"/>
      <c r="N195"/>
      <c r="O195"/>
      <c r="P195"/>
      <c r="Q195" s="70">
        <v>0</v>
      </c>
      <c r="R195" s="70"/>
      <c r="S195" s="70"/>
      <c r="T195"/>
      <c r="U195"/>
      <c r="V195" s="9" t="s">
        <v>249</v>
      </c>
      <c r="W195" t="s">
        <v>307</v>
      </c>
      <c r="X195" s="21" t="s">
        <v>308</v>
      </c>
      <c r="Y195" s="10" t="s">
        <v>252</v>
      </c>
    </row>
    <row r="196" spans="1:25" ht="15" customHeight="1">
      <c r="A196" s="10" t="s">
        <v>25</v>
      </c>
      <c r="B196"/>
      <c r="C196"/>
      <c r="D196"/>
      <c r="E196"/>
      <c r="F196"/>
      <c r="G196" t="s">
        <v>153</v>
      </c>
      <c r="H196" t="s">
        <v>204</v>
      </c>
      <c r="I196" t="s">
        <v>161</v>
      </c>
      <c r="J196"/>
      <c r="K196"/>
      <c r="L196"/>
      <c r="M196"/>
      <c r="N196"/>
      <c r="O196"/>
      <c r="P196"/>
      <c r="Q196" s="70">
        <v>2.3800000000000002E-3</v>
      </c>
      <c r="R196" s="70"/>
      <c r="S196" s="70"/>
      <c r="T196"/>
      <c r="U196"/>
      <c r="V196" s="9" t="s">
        <v>249</v>
      </c>
      <c r="W196" t="s">
        <v>307</v>
      </c>
      <c r="X196" s="21" t="s">
        <v>308</v>
      </c>
      <c r="Y196" s="10" t="s">
        <v>252</v>
      </c>
    </row>
    <row r="197" spans="1:25" ht="15" customHeight="1">
      <c r="A197" s="10" t="s">
        <v>25</v>
      </c>
      <c r="B197"/>
      <c r="C197"/>
      <c r="D197"/>
      <c r="E197"/>
      <c r="F197"/>
      <c r="G197" t="s">
        <v>153</v>
      </c>
      <c r="H197" t="s">
        <v>180</v>
      </c>
      <c r="I197" t="s">
        <v>161</v>
      </c>
      <c r="J197"/>
      <c r="K197"/>
      <c r="L197"/>
      <c r="M197"/>
      <c r="N197"/>
      <c r="O197"/>
      <c r="P197"/>
      <c r="Q197" s="70">
        <v>0.17</v>
      </c>
      <c r="R197" s="70">
        <v>0.1</v>
      </c>
      <c r="S197" s="70">
        <v>0.2</v>
      </c>
      <c r="T197"/>
      <c r="U197"/>
      <c r="V197" s="9" t="s">
        <v>249</v>
      </c>
      <c r="W197" t="s">
        <v>309</v>
      </c>
      <c r="X197" s="21" t="s">
        <v>310</v>
      </c>
      <c r="Y197" s="10" t="s">
        <v>252</v>
      </c>
    </row>
    <row r="198" spans="1:25" ht="15" customHeight="1">
      <c r="A198" s="10" t="s">
        <v>25</v>
      </c>
      <c r="B198"/>
      <c r="C198"/>
      <c r="D198"/>
      <c r="E198"/>
      <c r="F198"/>
      <c r="G198" t="s">
        <v>153</v>
      </c>
      <c r="H198" t="s">
        <v>180</v>
      </c>
      <c r="I198" t="s">
        <v>161</v>
      </c>
      <c r="J198"/>
      <c r="K198"/>
      <c r="L198"/>
      <c r="M198"/>
      <c r="N198"/>
      <c r="O198"/>
      <c r="P198"/>
      <c r="Q198" s="70">
        <v>0.47</v>
      </c>
      <c r="R198" s="70">
        <v>0.3</v>
      </c>
      <c r="S198" s="70">
        <v>0.7</v>
      </c>
      <c r="T198"/>
      <c r="U198"/>
      <c r="V198" s="9" t="s">
        <v>249</v>
      </c>
      <c r="W198" t="s">
        <v>309</v>
      </c>
      <c r="X198" s="21" t="s">
        <v>310</v>
      </c>
      <c r="Y198" s="10" t="s">
        <v>252</v>
      </c>
    </row>
    <row r="199" spans="1:25" ht="15" customHeight="1">
      <c r="A199" s="10" t="s">
        <v>25</v>
      </c>
      <c r="B199"/>
      <c r="C199"/>
      <c r="D199"/>
      <c r="E199"/>
      <c r="F199"/>
      <c r="G199" t="s">
        <v>153</v>
      </c>
      <c r="H199" t="s">
        <v>180</v>
      </c>
      <c r="I199" t="s">
        <v>161</v>
      </c>
      <c r="J199"/>
      <c r="K199"/>
      <c r="L199"/>
      <c r="M199"/>
      <c r="N199"/>
      <c r="O199"/>
      <c r="P199"/>
      <c r="Q199" s="70">
        <v>7.5999999999999998E-2</v>
      </c>
      <c r="R199" s="70"/>
      <c r="S199" s="70"/>
      <c r="T199"/>
      <c r="U199"/>
      <c r="V199" s="9" t="s">
        <v>249</v>
      </c>
      <c r="W199" t="s">
        <v>311</v>
      </c>
      <c r="X199" s="21" t="s">
        <v>312</v>
      </c>
      <c r="Y199" s="10" t="s">
        <v>252</v>
      </c>
    </row>
    <row r="200" spans="1:25" ht="15" customHeight="1">
      <c r="A200" s="10" t="s">
        <v>25</v>
      </c>
      <c r="B200"/>
      <c r="C200"/>
      <c r="D200"/>
      <c r="E200"/>
      <c r="F200"/>
      <c r="G200" t="s">
        <v>153</v>
      </c>
      <c r="H200" t="s">
        <v>180</v>
      </c>
      <c r="I200" t="s">
        <v>161</v>
      </c>
      <c r="J200"/>
      <c r="K200"/>
      <c r="L200"/>
      <c r="M200"/>
      <c r="N200"/>
      <c r="O200"/>
      <c r="P200"/>
      <c r="Q200" s="70">
        <v>0.33600000000000002</v>
      </c>
      <c r="R200" s="70"/>
      <c r="S200" s="70"/>
      <c r="T200"/>
      <c r="U200"/>
      <c r="V200" s="9" t="s">
        <v>249</v>
      </c>
      <c r="W200" t="s">
        <v>311</v>
      </c>
      <c r="X200" s="21" t="s">
        <v>312</v>
      </c>
      <c r="Y200" s="10" t="s">
        <v>252</v>
      </c>
    </row>
    <row r="201" spans="1:25" ht="15" customHeight="1">
      <c r="A201" s="10" t="s">
        <v>25</v>
      </c>
      <c r="B201"/>
      <c r="C201"/>
      <c r="D201"/>
      <c r="E201"/>
      <c r="F201"/>
      <c r="G201" t="s">
        <v>153</v>
      </c>
      <c r="H201" t="s">
        <v>180</v>
      </c>
      <c r="I201" t="s">
        <v>161</v>
      </c>
      <c r="J201"/>
      <c r="K201"/>
      <c r="L201"/>
      <c r="M201"/>
      <c r="N201"/>
      <c r="O201"/>
      <c r="P201"/>
      <c r="Q201" s="70">
        <v>2E-3</v>
      </c>
      <c r="R201" s="70">
        <v>1.1999999999999999E-3</v>
      </c>
      <c r="S201" s="70">
        <v>3.8999999999999998E-3</v>
      </c>
      <c r="T201"/>
      <c r="U201"/>
      <c r="V201" s="9" t="s">
        <v>249</v>
      </c>
      <c r="W201" t="s">
        <v>313</v>
      </c>
      <c r="X201" s="21" t="s">
        <v>314</v>
      </c>
      <c r="Y201" s="10" t="s">
        <v>252</v>
      </c>
    </row>
    <row r="202" spans="1:25" ht="15" customHeight="1">
      <c r="A202" s="10" t="s">
        <v>25</v>
      </c>
      <c r="B202"/>
      <c r="C202"/>
      <c r="D202"/>
      <c r="E202"/>
      <c r="F202"/>
      <c r="G202" t="s">
        <v>153</v>
      </c>
      <c r="H202" t="s">
        <v>180</v>
      </c>
      <c r="I202" t="s">
        <v>161</v>
      </c>
      <c r="J202"/>
      <c r="K202"/>
      <c r="L202"/>
      <c r="M202"/>
      <c r="N202"/>
      <c r="O202"/>
      <c r="P202"/>
      <c r="Q202" s="70">
        <v>1.7000000000000001E-4</v>
      </c>
      <c r="R202" s="70">
        <v>1.4999999999999999E-4</v>
      </c>
      <c r="S202" s="70">
        <v>2.0000000000000001E-4</v>
      </c>
      <c r="T202"/>
      <c r="U202"/>
      <c r="V202" s="9" t="s">
        <v>249</v>
      </c>
      <c r="W202" t="s">
        <v>315</v>
      </c>
      <c r="X202" s="21" t="s">
        <v>316</v>
      </c>
      <c r="Y202" s="10" t="s">
        <v>252</v>
      </c>
    </row>
    <row r="203" spans="1:25" ht="15" customHeight="1">
      <c r="A203" s="10" t="s">
        <v>25</v>
      </c>
      <c r="B203"/>
      <c r="C203"/>
      <c r="D203"/>
      <c r="E203"/>
      <c r="F203"/>
      <c r="G203" t="s">
        <v>153</v>
      </c>
      <c r="H203" t="s">
        <v>180</v>
      </c>
      <c r="I203" t="s">
        <v>280</v>
      </c>
      <c r="J203"/>
      <c r="K203"/>
      <c r="L203"/>
      <c r="M203"/>
      <c r="N203"/>
      <c r="O203"/>
      <c r="P203"/>
      <c r="Q203" s="70">
        <v>4.5</v>
      </c>
      <c r="R203" s="70">
        <v>2.68</v>
      </c>
      <c r="S203" s="70">
        <v>7.57</v>
      </c>
      <c r="T203"/>
      <c r="U203"/>
      <c r="V203" s="9" t="s">
        <v>249</v>
      </c>
      <c r="W203" t="s">
        <v>317</v>
      </c>
      <c r="X203" s="21" t="s">
        <v>318</v>
      </c>
      <c r="Y203" s="10" t="s">
        <v>252</v>
      </c>
    </row>
    <row r="204" spans="1:25" ht="15" customHeight="1">
      <c r="A204" s="10" t="s">
        <v>25</v>
      </c>
      <c r="B204" t="s">
        <v>319</v>
      </c>
      <c r="C204"/>
      <c r="D204"/>
      <c r="E204"/>
      <c r="F204"/>
      <c r="G204" t="s">
        <v>153</v>
      </c>
      <c r="H204" t="s">
        <v>180</v>
      </c>
      <c r="I204" t="s">
        <v>320</v>
      </c>
      <c r="J204"/>
      <c r="K204"/>
      <c r="L204"/>
      <c r="M204"/>
      <c r="N204"/>
      <c r="O204"/>
      <c r="P204"/>
      <c r="Q204" s="70">
        <v>1.9</v>
      </c>
      <c r="R204" s="70">
        <v>0.61</v>
      </c>
      <c r="S204" s="70">
        <v>8.1</v>
      </c>
      <c r="T204"/>
      <c r="U204"/>
      <c r="V204" s="9" t="s">
        <v>249</v>
      </c>
      <c r="W204" t="s">
        <v>321</v>
      </c>
      <c r="X204" s="21" t="s">
        <v>322</v>
      </c>
      <c r="Y204" s="10" t="s">
        <v>252</v>
      </c>
    </row>
    <row r="205" spans="1:25" ht="15" customHeight="1">
      <c r="A205" s="10" t="s">
        <v>25</v>
      </c>
      <c r="B205" t="s">
        <v>323</v>
      </c>
      <c r="C205"/>
      <c r="D205"/>
      <c r="E205"/>
      <c r="F205"/>
      <c r="G205" t="s">
        <v>153</v>
      </c>
      <c r="H205" t="s">
        <v>180</v>
      </c>
      <c r="I205" t="s">
        <v>320</v>
      </c>
      <c r="J205"/>
      <c r="K205"/>
      <c r="L205"/>
      <c r="M205"/>
      <c r="N205"/>
      <c r="O205"/>
      <c r="P205"/>
      <c r="Q205" s="70">
        <v>3.8999999999999998E-3</v>
      </c>
      <c r="R205" s="70">
        <v>2.3E-3</v>
      </c>
      <c r="S205" s="70">
        <v>7.6E-3</v>
      </c>
      <c r="T205"/>
      <c r="U205"/>
      <c r="V205" s="9" t="s">
        <v>249</v>
      </c>
      <c r="W205" t="s">
        <v>321</v>
      </c>
      <c r="X205" s="21" t="s">
        <v>322</v>
      </c>
      <c r="Y205" s="10" t="s">
        <v>252</v>
      </c>
    </row>
    <row r="206" spans="1:25" ht="15" customHeight="1">
      <c r="A206" s="10" t="s">
        <v>25</v>
      </c>
      <c r="B206"/>
      <c r="C206"/>
      <c r="D206"/>
      <c r="E206"/>
      <c r="F206"/>
      <c r="G206" t="s">
        <v>153</v>
      </c>
      <c r="H206" t="s">
        <v>154</v>
      </c>
      <c r="I206" t="s">
        <v>155</v>
      </c>
      <c r="J206"/>
      <c r="K206"/>
      <c r="L206"/>
      <c r="M206"/>
      <c r="N206"/>
      <c r="O206"/>
      <c r="P206"/>
      <c r="Q206" s="70">
        <v>0.6</v>
      </c>
      <c r="R206" s="70">
        <v>0.4</v>
      </c>
      <c r="S206" s="70">
        <v>1</v>
      </c>
      <c r="T206"/>
      <c r="U206"/>
      <c r="V206" s="9" t="s">
        <v>249</v>
      </c>
      <c r="W206" t="s">
        <v>281</v>
      </c>
      <c r="X206" s="21" t="s">
        <v>324</v>
      </c>
      <c r="Y206" s="10" t="s">
        <v>252</v>
      </c>
    </row>
    <row r="207" spans="1:25" ht="15" customHeight="1">
      <c r="A207" s="10" t="s">
        <v>25</v>
      </c>
      <c r="B207"/>
      <c r="C207"/>
      <c r="D207"/>
      <c r="E207"/>
      <c r="F207"/>
      <c r="G207" t="s">
        <v>153</v>
      </c>
      <c r="H207" t="s">
        <v>154</v>
      </c>
      <c r="I207" t="s">
        <v>155</v>
      </c>
      <c r="J207"/>
      <c r="K207"/>
      <c r="L207"/>
      <c r="M207"/>
      <c r="N207"/>
      <c r="O207"/>
      <c r="P207"/>
      <c r="Q207" s="70">
        <v>3.9</v>
      </c>
      <c r="R207" s="70">
        <v>1.2</v>
      </c>
      <c r="S207" s="70">
        <v>5.8</v>
      </c>
      <c r="T207"/>
      <c r="U207"/>
      <c r="V207" s="9" t="s">
        <v>249</v>
      </c>
      <c r="W207" t="s">
        <v>281</v>
      </c>
      <c r="X207" s="21" t="s">
        <v>324</v>
      </c>
      <c r="Y207" s="10" t="s">
        <v>252</v>
      </c>
    </row>
    <row r="208" spans="1:25" ht="15" customHeight="1">
      <c r="A208" s="10" t="s">
        <v>25</v>
      </c>
      <c r="B208"/>
      <c r="C208"/>
      <c r="D208"/>
      <c r="E208"/>
      <c r="F208"/>
      <c r="G208" t="s">
        <v>153</v>
      </c>
      <c r="H208"/>
      <c r="I208"/>
      <c r="J208"/>
      <c r="K208"/>
      <c r="L208"/>
      <c r="M208"/>
      <c r="N208"/>
      <c r="O208"/>
      <c r="P208"/>
      <c r="Q208" s="70">
        <v>0.5</v>
      </c>
      <c r="R208" s="70">
        <v>0.45</v>
      </c>
      <c r="S208" s="70">
        <v>0.55000000000000004</v>
      </c>
      <c r="T208"/>
      <c r="U208"/>
      <c r="W208"/>
      <c r="X208" s="21"/>
      <c r="Y208" s="10"/>
    </row>
    <row r="209" spans="1:25" ht="15" customHeight="1">
      <c r="A209" s="10" t="s">
        <v>25</v>
      </c>
      <c r="B209"/>
      <c r="C209"/>
      <c r="D209"/>
      <c r="E209"/>
      <c r="F209"/>
      <c r="G209" t="s">
        <v>153</v>
      </c>
      <c r="H209" t="s">
        <v>204</v>
      </c>
      <c r="I209" t="s">
        <v>195</v>
      </c>
      <c r="J209"/>
      <c r="K209"/>
      <c r="L209"/>
      <c r="M209"/>
      <c r="N209"/>
      <c r="O209"/>
      <c r="P209"/>
      <c r="Q209" s="70">
        <v>0.72</v>
      </c>
      <c r="R209" s="70">
        <v>0.68</v>
      </c>
      <c r="S209" s="70">
        <v>0.77</v>
      </c>
      <c r="T209"/>
      <c r="U209"/>
      <c r="V209" s="9" t="s">
        <v>249</v>
      </c>
      <c r="W209" t="s">
        <v>325</v>
      </c>
      <c r="X209" s="21" t="s">
        <v>326</v>
      </c>
      <c r="Y209" s="10" t="s">
        <v>252</v>
      </c>
    </row>
    <row r="210" spans="1:25" ht="15" customHeight="1">
      <c r="A210" s="10" t="s">
        <v>25</v>
      </c>
      <c r="B210"/>
      <c r="C210"/>
      <c r="D210"/>
      <c r="E210"/>
      <c r="F210"/>
      <c r="G210" t="s">
        <v>153</v>
      </c>
      <c r="H210"/>
      <c r="I210"/>
      <c r="J210"/>
      <c r="K210"/>
      <c r="L210"/>
      <c r="M210"/>
      <c r="N210"/>
      <c r="O210"/>
      <c r="P210"/>
      <c r="Q210" s="70">
        <v>0.22</v>
      </c>
      <c r="R210" s="70">
        <v>0.21</v>
      </c>
      <c r="S210" s="70">
        <v>0.23</v>
      </c>
      <c r="T210"/>
      <c r="U210"/>
      <c r="W210"/>
      <c r="X210" s="21"/>
      <c r="Y210" s="10"/>
    </row>
    <row r="211" spans="1:25" ht="15" customHeight="1">
      <c r="A211" s="10" t="s">
        <v>25</v>
      </c>
      <c r="B211"/>
      <c r="C211"/>
      <c r="D211"/>
      <c r="E211"/>
      <c r="F211"/>
      <c r="G211" t="s">
        <v>153</v>
      </c>
      <c r="H211" t="s">
        <v>327</v>
      </c>
      <c r="I211" t="s">
        <v>195</v>
      </c>
      <c r="J211"/>
      <c r="K211"/>
      <c r="L211"/>
      <c r="M211"/>
      <c r="N211"/>
      <c r="O211"/>
      <c r="P211"/>
      <c r="Q211" s="70">
        <v>0.49</v>
      </c>
      <c r="R211" s="70">
        <v>0.47</v>
      </c>
      <c r="S211" s="70">
        <v>0.51</v>
      </c>
      <c r="T211"/>
      <c r="U211"/>
      <c r="V211" s="9" t="s">
        <v>249</v>
      </c>
      <c r="W211" t="s">
        <v>328</v>
      </c>
      <c r="X211" s="21" t="s">
        <v>329</v>
      </c>
      <c r="Y211" s="10" t="s">
        <v>252</v>
      </c>
    </row>
    <row r="212" spans="1:25" ht="15" customHeight="1">
      <c r="A212" s="10" t="s">
        <v>25</v>
      </c>
      <c r="B212"/>
      <c r="C212"/>
      <c r="D212"/>
      <c r="E212"/>
      <c r="F212"/>
      <c r="G212" t="s">
        <v>153</v>
      </c>
      <c r="H212"/>
      <c r="I212"/>
      <c r="J212"/>
      <c r="K212"/>
      <c r="L212"/>
      <c r="M212"/>
      <c r="N212"/>
      <c r="O212"/>
      <c r="P212"/>
      <c r="Q212" s="70">
        <v>5.1499999999999998E-10</v>
      </c>
      <c r="R212" s="70"/>
      <c r="S212" s="70"/>
      <c r="T212"/>
      <c r="U212"/>
      <c r="W212"/>
      <c r="X212" s="21"/>
      <c r="Y212" s="10"/>
    </row>
    <row r="213" spans="1:25" ht="15" customHeight="1">
      <c r="A213" s="10" t="s">
        <v>25</v>
      </c>
      <c r="B213"/>
      <c r="C213"/>
      <c r="D213"/>
      <c r="E213"/>
      <c r="F213"/>
      <c r="G213" t="s">
        <v>153</v>
      </c>
      <c r="H213" t="s">
        <v>327</v>
      </c>
      <c r="I213" t="s">
        <v>161</v>
      </c>
      <c r="J213"/>
      <c r="K213"/>
      <c r="L213"/>
      <c r="M213"/>
      <c r="N213"/>
      <c r="O213"/>
      <c r="P213"/>
      <c r="Q213" s="70">
        <v>1.9920000000000002E-9</v>
      </c>
      <c r="R213" s="70"/>
      <c r="S213" s="70"/>
      <c r="T213"/>
      <c r="U213"/>
      <c r="V213" s="9" t="s">
        <v>249</v>
      </c>
      <c r="W213" t="s">
        <v>330</v>
      </c>
      <c r="X213" s="21" t="s">
        <v>331</v>
      </c>
      <c r="Y213" s="10" t="s">
        <v>252</v>
      </c>
    </row>
    <row r="214" spans="1:25" ht="15" customHeight="1">
      <c r="A214" s="10" t="s">
        <v>25</v>
      </c>
      <c r="B214"/>
      <c r="C214"/>
      <c r="D214"/>
      <c r="E214"/>
      <c r="F214"/>
      <c r="G214" t="s">
        <v>153</v>
      </c>
      <c r="H214" t="s">
        <v>327</v>
      </c>
      <c r="I214" t="s">
        <v>161</v>
      </c>
      <c r="J214"/>
      <c r="K214"/>
      <c r="L214"/>
      <c r="M214"/>
      <c r="N214"/>
      <c r="O214"/>
      <c r="P214"/>
      <c r="Q214" s="70">
        <v>0.67900000000000005</v>
      </c>
      <c r="R214" s="70"/>
      <c r="S214" s="70"/>
      <c r="T214"/>
      <c r="U214"/>
      <c r="V214" s="9" t="s">
        <v>249</v>
      </c>
      <c r="W214" t="s">
        <v>332</v>
      </c>
      <c r="X214" s="21" t="s">
        <v>333</v>
      </c>
      <c r="Y214" s="10" t="s">
        <v>252</v>
      </c>
    </row>
    <row r="215" spans="1:25" ht="15" customHeight="1">
      <c r="A215" s="10" t="s">
        <v>38</v>
      </c>
      <c r="B215"/>
      <c r="C215"/>
      <c r="D215" t="s">
        <v>151</v>
      </c>
      <c r="E215"/>
      <c r="F215" t="s">
        <v>152</v>
      </c>
      <c r="G215" t="s">
        <v>153</v>
      </c>
      <c r="H215" t="s">
        <v>154</v>
      </c>
      <c r="I215" t="s">
        <v>155</v>
      </c>
      <c r="J215"/>
      <c r="K215"/>
      <c r="L215"/>
      <c r="M215"/>
      <c r="N215"/>
      <c r="O215"/>
      <c r="P215"/>
      <c r="Q215" s="65">
        <v>12.8</v>
      </c>
      <c r="R215" s="65">
        <v>9.1999999999999993</v>
      </c>
      <c r="S215">
        <v>17.2</v>
      </c>
      <c r="T215"/>
      <c r="U215"/>
      <c r="V215" t="s">
        <v>156</v>
      </c>
      <c r="W215" t="s">
        <v>157</v>
      </c>
      <c r="X215" s="29" t="s">
        <v>158</v>
      </c>
      <c r="Y215" t="s">
        <v>34</v>
      </c>
    </row>
    <row r="216" spans="1:25" ht="15" customHeight="1">
      <c r="A216" s="10" t="s">
        <v>38</v>
      </c>
      <c r="B216"/>
      <c r="C216"/>
      <c r="D216" t="s">
        <v>159</v>
      </c>
      <c r="E216"/>
      <c r="F216" t="s">
        <v>152</v>
      </c>
      <c r="G216" t="s">
        <v>153</v>
      </c>
      <c r="H216" t="s">
        <v>160</v>
      </c>
      <c r="I216" t="s">
        <v>161</v>
      </c>
      <c r="J216"/>
      <c r="K216"/>
      <c r="L216"/>
      <c r="M216"/>
      <c r="N216"/>
      <c r="O216"/>
      <c r="P216"/>
      <c r="Q216" s="65">
        <v>0.96</v>
      </c>
      <c r="R216" s="65">
        <v>0.72</v>
      </c>
      <c r="S216">
        <v>1.2</v>
      </c>
      <c r="T216"/>
      <c r="U216"/>
      <c r="V216" t="s">
        <v>156</v>
      </c>
      <c r="W216" t="s">
        <v>157</v>
      </c>
      <c r="X216" s="29" t="s">
        <v>162</v>
      </c>
      <c r="Y216" t="s">
        <v>34</v>
      </c>
    </row>
    <row r="217" spans="1:25" ht="15" customHeight="1">
      <c r="A217" s="10" t="s">
        <v>38</v>
      </c>
      <c r="B217"/>
      <c r="C217"/>
      <c r="D217" t="s">
        <v>159</v>
      </c>
      <c r="E217"/>
      <c r="F217" t="s">
        <v>152</v>
      </c>
      <c r="G217" t="s">
        <v>153</v>
      </c>
      <c r="H217" t="s">
        <v>160</v>
      </c>
      <c r="I217" t="s">
        <v>161</v>
      </c>
      <c r="J217"/>
      <c r="K217"/>
      <c r="L217"/>
      <c r="M217"/>
      <c r="N217"/>
      <c r="O217"/>
      <c r="P217"/>
      <c r="Q217" s="65">
        <v>0.96</v>
      </c>
      <c r="R217" s="65">
        <v>0.86</v>
      </c>
      <c r="S217">
        <v>1.07</v>
      </c>
      <c r="T217"/>
      <c r="U217"/>
      <c r="V217" t="s">
        <v>156</v>
      </c>
      <c r="W217" t="s">
        <v>157</v>
      </c>
      <c r="X217" s="29" t="s">
        <v>163</v>
      </c>
      <c r="Y217" t="s">
        <v>34</v>
      </c>
    </row>
    <row r="218" spans="1:25" ht="15" customHeight="1">
      <c r="A218" s="10" t="s">
        <v>38</v>
      </c>
      <c r="B218"/>
      <c r="C218"/>
      <c r="D218" t="s">
        <v>159</v>
      </c>
      <c r="E218"/>
      <c r="F218" t="s">
        <v>152</v>
      </c>
      <c r="G218" t="s">
        <v>153</v>
      </c>
      <c r="H218" t="s">
        <v>160</v>
      </c>
      <c r="I218" t="s">
        <v>161</v>
      </c>
      <c r="J218"/>
      <c r="K218"/>
      <c r="L218"/>
      <c r="M218"/>
      <c r="N218"/>
      <c r="O218"/>
      <c r="P218"/>
      <c r="Q218" s="65">
        <v>0.87</v>
      </c>
      <c r="R218" s="65">
        <v>0.63</v>
      </c>
      <c r="S218">
        <v>1.58</v>
      </c>
      <c r="T218"/>
      <c r="U218"/>
      <c r="V218" t="s">
        <v>156</v>
      </c>
      <c r="W218" t="s">
        <v>157</v>
      </c>
      <c r="X218" s="29" t="s">
        <v>164</v>
      </c>
      <c r="Y218" t="s">
        <v>34</v>
      </c>
    </row>
    <row r="219" spans="1:25" ht="15" customHeight="1">
      <c r="A219" s="10" t="s">
        <v>38</v>
      </c>
      <c r="B219"/>
      <c r="C219"/>
      <c r="D219" t="s">
        <v>159</v>
      </c>
      <c r="E219"/>
      <c r="F219" t="s">
        <v>152</v>
      </c>
      <c r="G219" t="s">
        <v>153</v>
      </c>
      <c r="H219" t="s">
        <v>160</v>
      </c>
      <c r="I219" t="s">
        <v>161</v>
      </c>
      <c r="J219"/>
      <c r="K219"/>
      <c r="L219"/>
      <c r="M219"/>
      <c r="N219"/>
      <c r="O219"/>
      <c r="P219"/>
      <c r="Q219" s="65">
        <v>0.89</v>
      </c>
      <c r="R219" s="65">
        <v>0.56999999999999995</v>
      </c>
      <c r="S219">
        <v>0.97</v>
      </c>
      <c r="T219"/>
      <c r="U219"/>
      <c r="V219" t="s">
        <v>156</v>
      </c>
      <c r="W219" t="s">
        <v>157</v>
      </c>
      <c r="X219" s="29" t="s">
        <v>165</v>
      </c>
      <c r="Y219" t="s">
        <v>34</v>
      </c>
    </row>
    <row r="220" spans="1:25" ht="15" customHeight="1">
      <c r="A220" s="10" t="s">
        <v>38</v>
      </c>
      <c r="B220"/>
      <c r="C220"/>
      <c r="D220" t="s">
        <v>159</v>
      </c>
      <c r="E220"/>
      <c r="F220" t="s">
        <v>152</v>
      </c>
      <c r="G220" t="s">
        <v>153</v>
      </c>
      <c r="H220" t="s">
        <v>160</v>
      </c>
      <c r="I220" t="s">
        <v>161</v>
      </c>
      <c r="J220"/>
      <c r="K220"/>
      <c r="L220"/>
      <c r="M220"/>
      <c r="N220"/>
      <c r="O220"/>
      <c r="P220"/>
      <c r="Q220" s="65">
        <v>0.85</v>
      </c>
      <c r="R220" s="65">
        <v>0.77</v>
      </c>
      <c r="S220">
        <v>1.02</v>
      </c>
      <c r="T220"/>
      <c r="U220"/>
      <c r="V220" t="s">
        <v>156</v>
      </c>
      <c r="W220" t="s">
        <v>157</v>
      </c>
      <c r="X220" s="29" t="s">
        <v>166</v>
      </c>
      <c r="Y220" t="s">
        <v>34</v>
      </c>
    </row>
    <row r="221" spans="1:25" ht="15" customHeight="1">
      <c r="A221" s="10" t="s">
        <v>38</v>
      </c>
      <c r="B221"/>
      <c r="C221"/>
      <c r="D221" t="s">
        <v>159</v>
      </c>
      <c r="E221"/>
      <c r="F221" t="s">
        <v>152</v>
      </c>
      <c r="G221" t="s">
        <v>153</v>
      </c>
      <c r="H221" t="s">
        <v>160</v>
      </c>
      <c r="I221" t="s">
        <v>161</v>
      </c>
      <c r="J221"/>
      <c r="K221"/>
      <c r="L221"/>
      <c r="M221"/>
      <c r="N221"/>
      <c r="O221"/>
      <c r="P221"/>
      <c r="Q221" s="65">
        <v>0.94</v>
      </c>
      <c r="R221" s="65">
        <v>0.6</v>
      </c>
      <c r="S221">
        <v>1.28</v>
      </c>
      <c r="T221"/>
      <c r="U221"/>
      <c r="V221" t="s">
        <v>156</v>
      </c>
      <c r="W221" t="s">
        <v>157</v>
      </c>
      <c r="X221" s="29" t="s">
        <v>167</v>
      </c>
      <c r="Y221" t="s">
        <v>34</v>
      </c>
    </row>
    <row r="222" spans="1:25" ht="15" customHeight="1">
      <c r="A222" s="10" t="s">
        <v>38</v>
      </c>
      <c r="B222"/>
      <c r="C222"/>
      <c r="D222" t="s">
        <v>334</v>
      </c>
      <c r="E222"/>
      <c r="F222" t="s">
        <v>152</v>
      </c>
      <c r="G222" t="s">
        <v>153</v>
      </c>
      <c r="H222" t="s">
        <v>335</v>
      </c>
      <c r="I222" t="s">
        <v>161</v>
      </c>
      <c r="J222"/>
      <c r="K222"/>
      <c r="L222"/>
      <c r="M222"/>
      <c r="N222"/>
      <c r="O222"/>
      <c r="P222"/>
      <c r="Q222" s="72">
        <v>0.94</v>
      </c>
      <c r="R222" s="72">
        <v>0.57999999999999996</v>
      </c>
      <c r="S222">
        <v>1.3</v>
      </c>
      <c r="T222"/>
      <c r="U222"/>
      <c r="V222" t="s">
        <v>156</v>
      </c>
      <c r="W222" t="s">
        <v>336</v>
      </c>
      <c r="X222" s="29" t="s">
        <v>337</v>
      </c>
      <c r="Y222" t="s">
        <v>34</v>
      </c>
    </row>
    <row r="223" spans="1:25" ht="15" customHeight="1">
      <c r="A223" s="10" t="s">
        <v>38</v>
      </c>
      <c r="B223"/>
      <c r="C223"/>
      <c r="D223" t="s">
        <v>334</v>
      </c>
      <c r="E223"/>
      <c r="F223" t="s">
        <v>152</v>
      </c>
      <c r="G223" t="s">
        <v>153</v>
      </c>
      <c r="H223" t="s">
        <v>335</v>
      </c>
      <c r="I223" t="s">
        <v>161</v>
      </c>
      <c r="J223"/>
      <c r="K223"/>
      <c r="L223"/>
      <c r="M223"/>
      <c r="N223"/>
      <c r="O223"/>
      <c r="P223"/>
      <c r="Q223" s="72">
        <v>0.9</v>
      </c>
      <c r="R223" s="72">
        <v>0.48</v>
      </c>
      <c r="S223">
        <v>1.34</v>
      </c>
      <c r="T223"/>
      <c r="U223"/>
      <c r="V223" t="s">
        <v>156</v>
      </c>
      <c r="W223" t="s">
        <v>336</v>
      </c>
      <c r="X223" s="29" t="s">
        <v>338</v>
      </c>
      <c r="Y223" t="s">
        <v>34</v>
      </c>
    </row>
    <row r="224" spans="1:25" ht="15" customHeight="1">
      <c r="A224" s="10" t="s">
        <v>38</v>
      </c>
      <c r="B224"/>
      <c r="C224"/>
      <c r="D224" t="s">
        <v>334</v>
      </c>
      <c r="E224"/>
      <c r="F224" t="s">
        <v>152</v>
      </c>
      <c r="G224" t="s">
        <v>153</v>
      </c>
      <c r="H224" t="s">
        <v>335</v>
      </c>
      <c r="I224" t="s">
        <v>161</v>
      </c>
      <c r="J224"/>
      <c r="K224"/>
      <c r="L224"/>
      <c r="M224"/>
      <c r="N224"/>
      <c r="O224"/>
      <c r="P224"/>
      <c r="Q224" s="72">
        <v>0.97</v>
      </c>
      <c r="R224" s="72">
        <v>0.56999999999999995</v>
      </c>
      <c r="S224">
        <v>1.39</v>
      </c>
      <c r="T224"/>
      <c r="U224"/>
      <c r="V224" t="s">
        <v>156</v>
      </c>
      <c r="W224" t="s">
        <v>336</v>
      </c>
      <c r="X224" s="29" t="s">
        <v>339</v>
      </c>
      <c r="Y224" t="s">
        <v>34</v>
      </c>
    </row>
    <row r="225" spans="1:25" ht="15" customHeight="1">
      <c r="A225" s="10" t="s">
        <v>38</v>
      </c>
      <c r="B225"/>
      <c r="C225"/>
      <c r="D225" t="s">
        <v>168</v>
      </c>
      <c r="E225"/>
      <c r="F225" t="s">
        <v>68</v>
      </c>
      <c r="G225" t="s">
        <v>153</v>
      </c>
      <c r="H225" t="s">
        <v>160</v>
      </c>
      <c r="I225" t="s">
        <v>169</v>
      </c>
      <c r="J225"/>
      <c r="K225"/>
      <c r="L225"/>
      <c r="M225"/>
      <c r="N225"/>
      <c r="O225"/>
      <c r="P225"/>
      <c r="Q225" s="65">
        <v>14.9</v>
      </c>
      <c r="R225" s="65">
        <v>7.2</v>
      </c>
      <c r="S225">
        <v>30.8</v>
      </c>
      <c r="T225"/>
      <c r="U225"/>
      <c r="V225" t="s">
        <v>156</v>
      </c>
      <c r="W225" t="s">
        <v>170</v>
      </c>
      <c r="X225" s="29" t="s">
        <v>171</v>
      </c>
      <c r="Y225" t="s">
        <v>34</v>
      </c>
    </row>
    <row r="226" spans="1:25" ht="15" customHeight="1">
      <c r="A226" s="10" t="s">
        <v>38</v>
      </c>
      <c r="B226"/>
      <c r="C226"/>
      <c r="D226" t="s">
        <v>168</v>
      </c>
      <c r="E226"/>
      <c r="F226" t="s">
        <v>68</v>
      </c>
      <c r="G226" t="s">
        <v>153</v>
      </c>
      <c r="H226" t="s">
        <v>154</v>
      </c>
      <c r="I226" t="s">
        <v>169</v>
      </c>
      <c r="J226"/>
      <c r="K226"/>
      <c r="L226"/>
      <c r="M226"/>
      <c r="N226"/>
      <c r="O226"/>
      <c r="P226"/>
      <c r="Q226" s="65">
        <v>15.6</v>
      </c>
      <c r="R226" s="65">
        <v>7.4</v>
      </c>
      <c r="S226">
        <v>32.700000000000003</v>
      </c>
      <c r="T226"/>
      <c r="U226"/>
      <c r="V226" t="s">
        <v>156</v>
      </c>
      <c r="W226" t="s">
        <v>170</v>
      </c>
      <c r="X226" s="29" t="s">
        <v>172</v>
      </c>
      <c r="Y226" t="s">
        <v>34</v>
      </c>
    </row>
    <row r="227" spans="1:25" ht="15" customHeight="1">
      <c r="A227" s="10" t="s">
        <v>38</v>
      </c>
      <c r="B227"/>
      <c r="C227"/>
      <c r="D227" t="s">
        <v>168</v>
      </c>
      <c r="E227"/>
      <c r="F227" t="s">
        <v>68</v>
      </c>
      <c r="G227" t="s">
        <v>153</v>
      </c>
      <c r="H227" t="s">
        <v>173</v>
      </c>
      <c r="I227" t="s">
        <v>169</v>
      </c>
      <c r="J227"/>
      <c r="K227"/>
      <c r="L227"/>
      <c r="M227"/>
      <c r="N227"/>
      <c r="O227"/>
      <c r="P227"/>
      <c r="Q227" s="65">
        <v>5.5</v>
      </c>
      <c r="R227" s="65">
        <v>2.7</v>
      </c>
      <c r="S227">
        <v>11.3</v>
      </c>
      <c r="T227"/>
      <c r="U227"/>
      <c r="V227" t="s">
        <v>156</v>
      </c>
      <c r="W227" t="s">
        <v>170</v>
      </c>
      <c r="X227" s="29" t="s">
        <v>174</v>
      </c>
      <c r="Y227" t="s">
        <v>34</v>
      </c>
    </row>
    <row r="228" spans="1:25" ht="15" customHeight="1">
      <c r="A228" s="10" t="s">
        <v>38</v>
      </c>
      <c r="B228"/>
      <c r="C228"/>
      <c r="D228" t="s">
        <v>175</v>
      </c>
      <c r="E228"/>
      <c r="F228" t="s">
        <v>68</v>
      </c>
      <c r="G228" t="s">
        <v>153</v>
      </c>
      <c r="H228" t="s">
        <v>176</v>
      </c>
      <c r="I228" t="s">
        <v>155</v>
      </c>
      <c r="J228"/>
      <c r="K228"/>
      <c r="L228"/>
      <c r="M228"/>
      <c r="N228"/>
      <c r="O228"/>
      <c r="P228"/>
      <c r="Q228" s="65">
        <v>3.01</v>
      </c>
      <c r="R228" s="65">
        <v>2.2000000000000002</v>
      </c>
      <c r="S228">
        <v>4</v>
      </c>
      <c r="T228"/>
      <c r="U228"/>
      <c r="V228" t="s">
        <v>156</v>
      </c>
      <c r="W228" t="s">
        <v>177</v>
      </c>
      <c r="X228" s="29" t="s">
        <v>178</v>
      </c>
      <c r="Y228" t="s">
        <v>34</v>
      </c>
    </row>
    <row r="229" spans="1:25" ht="15" customHeight="1">
      <c r="A229" s="10" t="s">
        <v>38</v>
      </c>
      <c r="B229"/>
      <c r="C229"/>
      <c r="D229" t="s">
        <v>175</v>
      </c>
      <c r="E229"/>
      <c r="F229" t="s">
        <v>68</v>
      </c>
      <c r="G229" t="s">
        <v>153</v>
      </c>
      <c r="H229" t="s">
        <v>176</v>
      </c>
      <c r="I229" t="s">
        <v>155</v>
      </c>
      <c r="J229"/>
      <c r="K229"/>
      <c r="L229"/>
      <c r="M229"/>
      <c r="N229"/>
      <c r="O229"/>
      <c r="P229"/>
      <c r="Q229" s="65">
        <v>15.3</v>
      </c>
      <c r="R229" s="65">
        <v>11.8</v>
      </c>
      <c r="S229">
        <v>19.7</v>
      </c>
      <c r="T229"/>
      <c r="U229"/>
      <c r="V229" t="s">
        <v>156</v>
      </c>
      <c r="W229" t="s">
        <v>177</v>
      </c>
      <c r="X229" s="29" t="s">
        <v>179</v>
      </c>
      <c r="Y229" t="s">
        <v>34</v>
      </c>
    </row>
    <row r="230" spans="1:25" ht="15" customHeight="1">
      <c r="A230" s="10" t="s">
        <v>38</v>
      </c>
      <c r="B230"/>
      <c r="C230"/>
      <c r="D230" t="s">
        <v>340</v>
      </c>
      <c r="E230"/>
      <c r="F230" t="s">
        <v>152</v>
      </c>
      <c r="G230" t="s">
        <v>153</v>
      </c>
      <c r="H230" t="s">
        <v>341</v>
      </c>
      <c r="I230" t="s">
        <v>155</v>
      </c>
      <c r="J230"/>
      <c r="K230"/>
      <c r="L230"/>
      <c r="M230"/>
      <c r="N230"/>
      <c r="O230"/>
      <c r="P230"/>
      <c r="Q230" s="65">
        <v>5.5</v>
      </c>
      <c r="R230" s="65">
        <v>3.4</v>
      </c>
      <c r="S230">
        <v>18.3</v>
      </c>
      <c r="T230"/>
      <c r="U230"/>
      <c r="V230" t="s">
        <v>156</v>
      </c>
      <c r="W230" t="s">
        <v>342</v>
      </c>
      <c r="X230" s="29" t="s">
        <v>343</v>
      </c>
      <c r="Y230" t="s">
        <v>34</v>
      </c>
    </row>
    <row r="231" spans="1:25" ht="15" customHeight="1">
      <c r="A231" s="10" t="s">
        <v>38</v>
      </c>
      <c r="B231"/>
      <c r="C231"/>
      <c r="D231" t="s">
        <v>340</v>
      </c>
      <c r="E231"/>
      <c r="F231" t="s">
        <v>152</v>
      </c>
      <c r="G231" t="s">
        <v>153</v>
      </c>
      <c r="H231"/>
      <c r="I231" t="s">
        <v>155</v>
      </c>
      <c r="J231"/>
      <c r="K231"/>
      <c r="L231"/>
      <c r="M231"/>
      <c r="N231"/>
      <c r="O231"/>
      <c r="P231"/>
      <c r="Q231" s="65">
        <v>3.7</v>
      </c>
      <c r="R231" s="65">
        <v>2.9</v>
      </c>
      <c r="S231">
        <v>5.4</v>
      </c>
      <c r="T231"/>
      <c r="U231"/>
      <c r="V231" t="s">
        <v>156</v>
      </c>
      <c r="W231" t="s">
        <v>342</v>
      </c>
      <c r="X231" s="29" t="s">
        <v>344</v>
      </c>
      <c r="Y231" t="s">
        <v>34</v>
      </c>
    </row>
    <row r="232" spans="1:25" ht="15" customHeight="1">
      <c r="A232" s="10" t="s">
        <v>38</v>
      </c>
      <c r="B232"/>
      <c r="C232"/>
      <c r="D232" t="s">
        <v>340</v>
      </c>
      <c r="E232"/>
      <c r="F232" t="s">
        <v>152</v>
      </c>
      <c r="G232" t="s">
        <v>153</v>
      </c>
      <c r="H232"/>
      <c r="I232" t="s">
        <v>155</v>
      </c>
      <c r="J232"/>
      <c r="K232"/>
      <c r="L232"/>
      <c r="M232"/>
      <c r="N232"/>
      <c r="O232"/>
      <c r="P232"/>
      <c r="Q232" s="65">
        <v>5.2</v>
      </c>
      <c r="R232" s="65">
        <v>3.4</v>
      </c>
      <c r="S232">
        <v>14.4</v>
      </c>
      <c r="T232"/>
      <c r="U232"/>
      <c r="V232" t="s">
        <v>156</v>
      </c>
      <c r="W232" t="s">
        <v>342</v>
      </c>
      <c r="X232" s="29" t="s">
        <v>345</v>
      </c>
      <c r="Y232" t="s">
        <v>34</v>
      </c>
    </row>
    <row r="233" spans="1:25" ht="15" customHeight="1">
      <c r="A233" s="10" t="s">
        <v>38</v>
      </c>
      <c r="B233"/>
      <c r="C233"/>
      <c r="D233" t="s">
        <v>340</v>
      </c>
      <c r="E233"/>
      <c r="F233" t="s">
        <v>152</v>
      </c>
      <c r="G233" t="s">
        <v>153</v>
      </c>
      <c r="H233"/>
      <c r="I233" t="s">
        <v>155</v>
      </c>
      <c r="J233"/>
      <c r="K233"/>
      <c r="L233"/>
      <c r="M233"/>
      <c r="N233"/>
      <c r="O233"/>
      <c r="P233"/>
      <c r="Q233" s="65">
        <v>5.7</v>
      </c>
      <c r="R233" s="65">
        <v>3.3</v>
      </c>
      <c r="S233">
        <v>20.5</v>
      </c>
      <c r="T233"/>
      <c r="U233"/>
      <c r="V233" t="s">
        <v>156</v>
      </c>
      <c r="W233" t="s">
        <v>342</v>
      </c>
      <c r="X233" s="29" t="s">
        <v>346</v>
      </c>
      <c r="Y233" t="s">
        <v>34</v>
      </c>
    </row>
    <row r="234" spans="1:25" ht="15" customHeight="1">
      <c r="A234" s="10" t="s">
        <v>38</v>
      </c>
      <c r="B234"/>
      <c r="C234"/>
      <c r="D234" t="s">
        <v>340</v>
      </c>
      <c r="E234"/>
      <c r="F234" t="s">
        <v>152</v>
      </c>
      <c r="G234" t="s">
        <v>153</v>
      </c>
      <c r="H234"/>
      <c r="I234" t="s">
        <v>155</v>
      </c>
      <c r="J234"/>
      <c r="K234"/>
      <c r="L234"/>
      <c r="M234"/>
      <c r="N234"/>
      <c r="O234"/>
      <c r="P234"/>
      <c r="Q234" s="65">
        <v>4.2</v>
      </c>
      <c r="R234" s="65">
        <v>3.1</v>
      </c>
      <c r="S234">
        <v>7.4</v>
      </c>
      <c r="T234"/>
      <c r="U234"/>
      <c r="V234" t="s">
        <v>156</v>
      </c>
      <c r="W234" t="s">
        <v>342</v>
      </c>
      <c r="X234" s="29" t="s">
        <v>347</v>
      </c>
      <c r="Y234" t="s">
        <v>34</v>
      </c>
    </row>
    <row r="235" spans="1:25" ht="15" customHeight="1">
      <c r="A235" s="10" t="s">
        <v>38</v>
      </c>
      <c r="B235"/>
      <c r="C235"/>
      <c r="D235" t="s">
        <v>340</v>
      </c>
      <c r="E235"/>
      <c r="F235" t="s">
        <v>152</v>
      </c>
      <c r="G235" t="s">
        <v>153</v>
      </c>
      <c r="H235"/>
      <c r="I235" t="s">
        <v>155</v>
      </c>
      <c r="J235"/>
      <c r="K235"/>
      <c r="L235"/>
      <c r="M235"/>
      <c r="N235"/>
      <c r="O235"/>
      <c r="P235"/>
      <c r="Q235" s="65">
        <v>6.6</v>
      </c>
      <c r="R235" s="65">
        <v>3.7</v>
      </c>
      <c r="S235">
        <v>18.7</v>
      </c>
      <c r="T235"/>
      <c r="U235"/>
      <c r="V235" t="s">
        <v>156</v>
      </c>
      <c r="W235" t="s">
        <v>342</v>
      </c>
      <c r="X235" s="29" t="s">
        <v>348</v>
      </c>
      <c r="Y235" t="s">
        <v>34</v>
      </c>
    </row>
    <row r="236" spans="1:25" ht="15" customHeight="1">
      <c r="A236" s="10" t="s">
        <v>38</v>
      </c>
      <c r="B236"/>
      <c r="C236"/>
      <c r="D236" t="s">
        <v>340</v>
      </c>
      <c r="E236"/>
      <c r="F236" t="s">
        <v>152</v>
      </c>
      <c r="G236" t="s">
        <v>153</v>
      </c>
      <c r="H236"/>
      <c r="I236" t="s">
        <v>155</v>
      </c>
      <c r="J236"/>
      <c r="K236"/>
      <c r="L236"/>
      <c r="M236"/>
      <c r="N236"/>
      <c r="O236"/>
      <c r="P236"/>
      <c r="Q236" s="65">
        <v>7</v>
      </c>
      <c r="R236" s="65">
        <v>3.6</v>
      </c>
      <c r="S236">
        <v>21.8</v>
      </c>
      <c r="T236"/>
      <c r="U236"/>
      <c r="V236" t="s">
        <v>156</v>
      </c>
      <c r="W236" t="s">
        <v>342</v>
      </c>
      <c r="X236" s="29" t="s">
        <v>349</v>
      </c>
      <c r="Y236" t="s">
        <v>34</v>
      </c>
    </row>
    <row r="237" spans="1:25" ht="15" customHeight="1">
      <c r="A237" s="10" t="s">
        <v>38</v>
      </c>
      <c r="B237"/>
      <c r="C237"/>
      <c r="D237" t="s">
        <v>350</v>
      </c>
      <c r="E237"/>
      <c r="F237" t="s">
        <v>152</v>
      </c>
      <c r="G237" t="s">
        <v>153</v>
      </c>
      <c r="H237" t="s">
        <v>160</v>
      </c>
      <c r="I237" t="s">
        <v>161</v>
      </c>
      <c r="J237"/>
      <c r="K237"/>
      <c r="L237"/>
      <c r="M237"/>
      <c r="N237"/>
      <c r="O237"/>
      <c r="P237"/>
      <c r="Q237" s="65">
        <v>2.14</v>
      </c>
      <c r="R237" s="68"/>
      <c r="S237"/>
      <c r="T237"/>
      <c r="U237"/>
      <c r="V237" t="s">
        <v>156</v>
      </c>
      <c r="W237" t="s">
        <v>351</v>
      </c>
      <c r="X237" s="29" t="s">
        <v>352</v>
      </c>
      <c r="Y237" t="s">
        <v>34</v>
      </c>
    </row>
    <row r="238" spans="1:25" ht="15" customHeight="1">
      <c r="A238" s="10" t="s">
        <v>38</v>
      </c>
      <c r="B238"/>
      <c r="C238"/>
      <c r="D238" t="s">
        <v>353</v>
      </c>
      <c r="E238"/>
      <c r="F238" t="s">
        <v>152</v>
      </c>
      <c r="G238" t="s">
        <v>153</v>
      </c>
      <c r="H238" t="s">
        <v>160</v>
      </c>
      <c r="I238" t="s">
        <v>161</v>
      </c>
      <c r="J238"/>
      <c r="K238"/>
      <c r="L238"/>
      <c r="M238"/>
      <c r="N238"/>
      <c r="O238"/>
      <c r="P238"/>
      <c r="Q238" s="65">
        <v>1.95</v>
      </c>
      <c r="R238" s="68"/>
      <c r="S238"/>
      <c r="T238"/>
      <c r="U238"/>
      <c r="V238" t="s">
        <v>156</v>
      </c>
      <c r="W238" t="s">
        <v>351</v>
      </c>
      <c r="X238" s="29" t="s">
        <v>354</v>
      </c>
      <c r="Y238" t="s">
        <v>34</v>
      </c>
    </row>
    <row r="239" spans="1:25" ht="15" customHeight="1">
      <c r="A239" s="10" t="s">
        <v>38</v>
      </c>
      <c r="B239"/>
      <c r="C239"/>
      <c r="D239" t="s">
        <v>355</v>
      </c>
      <c r="E239"/>
      <c r="F239" t="s">
        <v>152</v>
      </c>
      <c r="G239" t="s">
        <v>153</v>
      </c>
      <c r="H239" t="s">
        <v>160</v>
      </c>
      <c r="I239" t="s">
        <v>161</v>
      </c>
      <c r="J239"/>
      <c r="K239"/>
      <c r="L239"/>
      <c r="M239"/>
      <c r="N239"/>
      <c r="O239"/>
      <c r="P239"/>
      <c r="Q239" s="65">
        <v>2.21</v>
      </c>
      <c r="R239" s="68"/>
      <c r="S239"/>
      <c r="T239"/>
      <c r="U239"/>
      <c r="V239" t="s">
        <v>156</v>
      </c>
      <c r="W239" t="s">
        <v>351</v>
      </c>
      <c r="X239" s="29" t="s">
        <v>356</v>
      </c>
      <c r="Y239" t="s">
        <v>34</v>
      </c>
    </row>
    <row r="240" spans="1:25" ht="15" customHeight="1">
      <c r="A240" s="10" t="s">
        <v>38</v>
      </c>
      <c r="B240"/>
      <c r="C240"/>
      <c r="D240" t="s">
        <v>175</v>
      </c>
      <c r="E240"/>
      <c r="F240" t="s">
        <v>152</v>
      </c>
      <c r="G240" t="s">
        <v>153</v>
      </c>
      <c r="H240" t="s">
        <v>160</v>
      </c>
      <c r="I240" t="s">
        <v>161</v>
      </c>
      <c r="J240"/>
      <c r="K240"/>
      <c r="L240"/>
      <c r="M240"/>
      <c r="N240"/>
      <c r="O240"/>
      <c r="P240"/>
      <c r="Q240" s="65">
        <v>2.68</v>
      </c>
      <c r="R240" s="68"/>
      <c r="S240"/>
      <c r="T240"/>
      <c r="U240"/>
      <c r="V240" t="s">
        <v>156</v>
      </c>
      <c r="W240" t="s">
        <v>351</v>
      </c>
      <c r="X240" s="29" t="s">
        <v>357</v>
      </c>
      <c r="Y240" t="s">
        <v>34</v>
      </c>
    </row>
    <row r="241" spans="1:25" ht="15" customHeight="1">
      <c r="A241" s="10" t="s">
        <v>38</v>
      </c>
      <c r="B241"/>
      <c r="C241"/>
      <c r="D241" t="s">
        <v>358</v>
      </c>
      <c r="E241"/>
      <c r="F241" t="s">
        <v>152</v>
      </c>
      <c r="G241" t="s">
        <v>153</v>
      </c>
      <c r="H241" t="s">
        <v>176</v>
      </c>
      <c r="I241" t="s">
        <v>155</v>
      </c>
      <c r="J241"/>
      <c r="K241"/>
      <c r="L241"/>
      <c r="M241"/>
      <c r="N241"/>
      <c r="O241"/>
      <c r="P241"/>
      <c r="Q241" s="65">
        <v>1.9</v>
      </c>
      <c r="R241" s="65">
        <v>1.2</v>
      </c>
      <c r="S241">
        <v>2.7</v>
      </c>
      <c r="T241"/>
      <c r="U241"/>
      <c r="V241" t="s">
        <v>156</v>
      </c>
      <c r="W241" t="s">
        <v>359</v>
      </c>
      <c r="X241" s="29" t="s">
        <v>360</v>
      </c>
      <c r="Y241" t="s">
        <v>34</v>
      </c>
    </row>
    <row r="242" spans="1:25" ht="15" customHeight="1">
      <c r="A242" s="10" t="s">
        <v>38</v>
      </c>
      <c r="B242"/>
      <c r="C242"/>
      <c r="D242" t="s">
        <v>358</v>
      </c>
      <c r="E242"/>
      <c r="F242" t="s">
        <v>152</v>
      </c>
      <c r="G242" t="s">
        <v>153</v>
      </c>
      <c r="H242" t="s">
        <v>180</v>
      </c>
      <c r="I242" t="s">
        <v>161</v>
      </c>
      <c r="J242"/>
      <c r="K242"/>
      <c r="L242"/>
      <c r="M242"/>
      <c r="N242"/>
      <c r="O242"/>
      <c r="P242"/>
      <c r="Q242" s="65">
        <v>1.1000000000000001</v>
      </c>
      <c r="R242" s="65">
        <v>0.9</v>
      </c>
      <c r="S242">
        <v>1.5</v>
      </c>
      <c r="T242"/>
      <c r="U242"/>
      <c r="V242" t="s">
        <v>156</v>
      </c>
      <c r="W242" t="s">
        <v>359</v>
      </c>
      <c r="X242" s="29" t="s">
        <v>361</v>
      </c>
      <c r="Y242" t="s">
        <v>34</v>
      </c>
    </row>
    <row r="243" spans="1:25" ht="15" customHeight="1">
      <c r="A243" s="10" t="s">
        <v>38</v>
      </c>
      <c r="B243"/>
      <c r="C243"/>
      <c r="D243" t="s">
        <v>358</v>
      </c>
      <c r="E243"/>
      <c r="F243" t="s">
        <v>152</v>
      </c>
      <c r="G243" t="s">
        <v>153</v>
      </c>
      <c r="H243" t="s">
        <v>180</v>
      </c>
      <c r="I243" t="s">
        <v>161</v>
      </c>
      <c r="J243"/>
      <c r="K243"/>
      <c r="L243"/>
      <c r="M243"/>
      <c r="N243"/>
      <c r="O243"/>
      <c r="P243"/>
      <c r="Q243" s="65">
        <v>1.9</v>
      </c>
      <c r="R243" s="65">
        <v>1</v>
      </c>
      <c r="S243">
        <v>3</v>
      </c>
      <c r="T243"/>
      <c r="U243"/>
      <c r="V243" t="s">
        <v>156</v>
      </c>
      <c r="W243" t="s">
        <v>359</v>
      </c>
      <c r="X243" s="29" t="s">
        <v>362</v>
      </c>
      <c r="Y243" t="s">
        <v>34</v>
      </c>
    </row>
    <row r="244" spans="1:25" ht="15" customHeight="1">
      <c r="A244" s="10" t="s">
        <v>38</v>
      </c>
      <c r="B244"/>
      <c r="C244"/>
      <c r="D244" t="s">
        <v>358</v>
      </c>
      <c r="E244"/>
      <c r="F244" t="s">
        <v>152</v>
      </c>
      <c r="G244" t="s">
        <v>153</v>
      </c>
      <c r="H244" t="s">
        <v>204</v>
      </c>
      <c r="I244" t="s">
        <v>161</v>
      </c>
      <c r="J244"/>
      <c r="K244"/>
      <c r="L244"/>
      <c r="M244"/>
      <c r="N244"/>
      <c r="O244"/>
      <c r="P244"/>
      <c r="Q244" s="65">
        <v>2.4</v>
      </c>
      <c r="R244" s="65">
        <v>1.4</v>
      </c>
      <c r="S244">
        <v>3.6</v>
      </c>
      <c r="T244"/>
      <c r="U244"/>
      <c r="V244" t="s">
        <v>156</v>
      </c>
      <c r="W244" t="s">
        <v>359</v>
      </c>
      <c r="X244" s="29" t="s">
        <v>363</v>
      </c>
      <c r="Y244" t="s">
        <v>34</v>
      </c>
    </row>
    <row r="245" spans="1:25" ht="15" customHeight="1">
      <c r="A245" s="10" t="s">
        <v>38</v>
      </c>
      <c r="B245"/>
      <c r="C245"/>
      <c r="D245" t="s">
        <v>168</v>
      </c>
      <c r="E245"/>
      <c r="F245" t="s">
        <v>152</v>
      </c>
      <c r="G245" t="s">
        <v>153</v>
      </c>
      <c r="H245" t="s">
        <v>180</v>
      </c>
      <c r="I245" t="s">
        <v>161</v>
      </c>
      <c r="J245"/>
      <c r="K245"/>
      <c r="L245"/>
      <c r="M245"/>
      <c r="N245"/>
      <c r="O245"/>
      <c r="P245"/>
      <c r="Q245" s="73">
        <v>18</v>
      </c>
      <c r="R245"/>
      <c r="S245"/>
      <c r="T245"/>
      <c r="U245"/>
      <c r="V245" t="s">
        <v>156</v>
      </c>
      <c r="W245" t="s">
        <v>181</v>
      </c>
      <c r="X245" s="29" t="s">
        <v>182</v>
      </c>
      <c r="Y245" t="s">
        <v>34</v>
      </c>
    </row>
    <row r="246" spans="1:25" ht="15" customHeight="1">
      <c r="A246" s="10" t="s">
        <v>38</v>
      </c>
      <c r="B246"/>
      <c r="C246"/>
      <c r="D246" t="s">
        <v>175</v>
      </c>
      <c r="E246"/>
      <c r="F246" t="s">
        <v>68</v>
      </c>
      <c r="G246" t="s">
        <v>153</v>
      </c>
      <c r="H246" t="s">
        <v>180</v>
      </c>
      <c r="I246" t="s">
        <v>155</v>
      </c>
      <c r="J246"/>
      <c r="K246"/>
      <c r="L246"/>
      <c r="M246"/>
      <c r="N246"/>
      <c r="O246"/>
      <c r="P246"/>
      <c r="Q246" s="74">
        <v>7.8</v>
      </c>
      <c r="R246"/>
      <c r="S246"/>
      <c r="T246"/>
      <c r="U246"/>
      <c r="V246" t="s">
        <v>156</v>
      </c>
      <c r="W246" t="s">
        <v>181</v>
      </c>
      <c r="X246" s="29" t="s">
        <v>183</v>
      </c>
      <c r="Y246" t="s">
        <v>34</v>
      </c>
    </row>
    <row r="247" spans="1:25" ht="15" customHeight="1">
      <c r="A247" s="10" t="s">
        <v>38</v>
      </c>
      <c r="B247"/>
      <c r="C247"/>
      <c r="D247" t="s">
        <v>175</v>
      </c>
      <c r="E247"/>
      <c r="F247" t="s">
        <v>152</v>
      </c>
      <c r="G247" t="s">
        <v>153</v>
      </c>
      <c r="H247" t="s">
        <v>176</v>
      </c>
      <c r="I247" s="75" t="s">
        <v>155</v>
      </c>
      <c r="J247"/>
      <c r="K247"/>
      <c r="L247"/>
      <c r="M247"/>
      <c r="N247"/>
      <c r="O247"/>
      <c r="P247"/>
      <c r="Q247" s="74">
        <v>2.9</v>
      </c>
      <c r="R247"/>
      <c r="S247"/>
      <c r="T247"/>
      <c r="U247"/>
      <c r="V247" t="s">
        <v>156</v>
      </c>
      <c r="W247" t="s">
        <v>181</v>
      </c>
      <c r="X247" s="29" t="s">
        <v>184</v>
      </c>
      <c r="Y247" t="s">
        <v>34</v>
      </c>
    </row>
    <row r="248" spans="1:25" ht="15" customHeight="1">
      <c r="A248" s="10" t="s">
        <v>38</v>
      </c>
      <c r="B248"/>
      <c r="C248"/>
      <c r="D248" t="s">
        <v>175</v>
      </c>
      <c r="E248"/>
      <c r="F248" t="s">
        <v>152</v>
      </c>
      <c r="G248" t="s">
        <v>153</v>
      </c>
      <c r="H248" t="s">
        <v>176</v>
      </c>
      <c r="I248" s="75" t="s">
        <v>185</v>
      </c>
      <c r="J248"/>
      <c r="K248"/>
      <c r="L248"/>
      <c r="M248"/>
      <c r="N248"/>
      <c r="O248"/>
      <c r="P248"/>
      <c r="Q248" s="74">
        <v>2.4</v>
      </c>
      <c r="R248"/>
      <c r="S248"/>
      <c r="T248"/>
      <c r="U248"/>
      <c r="V248" t="s">
        <v>156</v>
      </c>
      <c r="W248" t="s">
        <v>181</v>
      </c>
      <c r="X248" s="29" t="s">
        <v>186</v>
      </c>
      <c r="Y248" t="s">
        <v>34</v>
      </c>
    </row>
    <row r="249" spans="1:25" ht="15" customHeight="1">
      <c r="A249" s="10" t="s">
        <v>38</v>
      </c>
      <c r="B249"/>
      <c r="C249"/>
      <c r="D249" t="s">
        <v>187</v>
      </c>
      <c r="E249"/>
      <c r="F249" t="s">
        <v>152</v>
      </c>
      <c r="G249" t="s">
        <v>153</v>
      </c>
      <c r="H249" t="s">
        <v>160</v>
      </c>
      <c r="I249" t="s">
        <v>161</v>
      </c>
      <c r="J249"/>
      <c r="K249"/>
      <c r="L249"/>
      <c r="M249"/>
      <c r="N249"/>
      <c r="O249"/>
      <c r="P249"/>
      <c r="Q249" s="73">
        <v>8.89</v>
      </c>
      <c r="R249"/>
      <c r="S249"/>
      <c r="T249"/>
      <c r="U249"/>
      <c r="V249" t="s">
        <v>156</v>
      </c>
      <c r="W249" t="s">
        <v>188</v>
      </c>
      <c r="X249" s="29" t="s">
        <v>189</v>
      </c>
      <c r="Y249" t="s">
        <v>34</v>
      </c>
    </row>
    <row r="250" spans="1:25" ht="15" customHeight="1">
      <c r="A250" s="10" t="s">
        <v>38</v>
      </c>
      <c r="B250"/>
      <c r="C250"/>
      <c r="D250" t="s">
        <v>187</v>
      </c>
      <c r="E250"/>
      <c r="F250" t="s">
        <v>152</v>
      </c>
      <c r="G250" t="s">
        <v>153</v>
      </c>
      <c r="H250" t="s">
        <v>160</v>
      </c>
      <c r="I250" t="s">
        <v>161</v>
      </c>
      <c r="J250"/>
      <c r="K250"/>
      <c r="L250"/>
      <c r="M250"/>
      <c r="N250"/>
      <c r="O250"/>
      <c r="P250"/>
      <c r="Q250" s="73">
        <v>9.17</v>
      </c>
      <c r="R250"/>
      <c r="S250"/>
      <c r="T250"/>
      <c r="U250"/>
      <c r="V250" t="s">
        <v>156</v>
      </c>
      <c r="W250" t="s">
        <v>188</v>
      </c>
      <c r="X250" s="29" t="s">
        <v>190</v>
      </c>
      <c r="Y250" t="s">
        <v>34</v>
      </c>
    </row>
    <row r="251" spans="1:25" ht="15" customHeight="1">
      <c r="A251" s="10" t="s">
        <v>38</v>
      </c>
      <c r="B251"/>
      <c r="C251"/>
      <c r="D251" t="s">
        <v>187</v>
      </c>
      <c r="E251"/>
      <c r="F251" t="s">
        <v>152</v>
      </c>
      <c r="G251" t="s">
        <v>153</v>
      </c>
      <c r="H251" t="s">
        <v>160</v>
      </c>
      <c r="I251" t="s">
        <v>161</v>
      </c>
      <c r="J251"/>
      <c r="K251"/>
      <c r="L251"/>
      <c r="M251"/>
      <c r="N251"/>
      <c r="O251"/>
      <c r="P251"/>
      <c r="Q251" s="73">
        <v>21.42</v>
      </c>
      <c r="R251"/>
      <c r="S251"/>
      <c r="T251"/>
      <c r="U251"/>
      <c r="V251" t="s">
        <v>156</v>
      </c>
      <c r="W251" t="s">
        <v>188</v>
      </c>
      <c r="X251" s="29" t="s">
        <v>191</v>
      </c>
      <c r="Y251" t="s">
        <v>34</v>
      </c>
    </row>
    <row r="252" spans="1:25" ht="15" customHeight="1">
      <c r="A252" s="10" t="s">
        <v>38</v>
      </c>
      <c r="B252"/>
      <c r="C252"/>
      <c r="D252" t="s">
        <v>187</v>
      </c>
      <c r="E252"/>
      <c r="F252" t="s">
        <v>152</v>
      </c>
      <c r="G252" t="s">
        <v>153</v>
      </c>
      <c r="H252" t="s">
        <v>160</v>
      </c>
      <c r="I252" t="s">
        <v>161</v>
      </c>
      <c r="J252"/>
      <c r="K252"/>
      <c r="L252"/>
      <c r="M252"/>
      <c r="N252"/>
      <c r="O252"/>
      <c r="P252"/>
      <c r="Q252" s="73">
        <v>22.400000000000002</v>
      </c>
      <c r="R252"/>
      <c r="S252"/>
      <c r="T252"/>
      <c r="U252"/>
      <c r="V252" t="s">
        <v>156</v>
      </c>
      <c r="W252" t="s">
        <v>188</v>
      </c>
      <c r="X252" s="29" t="s">
        <v>192</v>
      </c>
      <c r="Y252" t="s">
        <v>34</v>
      </c>
    </row>
    <row r="253" spans="1:25" ht="15" customHeight="1">
      <c r="A253" s="10" t="s">
        <v>38</v>
      </c>
      <c r="B253"/>
      <c r="C253"/>
      <c r="D253" t="s">
        <v>364</v>
      </c>
      <c r="E253"/>
      <c r="F253" t="s">
        <v>152</v>
      </c>
      <c r="G253" t="s">
        <v>153</v>
      </c>
      <c r="H253" t="s">
        <v>160</v>
      </c>
      <c r="I253" t="s">
        <v>161</v>
      </c>
      <c r="J253"/>
      <c r="K253"/>
      <c r="L253"/>
      <c r="M253"/>
      <c r="N253"/>
      <c r="O253"/>
      <c r="P253"/>
      <c r="Q253" s="68">
        <v>0.97</v>
      </c>
      <c r="R253"/>
      <c r="S253"/>
      <c r="T253"/>
      <c r="U253"/>
      <c r="V253" t="s">
        <v>156</v>
      </c>
      <c r="W253" t="s">
        <v>365</v>
      </c>
      <c r="X253" s="29" t="s">
        <v>366</v>
      </c>
      <c r="Y253" t="s">
        <v>34</v>
      </c>
    </row>
    <row r="254" spans="1:25" ht="15" customHeight="1">
      <c r="A254" s="10" t="s">
        <v>38</v>
      </c>
      <c r="B254"/>
      <c r="C254"/>
      <c r="D254" t="s">
        <v>175</v>
      </c>
      <c r="E254"/>
      <c r="F254" t="s">
        <v>152</v>
      </c>
      <c r="G254" t="s">
        <v>153</v>
      </c>
      <c r="H254" t="s">
        <v>160</v>
      </c>
      <c r="I254" t="s">
        <v>161</v>
      </c>
      <c r="J254"/>
      <c r="K254"/>
      <c r="L254"/>
      <c r="M254"/>
      <c r="N254"/>
      <c r="O254"/>
      <c r="P254"/>
      <c r="Q254" s="68">
        <v>0.85899999999999999</v>
      </c>
      <c r="R254"/>
      <c r="S254"/>
      <c r="T254"/>
      <c r="U254"/>
      <c r="V254" t="s">
        <v>156</v>
      </c>
      <c r="W254" t="s">
        <v>365</v>
      </c>
      <c r="X254" s="29" t="s">
        <v>367</v>
      </c>
      <c r="Y254" t="s">
        <v>34</v>
      </c>
    </row>
    <row r="255" spans="1:25" ht="15" customHeight="1">
      <c r="A255" s="10" t="s">
        <v>38</v>
      </c>
      <c r="B255"/>
      <c r="C255"/>
      <c r="D255" t="s">
        <v>368</v>
      </c>
      <c r="E255"/>
      <c r="F255" t="s">
        <v>152</v>
      </c>
      <c r="G255" t="s">
        <v>153</v>
      </c>
      <c r="H255" t="s">
        <v>160</v>
      </c>
      <c r="I255" t="s">
        <v>161</v>
      </c>
      <c r="J255"/>
      <c r="K255"/>
      <c r="L255"/>
      <c r="M255"/>
      <c r="N255"/>
      <c r="O255"/>
      <c r="P255"/>
      <c r="Q255" s="68">
        <v>1.069</v>
      </c>
      <c r="R255"/>
      <c r="S255"/>
      <c r="T255"/>
      <c r="U255"/>
      <c r="V255" t="s">
        <v>156</v>
      </c>
      <c r="W255" t="s">
        <v>365</v>
      </c>
      <c r="X255" s="29" t="s">
        <v>369</v>
      </c>
      <c r="Y255" t="s">
        <v>34</v>
      </c>
    </row>
    <row r="256" spans="1:25" ht="15" customHeight="1">
      <c r="A256" s="10" t="s">
        <v>38</v>
      </c>
      <c r="B256"/>
      <c r="C256"/>
      <c r="D256" t="s">
        <v>370</v>
      </c>
      <c r="E256"/>
      <c r="F256" t="s">
        <v>152</v>
      </c>
      <c r="G256" t="s">
        <v>153</v>
      </c>
      <c r="H256" t="s">
        <v>160</v>
      </c>
      <c r="I256" t="s">
        <v>161</v>
      </c>
      <c r="J256"/>
      <c r="K256"/>
      <c r="L256"/>
      <c r="M256"/>
      <c r="N256"/>
      <c r="O256"/>
      <c r="P256"/>
      <c r="Q256" s="68">
        <v>1.034</v>
      </c>
      <c r="R256"/>
      <c r="S256"/>
      <c r="T256"/>
      <c r="U256"/>
      <c r="V256" t="s">
        <v>156</v>
      </c>
      <c r="W256" t="s">
        <v>365</v>
      </c>
      <c r="X256" s="29" t="s">
        <v>371</v>
      </c>
      <c r="Y256" t="s">
        <v>34</v>
      </c>
    </row>
    <row r="257" spans="1:25" ht="15" customHeight="1">
      <c r="A257" s="10" t="s">
        <v>38</v>
      </c>
      <c r="B257"/>
      <c r="C257"/>
      <c r="D257" t="s">
        <v>175</v>
      </c>
      <c r="E257"/>
      <c r="F257" t="s">
        <v>152</v>
      </c>
      <c r="G257" t="s">
        <v>153</v>
      </c>
      <c r="H257" t="s">
        <v>160</v>
      </c>
      <c r="I257" t="s">
        <v>161</v>
      </c>
      <c r="J257"/>
      <c r="K257"/>
      <c r="L257"/>
      <c r="M257"/>
      <c r="N257"/>
      <c r="O257"/>
      <c r="P257"/>
      <c r="Q257" s="65">
        <v>0.9</v>
      </c>
      <c r="R257" s="65">
        <v>0.7</v>
      </c>
      <c r="S257">
        <v>1.1000000000000001</v>
      </c>
      <c r="T257"/>
      <c r="U257"/>
      <c r="V257" t="s">
        <v>156</v>
      </c>
      <c r="W257" t="s">
        <v>193</v>
      </c>
      <c r="X257" s="29" t="s">
        <v>194</v>
      </c>
      <c r="Y257" t="s">
        <v>34</v>
      </c>
    </row>
    <row r="258" spans="1:25" ht="15" customHeight="1">
      <c r="A258" s="10" t="s">
        <v>38</v>
      </c>
      <c r="B258"/>
      <c r="C258"/>
      <c r="D258" t="s">
        <v>175</v>
      </c>
      <c r="E258"/>
      <c r="F258" t="s">
        <v>152</v>
      </c>
      <c r="G258" t="s">
        <v>153</v>
      </c>
      <c r="H258" t="s">
        <v>180</v>
      </c>
      <c r="I258" t="s">
        <v>195</v>
      </c>
      <c r="J258"/>
      <c r="K258"/>
      <c r="L258"/>
      <c r="M258"/>
      <c r="N258"/>
      <c r="O258"/>
      <c r="P258"/>
      <c r="Q258" s="65">
        <v>6.5</v>
      </c>
      <c r="R258" s="65">
        <v>3.1</v>
      </c>
      <c r="S258">
        <v>9.9</v>
      </c>
      <c r="T258"/>
      <c r="U258"/>
      <c r="V258" t="s">
        <v>156</v>
      </c>
      <c r="W258" t="s">
        <v>196</v>
      </c>
      <c r="X258" s="29" t="s">
        <v>197</v>
      </c>
      <c r="Y258" t="s">
        <v>34</v>
      </c>
    </row>
    <row r="259" spans="1:25" ht="15" customHeight="1">
      <c r="A259" s="10" t="s">
        <v>38</v>
      </c>
      <c r="B259"/>
      <c r="C259"/>
      <c r="D259" t="s">
        <v>175</v>
      </c>
      <c r="E259"/>
      <c r="F259" t="s">
        <v>152</v>
      </c>
      <c r="G259" t="s">
        <v>153</v>
      </c>
      <c r="H259" t="s">
        <v>180</v>
      </c>
      <c r="I259" t="s">
        <v>195</v>
      </c>
      <c r="J259"/>
      <c r="K259"/>
      <c r="L259"/>
      <c r="M259"/>
      <c r="N259"/>
      <c r="O259"/>
      <c r="P259"/>
      <c r="Q259" s="65">
        <v>3.1</v>
      </c>
      <c r="R259" s="65"/>
      <c r="S259"/>
      <c r="T259"/>
      <c r="U259"/>
      <c r="V259" t="s">
        <v>156</v>
      </c>
      <c r="W259" t="s">
        <v>196</v>
      </c>
      <c r="X259" s="29" t="s">
        <v>198</v>
      </c>
      <c r="Y259" t="s">
        <v>34</v>
      </c>
    </row>
    <row r="260" spans="1:25" ht="15" customHeight="1">
      <c r="A260" s="10" t="s">
        <v>38</v>
      </c>
      <c r="B260"/>
      <c r="C260"/>
      <c r="D260" t="s">
        <v>159</v>
      </c>
      <c r="E260"/>
      <c r="F260" t="s">
        <v>68</v>
      </c>
      <c r="G260" t="s">
        <v>153</v>
      </c>
      <c r="H260" t="s">
        <v>176</v>
      </c>
      <c r="I260" t="s">
        <v>195</v>
      </c>
      <c r="J260"/>
      <c r="K260"/>
      <c r="L260"/>
      <c r="M260"/>
      <c r="N260"/>
      <c r="O260"/>
      <c r="P260"/>
      <c r="Q260" s="65">
        <v>3.8</v>
      </c>
      <c r="R260" s="65">
        <v>1.3</v>
      </c>
      <c r="S260">
        <v>6.3</v>
      </c>
      <c r="T260"/>
      <c r="U260"/>
      <c r="V260" t="s">
        <v>156</v>
      </c>
      <c r="W260" t="s">
        <v>199</v>
      </c>
      <c r="X260" s="29" t="s">
        <v>200</v>
      </c>
      <c r="Y260" t="s">
        <v>34</v>
      </c>
    </row>
    <row r="261" spans="1:25" ht="15" customHeight="1">
      <c r="A261" s="10" t="s">
        <v>38</v>
      </c>
      <c r="B261"/>
      <c r="C261"/>
      <c r="D261" t="s">
        <v>201</v>
      </c>
      <c r="E261"/>
      <c r="F261" t="s">
        <v>68</v>
      </c>
      <c r="G261" t="s">
        <v>153</v>
      </c>
      <c r="H261" t="s">
        <v>176</v>
      </c>
      <c r="I261" t="s">
        <v>195</v>
      </c>
      <c r="J261"/>
      <c r="K261"/>
      <c r="L261"/>
      <c r="M261"/>
      <c r="N261"/>
      <c r="O261"/>
      <c r="P261"/>
      <c r="Q261" s="65">
        <v>4</v>
      </c>
      <c r="R261" s="65">
        <v>1.7</v>
      </c>
      <c r="S261">
        <v>11</v>
      </c>
      <c r="T261"/>
      <c r="U261"/>
      <c r="V261" t="s">
        <v>156</v>
      </c>
      <c r="W261" t="s">
        <v>199</v>
      </c>
      <c r="X261" s="29" t="s">
        <v>202</v>
      </c>
      <c r="Y261" t="s">
        <v>34</v>
      </c>
    </row>
    <row r="262" spans="1:25" ht="15" customHeight="1">
      <c r="A262" s="10" t="s">
        <v>38</v>
      </c>
      <c r="B262"/>
      <c r="C262"/>
      <c r="D262" t="s">
        <v>203</v>
      </c>
      <c r="E262"/>
      <c r="F262" t="s">
        <v>68</v>
      </c>
      <c r="G262" t="s">
        <v>153</v>
      </c>
      <c r="H262" t="s">
        <v>204</v>
      </c>
      <c r="I262" t="s">
        <v>195</v>
      </c>
      <c r="J262"/>
      <c r="K262"/>
      <c r="L262"/>
      <c r="M262"/>
      <c r="N262"/>
      <c r="O262"/>
      <c r="P262"/>
      <c r="Q262" s="65">
        <v>9.1</v>
      </c>
      <c r="R262" s="65">
        <v>3.6</v>
      </c>
      <c r="S262">
        <v>19.5</v>
      </c>
      <c r="T262"/>
      <c r="U262"/>
      <c r="V262" t="s">
        <v>156</v>
      </c>
      <c r="W262" t="s">
        <v>199</v>
      </c>
      <c r="X262" s="29" t="s">
        <v>205</v>
      </c>
      <c r="Y262" t="s">
        <v>34</v>
      </c>
    </row>
    <row r="263" spans="1:25" ht="15" customHeight="1">
      <c r="A263" s="10" t="s">
        <v>38</v>
      </c>
      <c r="B263"/>
      <c r="C263"/>
      <c r="D263" t="s">
        <v>203</v>
      </c>
      <c r="E263"/>
      <c r="F263" t="s">
        <v>68</v>
      </c>
      <c r="G263" t="s">
        <v>153</v>
      </c>
      <c r="H263" t="s">
        <v>204</v>
      </c>
      <c r="I263" t="s">
        <v>195</v>
      </c>
      <c r="J263"/>
      <c r="K263"/>
      <c r="L263"/>
      <c r="M263"/>
      <c r="N263"/>
      <c r="O263"/>
      <c r="P263"/>
      <c r="Q263" s="65">
        <v>9.1</v>
      </c>
      <c r="R263" s="65">
        <v>3.6</v>
      </c>
      <c r="S263">
        <v>19.5</v>
      </c>
      <c r="T263"/>
      <c r="U263"/>
      <c r="V263" t="s">
        <v>156</v>
      </c>
      <c r="W263" t="s">
        <v>199</v>
      </c>
      <c r="X263" s="29" t="s">
        <v>206</v>
      </c>
      <c r="Y263" t="s">
        <v>34</v>
      </c>
    </row>
    <row r="264" spans="1:25" ht="15" customHeight="1">
      <c r="A264" s="10" t="s">
        <v>38</v>
      </c>
      <c r="B264"/>
      <c r="C264"/>
      <c r="D264" t="s">
        <v>168</v>
      </c>
      <c r="E264"/>
      <c r="F264" t="s">
        <v>152</v>
      </c>
      <c r="G264" t="s">
        <v>153</v>
      </c>
      <c r="H264" t="s">
        <v>204</v>
      </c>
      <c r="I264" t="s">
        <v>207</v>
      </c>
      <c r="J264"/>
      <c r="K264"/>
      <c r="L264"/>
      <c r="M264"/>
      <c r="N264"/>
      <c r="O264"/>
      <c r="P264"/>
      <c r="Q264" s="65">
        <v>5.6</v>
      </c>
      <c r="R264" s="65">
        <v>4.3</v>
      </c>
      <c r="S264">
        <v>7.7</v>
      </c>
      <c r="T264"/>
      <c r="U264"/>
      <c r="V264" t="s">
        <v>156</v>
      </c>
      <c r="W264" t="s">
        <v>199</v>
      </c>
      <c r="X264" s="29" t="s">
        <v>208</v>
      </c>
      <c r="Y264" t="s">
        <v>34</v>
      </c>
    </row>
    <row r="265" spans="1:25" ht="15" customHeight="1">
      <c r="A265" s="10" t="s">
        <v>38</v>
      </c>
      <c r="B265"/>
      <c r="C265"/>
      <c r="D265" t="s">
        <v>151</v>
      </c>
      <c r="E265"/>
      <c r="F265" t="s">
        <v>152</v>
      </c>
      <c r="G265" t="s">
        <v>153</v>
      </c>
      <c r="H265" t="s">
        <v>204</v>
      </c>
      <c r="I265" t="s">
        <v>207</v>
      </c>
      <c r="J265"/>
      <c r="K265"/>
      <c r="L265"/>
      <c r="M265"/>
      <c r="N265"/>
      <c r="O265"/>
      <c r="P265"/>
      <c r="Q265" s="65">
        <v>5.6</v>
      </c>
      <c r="R265" s="65">
        <v>4.4000000000000004</v>
      </c>
      <c r="S265">
        <v>7.8</v>
      </c>
      <c r="T265"/>
      <c r="U265"/>
      <c r="V265" t="s">
        <v>156</v>
      </c>
      <c r="W265" t="s">
        <v>199</v>
      </c>
      <c r="X265" s="29" t="s">
        <v>209</v>
      </c>
      <c r="Y265" t="s">
        <v>34</v>
      </c>
    </row>
    <row r="266" spans="1:25" ht="15" customHeight="1">
      <c r="A266" s="10" t="s">
        <v>38</v>
      </c>
      <c r="B266"/>
      <c r="C266"/>
      <c r="D266" t="s">
        <v>168</v>
      </c>
      <c r="E266"/>
      <c r="F266" t="s">
        <v>152</v>
      </c>
      <c r="G266" t="s">
        <v>153</v>
      </c>
      <c r="H266" t="s">
        <v>204</v>
      </c>
      <c r="I266" t="s">
        <v>207</v>
      </c>
      <c r="J266"/>
      <c r="K266"/>
      <c r="L266"/>
      <c r="M266"/>
      <c r="N266"/>
      <c r="O266"/>
      <c r="P266"/>
      <c r="Q266" s="65">
        <v>4.7</v>
      </c>
      <c r="R266" s="65">
        <v>3</v>
      </c>
      <c r="S266">
        <v>8.6</v>
      </c>
      <c r="T266"/>
      <c r="U266"/>
      <c r="V266" t="s">
        <v>156</v>
      </c>
      <c r="W266" t="s">
        <v>199</v>
      </c>
      <c r="X266" s="29" t="s">
        <v>210</v>
      </c>
      <c r="Y266" t="s">
        <v>34</v>
      </c>
    </row>
    <row r="267" spans="1:25" ht="15" customHeight="1">
      <c r="A267" s="10" t="s">
        <v>38</v>
      </c>
      <c r="B267"/>
      <c r="C267"/>
      <c r="D267" t="s">
        <v>151</v>
      </c>
      <c r="E267"/>
      <c r="F267" t="s">
        <v>152</v>
      </c>
      <c r="G267" t="s">
        <v>153</v>
      </c>
      <c r="H267" t="s">
        <v>204</v>
      </c>
      <c r="I267" t="s">
        <v>207</v>
      </c>
      <c r="J267"/>
      <c r="K267"/>
      <c r="L267"/>
      <c r="M267"/>
      <c r="N267"/>
      <c r="O267"/>
      <c r="P267"/>
      <c r="Q267" s="65">
        <v>4.7</v>
      </c>
      <c r="R267" s="65">
        <v>2.2000000000000002</v>
      </c>
      <c r="S267">
        <v>11</v>
      </c>
      <c r="T267"/>
      <c r="U267"/>
      <c r="V267" t="s">
        <v>156</v>
      </c>
      <c r="W267" t="s">
        <v>199</v>
      </c>
      <c r="X267" s="29" t="s">
        <v>211</v>
      </c>
      <c r="Y267" t="s">
        <v>34</v>
      </c>
    </row>
    <row r="268" spans="1:25" ht="15" customHeight="1">
      <c r="A268" s="10" t="s">
        <v>38</v>
      </c>
      <c r="B268"/>
      <c r="C268"/>
      <c r="D268" t="s">
        <v>159</v>
      </c>
      <c r="E268"/>
      <c r="F268" t="s">
        <v>68</v>
      </c>
      <c r="G268" t="s">
        <v>153</v>
      </c>
      <c r="H268" t="s">
        <v>180</v>
      </c>
      <c r="I268" t="s">
        <v>212</v>
      </c>
      <c r="J268"/>
      <c r="K268"/>
      <c r="L268"/>
      <c r="M268"/>
      <c r="N268"/>
      <c r="O268"/>
      <c r="P268"/>
      <c r="Q268" s="65">
        <v>1.2</v>
      </c>
      <c r="R268" s="65">
        <v>0</v>
      </c>
      <c r="S268">
        <v>2.5</v>
      </c>
      <c r="T268"/>
      <c r="U268"/>
      <c r="V268" t="s">
        <v>156</v>
      </c>
      <c r="W268" t="s">
        <v>199</v>
      </c>
      <c r="X268" s="29" t="s">
        <v>213</v>
      </c>
      <c r="Y268" t="s">
        <v>34</v>
      </c>
    </row>
    <row r="269" spans="1:25" ht="15" customHeight="1">
      <c r="A269" s="10" t="s">
        <v>38</v>
      </c>
      <c r="B269"/>
      <c r="C269"/>
      <c r="D269" t="s">
        <v>201</v>
      </c>
      <c r="E269"/>
      <c r="F269" t="s">
        <v>68</v>
      </c>
      <c r="G269" t="s">
        <v>153</v>
      </c>
      <c r="H269" t="s">
        <v>180</v>
      </c>
      <c r="I269" t="s">
        <v>212</v>
      </c>
      <c r="J269"/>
      <c r="K269"/>
      <c r="L269"/>
      <c r="M269"/>
      <c r="N269"/>
      <c r="O269"/>
      <c r="P269"/>
      <c r="Q269" s="65">
        <v>1.5</v>
      </c>
      <c r="R269" s="65">
        <v>0.4</v>
      </c>
      <c r="S269">
        <v>4.9000000000000004</v>
      </c>
      <c r="T269"/>
      <c r="U269"/>
      <c r="V269" t="s">
        <v>156</v>
      </c>
      <c r="W269" t="s">
        <v>199</v>
      </c>
      <c r="X269" s="29" t="s">
        <v>214</v>
      </c>
      <c r="Y269" t="s">
        <v>34</v>
      </c>
    </row>
    <row r="270" spans="1:25" ht="15" customHeight="1">
      <c r="A270" s="10" t="s">
        <v>38</v>
      </c>
      <c r="B270"/>
      <c r="C270"/>
      <c r="D270" t="s">
        <v>159</v>
      </c>
      <c r="E270"/>
      <c r="F270" t="s">
        <v>68</v>
      </c>
      <c r="G270" t="s">
        <v>153</v>
      </c>
      <c r="H270" t="s">
        <v>180</v>
      </c>
      <c r="I270" t="s">
        <v>212</v>
      </c>
      <c r="J270"/>
      <c r="K270"/>
      <c r="L270"/>
      <c r="M270"/>
      <c r="N270"/>
      <c r="O270"/>
      <c r="P270"/>
      <c r="Q270" s="65">
        <v>0.3</v>
      </c>
      <c r="R270" s="65">
        <v>0</v>
      </c>
      <c r="S270">
        <v>2.2999999999999998</v>
      </c>
      <c r="T270"/>
      <c r="U270"/>
      <c r="V270" t="s">
        <v>156</v>
      </c>
      <c r="W270" t="s">
        <v>199</v>
      </c>
      <c r="X270" s="29" t="s">
        <v>215</v>
      </c>
      <c r="Y270" t="s">
        <v>34</v>
      </c>
    </row>
    <row r="271" spans="1:25" ht="15" customHeight="1">
      <c r="A271" s="10" t="s">
        <v>38</v>
      </c>
      <c r="B271"/>
      <c r="C271"/>
      <c r="D271" t="s">
        <v>201</v>
      </c>
      <c r="E271"/>
      <c r="F271" t="s">
        <v>68</v>
      </c>
      <c r="G271" t="s">
        <v>153</v>
      </c>
      <c r="H271" t="s">
        <v>180</v>
      </c>
      <c r="I271" t="s">
        <v>212</v>
      </c>
      <c r="J271"/>
      <c r="K271"/>
      <c r="L271"/>
      <c r="M271"/>
      <c r="N271"/>
      <c r="O271"/>
      <c r="P271"/>
      <c r="Q271" s="65">
        <v>0.3</v>
      </c>
      <c r="R271" s="65">
        <v>0</v>
      </c>
      <c r="S271">
        <v>1.5</v>
      </c>
      <c r="T271"/>
      <c r="U271"/>
      <c r="V271" t="s">
        <v>156</v>
      </c>
      <c r="W271" t="s">
        <v>199</v>
      </c>
      <c r="X271" s="29" t="s">
        <v>216</v>
      </c>
      <c r="Y271" t="s">
        <v>34</v>
      </c>
    </row>
    <row r="272" spans="1:25" ht="15" customHeight="1">
      <c r="A272" s="10" t="s">
        <v>38</v>
      </c>
      <c r="B272"/>
      <c r="C272"/>
      <c r="D272" t="s">
        <v>159</v>
      </c>
      <c r="E272"/>
      <c r="F272" t="s">
        <v>68</v>
      </c>
      <c r="G272" t="s">
        <v>153</v>
      </c>
      <c r="H272" t="s">
        <v>154</v>
      </c>
      <c r="I272" t="s">
        <v>195</v>
      </c>
      <c r="J272"/>
      <c r="K272"/>
      <c r="L272"/>
      <c r="M272"/>
      <c r="N272"/>
      <c r="O272"/>
      <c r="P272"/>
      <c r="Q272" s="65">
        <v>1.54</v>
      </c>
      <c r="R272" s="65">
        <v>0.84</v>
      </c>
      <c r="S272">
        <v>2.2400000000000002</v>
      </c>
      <c r="T272"/>
      <c r="U272"/>
      <c r="V272" t="s">
        <v>156</v>
      </c>
      <c r="W272" t="s">
        <v>217</v>
      </c>
      <c r="X272" s="29" t="s">
        <v>218</v>
      </c>
      <c r="Y272" t="s">
        <v>34</v>
      </c>
    </row>
    <row r="273" spans="1:25" ht="15" customHeight="1">
      <c r="A273" s="10" t="s">
        <v>38</v>
      </c>
      <c r="B273"/>
      <c r="C273"/>
      <c r="D273" t="s">
        <v>159</v>
      </c>
      <c r="E273"/>
      <c r="F273" t="s">
        <v>68</v>
      </c>
      <c r="G273" t="s">
        <v>153</v>
      </c>
      <c r="H273" t="s">
        <v>154</v>
      </c>
      <c r="I273" t="s">
        <v>195</v>
      </c>
      <c r="J273"/>
      <c r="K273"/>
      <c r="L273"/>
      <c r="M273"/>
      <c r="N273"/>
      <c r="O273"/>
      <c r="P273"/>
      <c r="Q273" s="65">
        <v>2.04</v>
      </c>
      <c r="R273" s="65">
        <v>0.79</v>
      </c>
      <c r="S273">
        <v>3.28</v>
      </c>
      <c r="T273"/>
      <c r="U273"/>
      <c r="V273" t="s">
        <v>156</v>
      </c>
      <c r="W273" t="s">
        <v>217</v>
      </c>
      <c r="X273" s="29" t="s">
        <v>219</v>
      </c>
      <c r="Y273" t="s">
        <v>34</v>
      </c>
    </row>
    <row r="274" spans="1:25" ht="15" customHeight="1">
      <c r="A274" s="10" t="s">
        <v>38</v>
      </c>
      <c r="B274"/>
      <c r="C274"/>
      <c r="D274" t="s">
        <v>159</v>
      </c>
      <c r="E274"/>
      <c r="F274" t="s">
        <v>68</v>
      </c>
      <c r="G274" t="s">
        <v>153</v>
      </c>
      <c r="H274" t="s">
        <v>176</v>
      </c>
      <c r="I274" t="s">
        <v>195</v>
      </c>
      <c r="J274"/>
      <c r="K274"/>
      <c r="L274"/>
      <c r="M274"/>
      <c r="N274"/>
      <c r="O274"/>
      <c r="P274"/>
      <c r="Q274" s="65">
        <v>0.93</v>
      </c>
      <c r="R274" s="65">
        <v>0.21</v>
      </c>
      <c r="S274">
        <v>1.65</v>
      </c>
      <c r="T274"/>
      <c r="U274"/>
      <c r="V274" t="s">
        <v>156</v>
      </c>
      <c r="W274" t="s">
        <v>217</v>
      </c>
      <c r="X274" s="29" t="s">
        <v>220</v>
      </c>
      <c r="Y274" t="s">
        <v>34</v>
      </c>
    </row>
    <row r="275" spans="1:25" ht="15" customHeight="1">
      <c r="A275" s="10" t="s">
        <v>38</v>
      </c>
      <c r="B275"/>
      <c r="C275"/>
      <c r="D275" t="s">
        <v>159</v>
      </c>
      <c r="E275"/>
      <c r="F275" t="s">
        <v>68</v>
      </c>
      <c r="G275" t="s">
        <v>153</v>
      </c>
      <c r="H275" t="s">
        <v>176</v>
      </c>
      <c r="I275" t="s">
        <v>195</v>
      </c>
      <c r="J275"/>
      <c r="K275"/>
      <c r="L275"/>
      <c r="M275"/>
      <c r="N275"/>
      <c r="O275"/>
      <c r="P275"/>
      <c r="Q275" s="65">
        <v>2.3199999999999998</v>
      </c>
      <c r="R275" s="65">
        <v>0.12</v>
      </c>
      <c r="S275">
        <v>4.5199999999999996</v>
      </c>
      <c r="T275"/>
      <c r="U275"/>
      <c r="V275" t="s">
        <v>156</v>
      </c>
      <c r="W275" t="s">
        <v>217</v>
      </c>
      <c r="X275" s="29" t="s">
        <v>221</v>
      </c>
      <c r="Y275" t="s">
        <v>34</v>
      </c>
    </row>
    <row r="276" spans="1:25" ht="15" customHeight="1">
      <c r="A276" s="10" t="s">
        <v>38</v>
      </c>
      <c r="B276"/>
      <c r="C276"/>
      <c r="D276" t="s">
        <v>201</v>
      </c>
      <c r="E276"/>
      <c r="F276" t="s">
        <v>68</v>
      </c>
      <c r="G276" t="s">
        <v>153</v>
      </c>
      <c r="H276" t="s">
        <v>176</v>
      </c>
      <c r="I276" t="s">
        <v>195</v>
      </c>
      <c r="J276"/>
      <c r="K276"/>
      <c r="L276"/>
      <c r="M276"/>
      <c r="N276"/>
      <c r="O276"/>
      <c r="P276"/>
      <c r="Q276" s="65">
        <v>1.27</v>
      </c>
      <c r="R276" s="65">
        <v>0.43</v>
      </c>
      <c r="S276">
        <v>3.5</v>
      </c>
      <c r="T276"/>
      <c r="U276"/>
      <c r="V276" t="s">
        <v>156</v>
      </c>
      <c r="W276" t="s">
        <v>217</v>
      </c>
      <c r="X276" s="29" t="s">
        <v>372</v>
      </c>
      <c r="Y276" t="s">
        <v>34</v>
      </c>
    </row>
    <row r="277" spans="1:25" ht="15" customHeight="1">
      <c r="A277" s="10" t="s">
        <v>38</v>
      </c>
      <c r="B277"/>
      <c r="C277"/>
      <c r="D277" t="s">
        <v>201</v>
      </c>
      <c r="E277"/>
      <c r="F277" t="s">
        <v>68</v>
      </c>
      <c r="G277" t="s">
        <v>153</v>
      </c>
      <c r="H277" t="s">
        <v>176</v>
      </c>
      <c r="I277" t="s">
        <v>195</v>
      </c>
      <c r="J277"/>
      <c r="K277"/>
      <c r="L277"/>
      <c r="M277"/>
      <c r="N277"/>
      <c r="O277"/>
      <c r="P277"/>
      <c r="Q277" s="65">
        <v>1.77</v>
      </c>
      <c r="R277" s="65">
        <v>0.55000000000000004</v>
      </c>
      <c r="S277">
        <v>4.1399999999999997</v>
      </c>
      <c r="T277"/>
      <c r="U277"/>
      <c r="V277" t="s">
        <v>156</v>
      </c>
      <c r="W277" t="s">
        <v>217</v>
      </c>
      <c r="X277" s="29" t="s">
        <v>373</v>
      </c>
      <c r="Y277" t="s">
        <v>34</v>
      </c>
    </row>
    <row r="278" spans="1:25" ht="15" customHeight="1">
      <c r="A278" s="10" t="s">
        <v>38</v>
      </c>
      <c r="B278"/>
      <c r="C278"/>
      <c r="D278" t="s">
        <v>201</v>
      </c>
      <c r="E278"/>
      <c r="F278" t="s">
        <v>68</v>
      </c>
      <c r="G278" t="s">
        <v>153</v>
      </c>
      <c r="H278" t="s">
        <v>176</v>
      </c>
      <c r="I278" t="s">
        <v>195</v>
      </c>
      <c r="J278"/>
      <c r="K278"/>
      <c r="L278"/>
      <c r="M278"/>
      <c r="N278"/>
      <c r="O278"/>
      <c r="P278"/>
      <c r="Q278" s="65">
        <v>1.03</v>
      </c>
      <c r="R278" s="65">
        <v>0.27</v>
      </c>
      <c r="S278">
        <v>2.82</v>
      </c>
      <c r="T278"/>
      <c r="U278"/>
      <c r="V278" t="s">
        <v>156</v>
      </c>
      <c r="W278" t="s">
        <v>217</v>
      </c>
      <c r="X278" s="29" t="s">
        <v>374</v>
      </c>
      <c r="Y278" t="s">
        <v>34</v>
      </c>
    </row>
    <row r="279" spans="1:25" ht="15" customHeight="1">
      <c r="A279" s="10" t="s">
        <v>38</v>
      </c>
      <c r="B279"/>
      <c r="C279"/>
      <c r="D279" t="s">
        <v>201</v>
      </c>
      <c r="E279"/>
      <c r="F279" t="s">
        <v>68</v>
      </c>
      <c r="G279" t="s">
        <v>153</v>
      </c>
      <c r="H279" t="s">
        <v>176</v>
      </c>
      <c r="I279" t="s">
        <v>195</v>
      </c>
      <c r="J279"/>
      <c r="K279"/>
      <c r="L279"/>
      <c r="M279"/>
      <c r="N279"/>
      <c r="O279"/>
      <c r="P279"/>
      <c r="Q279" s="65">
        <v>1.72</v>
      </c>
      <c r="R279" s="65">
        <v>0.68</v>
      </c>
      <c r="S279">
        <v>4.1399999999999997</v>
      </c>
      <c r="T279"/>
      <c r="U279"/>
      <c r="V279" t="s">
        <v>156</v>
      </c>
      <c r="W279" t="s">
        <v>217</v>
      </c>
      <c r="X279" s="29" t="s">
        <v>375</v>
      </c>
      <c r="Y279" t="s">
        <v>34</v>
      </c>
    </row>
    <row r="280" spans="1:25" ht="15" customHeight="1">
      <c r="A280" s="10" t="s">
        <v>38</v>
      </c>
      <c r="B280"/>
      <c r="C280"/>
      <c r="D280" t="s">
        <v>201</v>
      </c>
      <c r="E280"/>
      <c r="F280" t="s">
        <v>68</v>
      </c>
      <c r="G280" t="s">
        <v>153</v>
      </c>
      <c r="H280" t="s">
        <v>154</v>
      </c>
      <c r="I280" t="s">
        <v>195</v>
      </c>
      <c r="J280"/>
      <c r="K280"/>
      <c r="L280"/>
      <c r="M280"/>
      <c r="N280"/>
      <c r="O280"/>
      <c r="P280"/>
      <c r="Q280" s="65">
        <v>1.17</v>
      </c>
      <c r="R280" s="65">
        <v>0.47</v>
      </c>
      <c r="S280">
        <v>2.39</v>
      </c>
      <c r="T280"/>
      <c r="U280"/>
      <c r="V280" t="s">
        <v>156</v>
      </c>
      <c r="W280" t="s">
        <v>240</v>
      </c>
      <c r="X280" s="29" t="s">
        <v>376</v>
      </c>
      <c r="Y280" t="s">
        <v>34</v>
      </c>
    </row>
    <row r="281" spans="1:25" ht="15" customHeight="1">
      <c r="A281" s="10" t="s">
        <v>38</v>
      </c>
      <c r="B281"/>
      <c r="C281"/>
      <c r="D281" t="s">
        <v>201</v>
      </c>
      <c r="E281"/>
      <c r="F281" t="s">
        <v>68</v>
      </c>
      <c r="G281" t="s">
        <v>153</v>
      </c>
      <c r="H281" t="s">
        <v>154</v>
      </c>
      <c r="I281" t="s">
        <v>195</v>
      </c>
      <c r="J281"/>
      <c r="K281"/>
      <c r="L281"/>
      <c r="M281"/>
      <c r="N281"/>
      <c r="O281"/>
      <c r="P281"/>
      <c r="Q281" s="65">
        <v>1.06</v>
      </c>
      <c r="R281" s="65">
        <v>0.47</v>
      </c>
      <c r="S281">
        <v>1.89</v>
      </c>
      <c r="T281"/>
      <c r="U281"/>
      <c r="V281" t="s">
        <v>156</v>
      </c>
      <c r="W281" t="s">
        <v>240</v>
      </c>
      <c r="X281" s="29" t="s">
        <v>377</v>
      </c>
      <c r="Y281" t="s">
        <v>34</v>
      </c>
    </row>
    <row r="282" spans="1:25" ht="15" customHeight="1">
      <c r="A282" s="10" t="s">
        <v>38</v>
      </c>
      <c r="B282"/>
      <c r="C282"/>
      <c r="D282" t="s">
        <v>201</v>
      </c>
      <c r="E282"/>
      <c r="F282" t="s">
        <v>68</v>
      </c>
      <c r="G282" t="s">
        <v>153</v>
      </c>
      <c r="H282" t="s">
        <v>154</v>
      </c>
      <c r="I282" t="s">
        <v>195</v>
      </c>
      <c r="J282"/>
      <c r="K282"/>
      <c r="L282"/>
      <c r="M282"/>
      <c r="N282"/>
      <c r="O282"/>
      <c r="P282"/>
      <c r="Q282" s="65">
        <v>0.62</v>
      </c>
      <c r="R282" s="65">
        <v>0.2</v>
      </c>
      <c r="S282">
        <v>1.52</v>
      </c>
      <c r="T282"/>
      <c r="U282"/>
      <c r="V282" t="s">
        <v>156</v>
      </c>
      <c r="W282" t="s">
        <v>240</v>
      </c>
      <c r="X282" s="29" t="s">
        <v>378</v>
      </c>
      <c r="Y282" t="s">
        <v>34</v>
      </c>
    </row>
    <row r="283" spans="1:25" ht="15" customHeight="1">
      <c r="A283" s="10" t="s">
        <v>38</v>
      </c>
      <c r="B283"/>
      <c r="C283"/>
      <c r="D283" t="s">
        <v>201</v>
      </c>
      <c r="E283"/>
      <c r="F283" t="s">
        <v>68</v>
      </c>
      <c r="G283" t="s">
        <v>153</v>
      </c>
      <c r="H283" t="s">
        <v>154</v>
      </c>
      <c r="I283" t="s">
        <v>195</v>
      </c>
      <c r="J283"/>
      <c r="K283"/>
      <c r="L283"/>
      <c r="M283"/>
      <c r="N283"/>
      <c r="O283"/>
      <c r="P283"/>
      <c r="Q283" s="65">
        <v>0.59</v>
      </c>
      <c r="R283" s="65">
        <v>0.21</v>
      </c>
      <c r="S283">
        <v>1.27</v>
      </c>
      <c r="T283"/>
      <c r="U283"/>
      <c r="V283" t="s">
        <v>156</v>
      </c>
      <c r="W283" t="s">
        <v>240</v>
      </c>
      <c r="X283" s="29" t="s">
        <v>379</v>
      </c>
      <c r="Y283" t="s">
        <v>34</v>
      </c>
    </row>
    <row r="284" spans="1:25" ht="15" customHeight="1">
      <c r="A284" s="10" t="s">
        <v>38</v>
      </c>
      <c r="B284"/>
      <c r="C284"/>
      <c r="D284" t="s">
        <v>201</v>
      </c>
      <c r="E284"/>
      <c r="F284" t="s">
        <v>68</v>
      </c>
      <c r="G284" t="s">
        <v>153</v>
      </c>
      <c r="H284" t="s">
        <v>154</v>
      </c>
      <c r="I284" t="s">
        <v>195</v>
      </c>
      <c r="J284"/>
      <c r="K284"/>
      <c r="L284"/>
      <c r="M284"/>
      <c r="N284"/>
      <c r="O284"/>
      <c r="P284"/>
      <c r="Q284" s="65">
        <v>0.79</v>
      </c>
      <c r="R284" s="65">
        <v>0.2</v>
      </c>
      <c r="S284">
        <v>2.68</v>
      </c>
      <c r="T284"/>
      <c r="U284"/>
      <c r="V284" t="s">
        <v>156</v>
      </c>
      <c r="W284" t="s">
        <v>240</v>
      </c>
      <c r="X284" s="29" t="s">
        <v>380</v>
      </c>
      <c r="Y284" t="s">
        <v>34</v>
      </c>
    </row>
    <row r="285" spans="1:25" ht="15" customHeight="1">
      <c r="A285" s="10" t="s">
        <v>38</v>
      </c>
      <c r="B285"/>
      <c r="C285"/>
      <c r="D285" t="s">
        <v>201</v>
      </c>
      <c r="E285"/>
      <c r="F285" t="s">
        <v>68</v>
      </c>
      <c r="G285" t="s">
        <v>153</v>
      </c>
      <c r="H285" t="s">
        <v>154</v>
      </c>
      <c r="I285" t="s">
        <v>195</v>
      </c>
      <c r="J285"/>
      <c r="K285"/>
      <c r="L285"/>
      <c r="M285"/>
      <c r="N285"/>
      <c r="O285"/>
      <c r="P285"/>
      <c r="Q285" s="65">
        <v>0.78</v>
      </c>
      <c r="R285" s="65">
        <v>0.21</v>
      </c>
      <c r="S285">
        <v>2.02</v>
      </c>
      <c r="T285"/>
      <c r="U285"/>
      <c r="V285" t="s">
        <v>156</v>
      </c>
      <c r="W285" t="s">
        <v>240</v>
      </c>
      <c r="X285" s="29" t="s">
        <v>381</v>
      </c>
      <c r="Y285" t="s">
        <v>34</v>
      </c>
    </row>
    <row r="286" spans="1:25" ht="15" customHeight="1">
      <c r="A286" s="10" t="s">
        <v>38</v>
      </c>
      <c r="B286"/>
      <c r="C286"/>
      <c r="D286" t="s">
        <v>168</v>
      </c>
      <c r="E286"/>
      <c r="F286" t="s">
        <v>68</v>
      </c>
      <c r="G286" t="s">
        <v>153</v>
      </c>
      <c r="H286" t="s">
        <v>154</v>
      </c>
      <c r="I286" t="s">
        <v>195</v>
      </c>
      <c r="J286"/>
      <c r="K286"/>
      <c r="L286"/>
      <c r="M286"/>
      <c r="N286"/>
      <c r="O286"/>
      <c r="P286"/>
      <c r="Q286" s="65">
        <v>0.95</v>
      </c>
      <c r="R286" s="65">
        <v>0</v>
      </c>
      <c r="S286">
        <v>2.29</v>
      </c>
      <c r="T286"/>
      <c r="U286"/>
      <c r="V286" t="s">
        <v>156</v>
      </c>
      <c r="W286" t="s">
        <v>240</v>
      </c>
      <c r="X286" s="29" t="s">
        <v>382</v>
      </c>
      <c r="Y286" t="s">
        <v>34</v>
      </c>
    </row>
    <row r="287" spans="1:25" ht="15" customHeight="1">
      <c r="A287" s="10" t="s">
        <v>38</v>
      </c>
      <c r="B287"/>
      <c r="C287"/>
      <c r="D287" t="s">
        <v>168</v>
      </c>
      <c r="E287"/>
      <c r="F287" t="s">
        <v>68</v>
      </c>
      <c r="G287" t="s">
        <v>153</v>
      </c>
      <c r="H287" t="s">
        <v>154</v>
      </c>
      <c r="I287" t="s">
        <v>195</v>
      </c>
      <c r="J287"/>
      <c r="K287"/>
      <c r="L287"/>
      <c r="M287"/>
      <c r="N287"/>
      <c r="O287"/>
      <c r="P287"/>
      <c r="Q287" s="65">
        <v>1</v>
      </c>
      <c r="R287" s="65">
        <v>0</v>
      </c>
      <c r="S287">
        <v>2.42</v>
      </c>
      <c r="T287"/>
      <c r="U287"/>
      <c r="V287" t="s">
        <v>156</v>
      </c>
      <c r="W287" t="s">
        <v>240</v>
      </c>
      <c r="X287" s="29" t="s">
        <v>383</v>
      </c>
      <c r="Y287" t="s">
        <v>34</v>
      </c>
    </row>
    <row r="288" spans="1:25" ht="15" customHeight="1">
      <c r="A288" s="10" t="s">
        <v>38</v>
      </c>
      <c r="B288"/>
      <c r="C288"/>
      <c r="D288" t="s">
        <v>168</v>
      </c>
      <c r="E288"/>
      <c r="F288" t="s">
        <v>68</v>
      </c>
      <c r="G288" t="s">
        <v>153</v>
      </c>
      <c r="H288" t="s">
        <v>154</v>
      </c>
      <c r="I288" t="s">
        <v>195</v>
      </c>
      <c r="J288"/>
      <c r="K288"/>
      <c r="L288"/>
      <c r="M288"/>
      <c r="N288"/>
      <c r="O288"/>
      <c r="P288"/>
      <c r="Q288" s="65">
        <v>5.3</v>
      </c>
      <c r="R288" s="68"/>
      <c r="S288"/>
      <c r="T288"/>
      <c r="U288"/>
      <c r="V288" t="s">
        <v>156</v>
      </c>
      <c r="W288" t="s">
        <v>240</v>
      </c>
      <c r="X288" s="29" t="s">
        <v>384</v>
      </c>
      <c r="Y288" t="s">
        <v>34</v>
      </c>
    </row>
    <row r="289" spans="1:25" ht="15" customHeight="1">
      <c r="A289" s="10" t="s">
        <v>38</v>
      </c>
      <c r="B289"/>
      <c r="C289"/>
      <c r="D289" t="s">
        <v>168</v>
      </c>
      <c r="E289"/>
      <c r="F289" t="s">
        <v>68</v>
      </c>
      <c r="G289" t="s">
        <v>153</v>
      </c>
      <c r="H289" t="s">
        <v>154</v>
      </c>
      <c r="I289" t="s">
        <v>195</v>
      </c>
      <c r="J289"/>
      <c r="K289"/>
      <c r="L289"/>
      <c r="M289"/>
      <c r="N289"/>
      <c r="O289"/>
      <c r="P289"/>
      <c r="Q289" s="65">
        <v>31.7</v>
      </c>
      <c r="R289" s="68"/>
      <c r="S289"/>
      <c r="T289"/>
      <c r="U289"/>
      <c r="V289" t="s">
        <v>156</v>
      </c>
      <c r="W289" t="s">
        <v>240</v>
      </c>
      <c r="X289" s="29" t="s">
        <v>385</v>
      </c>
      <c r="Y289" t="s">
        <v>34</v>
      </c>
    </row>
    <row r="290" spans="1:25" ht="15" customHeight="1">
      <c r="A290" s="10" t="s">
        <v>38</v>
      </c>
      <c r="B290"/>
      <c r="C290"/>
      <c r="D290" t="s">
        <v>168</v>
      </c>
      <c r="E290"/>
      <c r="F290" t="s">
        <v>68</v>
      </c>
      <c r="G290" t="s">
        <v>153</v>
      </c>
      <c r="H290" t="s">
        <v>154</v>
      </c>
      <c r="I290" t="s">
        <v>195</v>
      </c>
      <c r="J290"/>
      <c r="K290"/>
      <c r="L290"/>
      <c r="M290"/>
      <c r="N290"/>
      <c r="O290"/>
      <c r="P290"/>
      <c r="Q290" s="65">
        <v>0.17</v>
      </c>
      <c r="R290" s="68"/>
      <c r="S290"/>
      <c r="T290"/>
      <c r="U290"/>
      <c r="V290" t="s">
        <v>156</v>
      </c>
      <c r="W290" t="s">
        <v>240</v>
      </c>
      <c r="X290" s="29" t="s">
        <v>386</v>
      </c>
      <c r="Y290" t="s">
        <v>34</v>
      </c>
    </row>
    <row r="291" spans="1:25" ht="15" customHeight="1">
      <c r="A291" s="10" t="s">
        <v>38</v>
      </c>
      <c r="B291"/>
      <c r="C291"/>
      <c r="D291" t="s">
        <v>168</v>
      </c>
      <c r="E291"/>
      <c r="F291" t="s">
        <v>68</v>
      </c>
      <c r="G291" t="s">
        <v>153</v>
      </c>
      <c r="H291" t="s">
        <v>154</v>
      </c>
      <c r="I291" t="s">
        <v>195</v>
      </c>
      <c r="J291"/>
      <c r="K291"/>
      <c r="L291"/>
      <c r="M291"/>
      <c r="N291"/>
      <c r="O291"/>
      <c r="P291"/>
      <c r="Q291" s="65">
        <v>0.24</v>
      </c>
      <c r="R291" s="68"/>
      <c r="S291"/>
      <c r="T291"/>
      <c r="U291"/>
      <c r="V291" t="s">
        <v>156</v>
      </c>
      <c r="W291" t="s">
        <v>240</v>
      </c>
      <c r="X291" s="29" t="s">
        <v>387</v>
      </c>
      <c r="Y291" t="s">
        <v>34</v>
      </c>
    </row>
    <row r="292" spans="1:25" ht="15" customHeight="1">
      <c r="A292" s="10" t="s">
        <v>38</v>
      </c>
      <c r="B292"/>
      <c r="C292"/>
      <c r="D292" t="s">
        <v>168</v>
      </c>
      <c r="E292"/>
      <c r="F292" t="s">
        <v>68</v>
      </c>
      <c r="G292" t="s">
        <v>153</v>
      </c>
      <c r="H292" t="s">
        <v>160</v>
      </c>
      <c r="I292" t="s">
        <v>212</v>
      </c>
      <c r="J292"/>
      <c r="K292"/>
      <c r="L292"/>
      <c r="M292"/>
      <c r="N292"/>
      <c r="O292"/>
      <c r="P292"/>
      <c r="Q292" s="65">
        <v>2.5</v>
      </c>
      <c r="R292" s="65">
        <v>0</v>
      </c>
      <c r="S292">
        <v>6.8</v>
      </c>
      <c r="T292"/>
      <c r="U292"/>
      <c r="V292" t="s">
        <v>156</v>
      </c>
      <c r="W292" t="s">
        <v>222</v>
      </c>
      <c r="X292" s="29" t="s">
        <v>223</v>
      </c>
      <c r="Y292" t="s">
        <v>34</v>
      </c>
    </row>
    <row r="293" spans="1:25" ht="15" customHeight="1">
      <c r="A293" s="10" t="s">
        <v>38</v>
      </c>
      <c r="B293"/>
      <c r="C293"/>
      <c r="D293" t="s">
        <v>168</v>
      </c>
      <c r="E293"/>
      <c r="F293" t="s">
        <v>68</v>
      </c>
      <c r="G293" t="s">
        <v>153</v>
      </c>
      <c r="H293" t="s">
        <v>160</v>
      </c>
      <c r="I293" t="s">
        <v>212</v>
      </c>
      <c r="J293"/>
      <c r="K293"/>
      <c r="L293"/>
      <c r="M293"/>
      <c r="N293"/>
      <c r="O293"/>
      <c r="P293"/>
      <c r="Q293" s="65">
        <v>2.2000000000000002</v>
      </c>
      <c r="R293" s="65">
        <v>0</v>
      </c>
      <c r="S293">
        <v>5.2</v>
      </c>
      <c r="T293"/>
      <c r="U293"/>
      <c r="V293" t="s">
        <v>156</v>
      </c>
      <c r="W293" t="s">
        <v>222</v>
      </c>
      <c r="X293" s="29" t="s">
        <v>224</v>
      </c>
      <c r="Y293" t="s">
        <v>34</v>
      </c>
    </row>
    <row r="294" spans="1:25" ht="15" customHeight="1">
      <c r="A294" s="10" t="s">
        <v>38</v>
      </c>
      <c r="B294"/>
      <c r="C294"/>
      <c r="D294" t="s">
        <v>168</v>
      </c>
      <c r="E294"/>
      <c r="F294" t="s">
        <v>68</v>
      </c>
      <c r="G294" t="s">
        <v>153</v>
      </c>
      <c r="H294" t="s">
        <v>160</v>
      </c>
      <c r="I294" t="s">
        <v>212</v>
      </c>
      <c r="J294"/>
      <c r="K294"/>
      <c r="L294"/>
      <c r="M294"/>
      <c r="N294"/>
      <c r="O294"/>
      <c r="P294"/>
      <c r="Q294" s="65">
        <v>1.2</v>
      </c>
      <c r="R294" s="65">
        <v>0</v>
      </c>
      <c r="S294">
        <v>4.4000000000000004</v>
      </c>
      <c r="T294"/>
      <c r="U294"/>
      <c r="V294" t="s">
        <v>156</v>
      </c>
      <c r="W294" t="s">
        <v>222</v>
      </c>
      <c r="X294" s="29" t="s">
        <v>225</v>
      </c>
      <c r="Y294" t="s">
        <v>34</v>
      </c>
    </row>
    <row r="295" spans="1:25" ht="15" customHeight="1">
      <c r="A295" s="10" t="s">
        <v>38</v>
      </c>
      <c r="B295"/>
      <c r="C295"/>
      <c r="D295" t="s">
        <v>168</v>
      </c>
      <c r="E295"/>
      <c r="F295" t="s">
        <v>68</v>
      </c>
      <c r="G295" t="s">
        <v>153</v>
      </c>
      <c r="H295" t="s">
        <v>160</v>
      </c>
      <c r="I295" t="s">
        <v>212</v>
      </c>
      <c r="J295"/>
      <c r="K295"/>
      <c r="L295"/>
      <c r="M295"/>
      <c r="N295"/>
      <c r="O295"/>
      <c r="P295"/>
      <c r="Q295" s="65">
        <v>5.6</v>
      </c>
      <c r="R295" s="65">
        <v>0</v>
      </c>
      <c r="S295">
        <v>16.8</v>
      </c>
      <c r="T295"/>
      <c r="U295"/>
      <c r="V295" t="s">
        <v>156</v>
      </c>
      <c r="W295" t="s">
        <v>222</v>
      </c>
      <c r="X295" s="29" t="s">
        <v>226</v>
      </c>
      <c r="Y295" t="s">
        <v>34</v>
      </c>
    </row>
    <row r="296" spans="1:25" ht="15" customHeight="1">
      <c r="A296" s="10" t="s">
        <v>38</v>
      </c>
      <c r="B296"/>
      <c r="C296"/>
      <c r="D296" t="s">
        <v>168</v>
      </c>
      <c r="E296"/>
      <c r="F296" t="s">
        <v>68</v>
      </c>
      <c r="G296" t="s">
        <v>153</v>
      </c>
      <c r="H296" t="s">
        <v>160</v>
      </c>
      <c r="I296" t="s">
        <v>212</v>
      </c>
      <c r="J296"/>
      <c r="K296"/>
      <c r="L296"/>
      <c r="M296"/>
      <c r="N296"/>
      <c r="O296"/>
      <c r="P296"/>
      <c r="Q296" s="65">
        <v>2.1</v>
      </c>
      <c r="R296" s="65">
        <v>0</v>
      </c>
      <c r="S296">
        <v>5.2</v>
      </c>
      <c r="T296"/>
      <c r="U296"/>
      <c r="V296" t="s">
        <v>156</v>
      </c>
      <c r="W296" t="s">
        <v>222</v>
      </c>
      <c r="X296" s="29" t="s">
        <v>227</v>
      </c>
      <c r="Y296" t="s">
        <v>34</v>
      </c>
    </row>
    <row r="297" spans="1:25" ht="15" customHeight="1">
      <c r="A297" s="10" t="s">
        <v>38</v>
      </c>
      <c r="B297"/>
      <c r="C297"/>
      <c r="D297" t="s">
        <v>168</v>
      </c>
      <c r="E297"/>
      <c r="F297" t="s">
        <v>68</v>
      </c>
      <c r="G297" t="s">
        <v>153</v>
      </c>
      <c r="H297" t="s">
        <v>160</v>
      </c>
      <c r="I297" t="s">
        <v>212</v>
      </c>
      <c r="J297"/>
      <c r="K297"/>
      <c r="L297"/>
      <c r="M297"/>
      <c r="N297"/>
      <c r="O297"/>
      <c r="P297"/>
      <c r="Q297" s="65">
        <v>4.8</v>
      </c>
      <c r="R297" s="65">
        <v>0</v>
      </c>
      <c r="S297">
        <v>7.5</v>
      </c>
      <c r="T297"/>
      <c r="U297"/>
      <c r="V297" t="s">
        <v>156</v>
      </c>
      <c r="W297" t="s">
        <v>222</v>
      </c>
      <c r="X297" s="29" t="s">
        <v>228</v>
      </c>
      <c r="Y297" t="s">
        <v>34</v>
      </c>
    </row>
    <row r="298" spans="1:25" ht="15" customHeight="1">
      <c r="A298" s="10" t="s">
        <v>38</v>
      </c>
      <c r="B298"/>
      <c r="C298"/>
      <c r="D298" t="s">
        <v>168</v>
      </c>
      <c r="E298"/>
      <c r="F298" t="s">
        <v>152</v>
      </c>
      <c r="G298" t="s">
        <v>153</v>
      </c>
      <c r="H298" t="s">
        <v>160</v>
      </c>
      <c r="I298" t="s">
        <v>229</v>
      </c>
      <c r="J298"/>
      <c r="K298"/>
      <c r="L298"/>
      <c r="M298"/>
      <c r="N298"/>
      <c r="O298"/>
      <c r="P298"/>
      <c r="Q298" s="65">
        <v>2.2999999999999998</v>
      </c>
      <c r="R298" s="65">
        <v>1.92</v>
      </c>
      <c r="S298">
        <v>2.76</v>
      </c>
      <c r="T298"/>
      <c r="U298"/>
      <c r="V298" t="s">
        <v>156</v>
      </c>
      <c r="W298" t="s">
        <v>230</v>
      </c>
      <c r="X298" s="29" t="s">
        <v>231</v>
      </c>
      <c r="Y298" t="s">
        <v>34</v>
      </c>
    </row>
    <row r="299" spans="1:25" ht="15" customHeight="1">
      <c r="A299" s="10" t="s">
        <v>38</v>
      </c>
      <c r="B299"/>
      <c r="C299"/>
      <c r="D299" t="s">
        <v>168</v>
      </c>
      <c r="E299"/>
      <c r="F299" t="s">
        <v>152</v>
      </c>
      <c r="G299" t="s">
        <v>153</v>
      </c>
      <c r="H299" t="s">
        <v>160</v>
      </c>
      <c r="I299" t="s">
        <v>229</v>
      </c>
      <c r="J299"/>
      <c r="K299"/>
      <c r="L299"/>
      <c r="M299"/>
      <c r="N299"/>
      <c r="O299"/>
      <c r="P299"/>
      <c r="Q299" s="65">
        <v>2.86</v>
      </c>
      <c r="R299" s="65">
        <v>2.41</v>
      </c>
      <c r="S299">
        <v>3.41</v>
      </c>
      <c r="T299"/>
      <c r="U299"/>
      <c r="V299" t="s">
        <v>156</v>
      </c>
      <c r="W299" t="s">
        <v>230</v>
      </c>
      <c r="X299" s="29" t="s">
        <v>232</v>
      </c>
      <c r="Y299" t="s">
        <v>34</v>
      </c>
    </row>
    <row r="300" spans="1:25" ht="15" customHeight="1">
      <c r="A300" s="10" t="s">
        <v>38</v>
      </c>
      <c r="B300"/>
      <c r="C300"/>
      <c r="D300" t="s">
        <v>168</v>
      </c>
      <c r="E300"/>
      <c r="F300" t="s">
        <v>152</v>
      </c>
      <c r="G300" t="s">
        <v>153</v>
      </c>
      <c r="H300" t="s">
        <v>160</v>
      </c>
      <c r="I300" t="s">
        <v>229</v>
      </c>
      <c r="J300"/>
      <c r="K300"/>
      <c r="L300"/>
      <c r="M300"/>
      <c r="N300"/>
      <c r="O300"/>
      <c r="P300"/>
      <c r="Q300" s="65">
        <v>3.49</v>
      </c>
      <c r="R300" s="65">
        <v>2.7</v>
      </c>
      <c r="S300">
        <v>4.5</v>
      </c>
      <c r="T300"/>
      <c r="U300"/>
      <c r="V300" t="s">
        <v>156</v>
      </c>
      <c r="W300" t="s">
        <v>230</v>
      </c>
      <c r="X300" s="29" t="s">
        <v>233</v>
      </c>
      <c r="Y300" t="s">
        <v>34</v>
      </c>
    </row>
    <row r="301" spans="1:25" ht="15" customHeight="1">
      <c r="A301" s="10" t="s">
        <v>38</v>
      </c>
      <c r="B301"/>
      <c r="C301"/>
      <c r="D301" t="s">
        <v>168</v>
      </c>
      <c r="E301"/>
      <c r="F301" t="s">
        <v>152</v>
      </c>
      <c r="G301" t="s">
        <v>153</v>
      </c>
      <c r="H301" t="s">
        <v>160</v>
      </c>
      <c r="I301" t="s">
        <v>229</v>
      </c>
      <c r="J301"/>
      <c r="K301"/>
      <c r="L301"/>
      <c r="M301"/>
      <c r="N301"/>
      <c r="O301"/>
      <c r="P301"/>
      <c r="Q301" s="65">
        <v>3.17</v>
      </c>
      <c r="R301" s="65">
        <v>2.0099999999999998</v>
      </c>
      <c r="S301">
        <v>5</v>
      </c>
      <c r="T301"/>
      <c r="U301"/>
      <c r="V301" t="s">
        <v>156</v>
      </c>
      <c r="W301" t="s">
        <v>230</v>
      </c>
      <c r="X301" s="29" t="s">
        <v>234</v>
      </c>
      <c r="Y301" t="s">
        <v>34</v>
      </c>
    </row>
    <row r="302" spans="1:25" ht="15" customHeight="1">
      <c r="A302" s="10" t="s">
        <v>38</v>
      </c>
      <c r="B302"/>
      <c r="C302"/>
      <c r="D302" t="s">
        <v>168</v>
      </c>
      <c r="E302"/>
      <c r="F302" t="s">
        <v>152</v>
      </c>
      <c r="G302" t="s">
        <v>153</v>
      </c>
      <c r="H302" t="s">
        <v>160</v>
      </c>
      <c r="I302" t="s">
        <v>235</v>
      </c>
      <c r="J302"/>
      <c r="K302"/>
      <c r="L302"/>
      <c r="M302"/>
      <c r="N302"/>
      <c r="O302"/>
      <c r="P302"/>
      <c r="Q302" s="65">
        <v>2.1800000000000002</v>
      </c>
      <c r="R302" s="65">
        <v>1.94</v>
      </c>
      <c r="S302">
        <v>2.46</v>
      </c>
      <c r="T302"/>
      <c r="U302"/>
      <c r="V302" t="s">
        <v>156</v>
      </c>
      <c r="W302" t="s">
        <v>230</v>
      </c>
      <c r="X302" s="29" t="s">
        <v>236</v>
      </c>
      <c r="Y302" t="s">
        <v>34</v>
      </c>
    </row>
    <row r="303" spans="1:25" ht="15" customHeight="1">
      <c r="A303" s="10" t="s">
        <v>38</v>
      </c>
      <c r="B303"/>
      <c r="C303"/>
      <c r="D303" t="s">
        <v>168</v>
      </c>
      <c r="E303"/>
      <c r="F303" t="s">
        <v>152</v>
      </c>
      <c r="G303" t="s">
        <v>153</v>
      </c>
      <c r="H303" t="s">
        <v>160</v>
      </c>
      <c r="I303" t="s">
        <v>235</v>
      </c>
      <c r="J303"/>
      <c r="K303"/>
      <c r="L303"/>
      <c r="M303"/>
      <c r="N303"/>
      <c r="O303"/>
      <c r="P303"/>
      <c r="Q303" s="65">
        <v>2.31</v>
      </c>
      <c r="R303" s="65">
        <v>2.0499999999999998</v>
      </c>
      <c r="S303">
        <v>2.6</v>
      </c>
      <c r="T303"/>
      <c r="U303"/>
      <c r="V303" t="s">
        <v>156</v>
      </c>
      <c r="W303" t="s">
        <v>230</v>
      </c>
      <c r="X303" s="29" t="s">
        <v>237</v>
      </c>
      <c r="Y303" t="s">
        <v>34</v>
      </c>
    </row>
    <row r="304" spans="1:25" ht="15" customHeight="1">
      <c r="A304" s="10" t="s">
        <v>38</v>
      </c>
      <c r="B304"/>
      <c r="C304"/>
      <c r="D304" t="s">
        <v>168</v>
      </c>
      <c r="E304"/>
      <c r="F304" t="s">
        <v>152</v>
      </c>
      <c r="G304" t="s">
        <v>153</v>
      </c>
      <c r="H304" t="s">
        <v>160</v>
      </c>
      <c r="I304" t="s">
        <v>235</v>
      </c>
      <c r="J304"/>
      <c r="K304"/>
      <c r="L304"/>
      <c r="M304"/>
      <c r="N304"/>
      <c r="O304"/>
      <c r="P304"/>
      <c r="Q304" s="65">
        <v>2.2599999999999998</v>
      </c>
      <c r="R304" s="65">
        <v>1.88</v>
      </c>
      <c r="S304">
        <v>2.72</v>
      </c>
      <c r="T304"/>
      <c r="U304"/>
      <c r="V304" t="s">
        <v>156</v>
      </c>
      <c r="W304" t="s">
        <v>230</v>
      </c>
      <c r="X304" s="29" t="s">
        <v>238</v>
      </c>
      <c r="Y304" t="s">
        <v>34</v>
      </c>
    </row>
    <row r="305" spans="1:25" ht="15" customHeight="1">
      <c r="A305" s="10" t="s">
        <v>38</v>
      </c>
      <c r="B305"/>
      <c r="C305"/>
      <c r="D305" t="s">
        <v>168</v>
      </c>
      <c r="E305"/>
      <c r="F305" t="s">
        <v>152</v>
      </c>
      <c r="G305" t="s">
        <v>153</v>
      </c>
      <c r="H305" t="s">
        <v>160</v>
      </c>
      <c r="I305" t="s">
        <v>235</v>
      </c>
      <c r="J305"/>
      <c r="K305"/>
      <c r="L305"/>
      <c r="M305"/>
      <c r="N305"/>
      <c r="O305"/>
      <c r="P305"/>
      <c r="Q305" s="65">
        <v>2.4</v>
      </c>
      <c r="R305" s="65">
        <v>1.71</v>
      </c>
      <c r="S305">
        <v>3.36</v>
      </c>
      <c r="T305"/>
      <c r="U305"/>
      <c r="V305" t="s">
        <v>156</v>
      </c>
      <c r="W305" t="s">
        <v>230</v>
      </c>
      <c r="X305" s="29" t="s">
        <v>239</v>
      </c>
      <c r="Y305" t="s">
        <v>34</v>
      </c>
    </row>
    <row r="306" spans="1:25" ht="15" customHeight="1">
      <c r="A306" s="10" t="s">
        <v>38</v>
      </c>
      <c r="B306"/>
      <c r="C306"/>
      <c r="D306" t="s">
        <v>151</v>
      </c>
      <c r="E306"/>
      <c r="F306" t="s">
        <v>68</v>
      </c>
      <c r="G306" t="s">
        <v>153</v>
      </c>
      <c r="H306" t="s">
        <v>180</v>
      </c>
      <c r="I306" t="s">
        <v>195</v>
      </c>
      <c r="J306"/>
      <c r="K306"/>
      <c r="L306"/>
      <c r="M306"/>
      <c r="N306"/>
      <c r="O306"/>
      <c r="P306"/>
      <c r="Q306" s="65">
        <v>208</v>
      </c>
      <c r="R306" s="68"/>
      <c r="S306"/>
      <c r="T306"/>
      <c r="U306"/>
      <c r="V306" t="s">
        <v>156</v>
      </c>
      <c r="W306" t="s">
        <v>240</v>
      </c>
      <c r="X306" s="29" t="s">
        <v>241</v>
      </c>
      <c r="Y306" t="s">
        <v>34</v>
      </c>
    </row>
    <row r="307" spans="1:25" ht="15" customHeight="1">
      <c r="A307" s="10" t="s">
        <v>38</v>
      </c>
      <c r="B307"/>
      <c r="C307"/>
      <c r="D307" t="s">
        <v>201</v>
      </c>
      <c r="E307"/>
      <c r="F307" t="s">
        <v>68</v>
      </c>
      <c r="G307" t="s">
        <v>153</v>
      </c>
      <c r="H307" t="s">
        <v>160</v>
      </c>
      <c r="I307" t="s">
        <v>195</v>
      </c>
      <c r="J307"/>
      <c r="K307"/>
      <c r="L307"/>
      <c r="M307"/>
      <c r="N307"/>
      <c r="O307"/>
      <c r="P307"/>
      <c r="Q307" s="65">
        <v>9</v>
      </c>
      <c r="R307" s="65">
        <v>1.9</v>
      </c>
      <c r="S307">
        <v>86</v>
      </c>
      <c r="T307"/>
      <c r="U307"/>
      <c r="V307" t="s">
        <v>156</v>
      </c>
      <c r="W307" t="s">
        <v>243</v>
      </c>
      <c r="X307" s="29" t="s">
        <v>388</v>
      </c>
      <c r="Y307" t="s">
        <v>34</v>
      </c>
    </row>
    <row r="308" spans="1:25" ht="15" customHeight="1">
      <c r="A308" s="10" t="s">
        <v>38</v>
      </c>
      <c r="B308"/>
      <c r="C308"/>
      <c r="D308" t="s">
        <v>201</v>
      </c>
      <c r="E308"/>
      <c r="F308" t="s">
        <v>68</v>
      </c>
      <c r="G308" t="s">
        <v>153</v>
      </c>
      <c r="H308" t="s">
        <v>160</v>
      </c>
      <c r="I308" t="s">
        <v>195</v>
      </c>
      <c r="J308"/>
      <c r="K308"/>
      <c r="L308"/>
      <c r="M308"/>
      <c r="N308"/>
      <c r="O308"/>
      <c r="P308"/>
      <c r="Q308" s="65">
        <v>3.4</v>
      </c>
      <c r="R308" s="65">
        <v>1.3</v>
      </c>
      <c r="S308">
        <v>7.6</v>
      </c>
      <c r="T308"/>
      <c r="U308"/>
      <c r="V308" t="s">
        <v>156</v>
      </c>
      <c r="W308" t="s">
        <v>243</v>
      </c>
      <c r="X308" s="29" t="s">
        <v>389</v>
      </c>
      <c r="Y308" t="s">
        <v>34</v>
      </c>
    </row>
    <row r="309" spans="1:25" ht="15" customHeight="1">
      <c r="A309" s="10" t="s">
        <v>38</v>
      </c>
      <c r="B309"/>
      <c r="C309"/>
      <c r="D309" t="s">
        <v>201</v>
      </c>
      <c r="E309"/>
      <c r="F309" t="s">
        <v>68</v>
      </c>
      <c r="G309" t="s">
        <v>153</v>
      </c>
      <c r="H309" t="s">
        <v>160</v>
      </c>
      <c r="I309" t="s">
        <v>195</v>
      </c>
      <c r="J309"/>
      <c r="K309"/>
      <c r="L309"/>
      <c r="M309"/>
      <c r="N309"/>
      <c r="O309"/>
      <c r="P309"/>
      <c r="Q309" s="65">
        <v>1.7</v>
      </c>
      <c r="R309" s="65">
        <v>0.4</v>
      </c>
      <c r="S309">
        <v>6.6</v>
      </c>
      <c r="T309"/>
      <c r="U309"/>
      <c r="V309" t="s">
        <v>156</v>
      </c>
      <c r="W309" t="s">
        <v>243</v>
      </c>
      <c r="X309" s="29" t="s">
        <v>390</v>
      </c>
      <c r="Y309" t="s">
        <v>34</v>
      </c>
    </row>
    <row r="310" spans="1:25" ht="15" customHeight="1">
      <c r="A310" s="10" t="s">
        <v>38</v>
      </c>
      <c r="B310"/>
      <c r="C310"/>
      <c r="D310" t="s">
        <v>201</v>
      </c>
      <c r="E310"/>
      <c r="F310" t="s">
        <v>68</v>
      </c>
      <c r="G310" t="s">
        <v>153</v>
      </c>
      <c r="H310" t="s">
        <v>160</v>
      </c>
      <c r="I310" t="s">
        <v>195</v>
      </c>
      <c r="J310"/>
      <c r="K310"/>
      <c r="L310"/>
      <c r="M310"/>
      <c r="N310"/>
      <c r="O310"/>
      <c r="P310"/>
      <c r="Q310" s="65">
        <v>1.2</v>
      </c>
      <c r="R310" s="65">
        <v>0.37</v>
      </c>
      <c r="S310">
        <v>2.9</v>
      </c>
      <c r="T310"/>
      <c r="U310"/>
      <c r="V310" t="s">
        <v>156</v>
      </c>
      <c r="W310" t="s">
        <v>243</v>
      </c>
      <c r="X310" s="29" t="s">
        <v>391</v>
      </c>
      <c r="Y310" t="s">
        <v>34</v>
      </c>
    </row>
    <row r="311" spans="1:25" ht="15" customHeight="1">
      <c r="A311" s="10" t="s">
        <v>38</v>
      </c>
      <c r="B311"/>
      <c r="C311"/>
      <c r="D311" t="s">
        <v>242</v>
      </c>
      <c r="E311"/>
      <c r="F311" t="s">
        <v>68</v>
      </c>
      <c r="G311" t="s">
        <v>153</v>
      </c>
      <c r="H311" t="s">
        <v>160</v>
      </c>
      <c r="I311" t="s">
        <v>195</v>
      </c>
      <c r="J311"/>
      <c r="K311"/>
      <c r="L311"/>
      <c r="M311"/>
      <c r="N311"/>
      <c r="O311"/>
      <c r="P311"/>
      <c r="Q311" s="65">
        <v>2</v>
      </c>
      <c r="R311" s="65">
        <v>0.96</v>
      </c>
      <c r="S311">
        <v>3.6</v>
      </c>
      <c r="T311"/>
      <c r="U311"/>
      <c r="V311" t="s">
        <v>156</v>
      </c>
      <c r="W311" t="s">
        <v>243</v>
      </c>
      <c r="X311" s="29" t="s">
        <v>244</v>
      </c>
      <c r="Y311" t="s">
        <v>34</v>
      </c>
    </row>
    <row r="312" spans="1:25" ht="15" customHeight="1">
      <c r="A312" s="10" t="s">
        <v>38</v>
      </c>
      <c r="B312"/>
      <c r="C312"/>
      <c r="D312" t="s">
        <v>242</v>
      </c>
      <c r="E312"/>
      <c r="F312" t="s">
        <v>68</v>
      </c>
      <c r="G312" t="s">
        <v>153</v>
      </c>
      <c r="H312" t="s">
        <v>160</v>
      </c>
      <c r="I312" t="s">
        <v>195</v>
      </c>
      <c r="J312"/>
      <c r="K312"/>
      <c r="L312"/>
      <c r="M312"/>
      <c r="N312"/>
      <c r="O312"/>
      <c r="P312"/>
      <c r="Q312" s="65">
        <v>0.99</v>
      </c>
      <c r="R312" s="65">
        <v>0.38</v>
      </c>
      <c r="S312">
        <v>2.1</v>
      </c>
      <c r="T312"/>
      <c r="U312"/>
      <c r="V312" t="s">
        <v>156</v>
      </c>
      <c r="W312" t="s">
        <v>243</v>
      </c>
      <c r="X312" s="29" t="s">
        <v>245</v>
      </c>
      <c r="Y312" t="s">
        <v>34</v>
      </c>
    </row>
    <row r="313" spans="1:25" ht="15" customHeight="1">
      <c r="A313" s="10" t="s">
        <v>38</v>
      </c>
      <c r="B313"/>
      <c r="C313"/>
      <c r="D313" t="s">
        <v>159</v>
      </c>
      <c r="E313"/>
      <c r="F313" t="s">
        <v>152</v>
      </c>
      <c r="G313" t="s">
        <v>153</v>
      </c>
      <c r="H313" t="s">
        <v>176</v>
      </c>
      <c r="I313" t="s">
        <v>161</v>
      </c>
      <c r="J313"/>
      <c r="K313"/>
      <c r="L313"/>
      <c r="M313"/>
      <c r="N313"/>
      <c r="O313"/>
      <c r="P313"/>
      <c r="Q313" s="65">
        <v>1.8</v>
      </c>
      <c r="R313" s="68"/>
      <c r="S313"/>
      <c r="T313"/>
      <c r="U313"/>
      <c r="V313" t="s">
        <v>156</v>
      </c>
      <c r="W313" t="s">
        <v>246</v>
      </c>
      <c r="X313" s="29" t="s">
        <v>247</v>
      </c>
      <c r="Y313" t="s">
        <v>34</v>
      </c>
    </row>
    <row r="314" spans="1:25" ht="15" customHeight="1">
      <c r="A314" s="10" t="s">
        <v>38</v>
      </c>
      <c r="B314"/>
      <c r="C314"/>
      <c r="D314" t="s">
        <v>159</v>
      </c>
      <c r="E314"/>
      <c r="F314" t="s">
        <v>152</v>
      </c>
      <c r="G314" t="s">
        <v>153</v>
      </c>
      <c r="H314" t="s">
        <v>176</v>
      </c>
      <c r="I314" t="s">
        <v>161</v>
      </c>
      <c r="J314"/>
      <c r="K314"/>
      <c r="L314"/>
      <c r="M314"/>
      <c r="N314"/>
      <c r="O314"/>
      <c r="P314"/>
      <c r="Q314" s="65">
        <v>1.5</v>
      </c>
      <c r="R314" s="68"/>
      <c r="S314"/>
      <c r="T314"/>
      <c r="U314"/>
      <c r="V314" t="s">
        <v>156</v>
      </c>
      <c r="W314" t="s">
        <v>246</v>
      </c>
      <c r="X314" s="29" t="s">
        <v>248</v>
      </c>
      <c r="Y314" t="s">
        <v>34</v>
      </c>
    </row>
    <row r="315" spans="1:25" ht="15" customHeight="1">
      <c r="A315" s="10" t="s">
        <v>38</v>
      </c>
      <c r="B315"/>
      <c r="C315"/>
      <c r="D315"/>
      <c r="E315"/>
      <c r="F315"/>
      <c r="G315" t="s">
        <v>153</v>
      </c>
      <c r="H315" t="s">
        <v>160</v>
      </c>
      <c r="I315" t="s">
        <v>195</v>
      </c>
      <c r="J315"/>
      <c r="K315"/>
      <c r="L315"/>
      <c r="M315"/>
      <c r="N315"/>
      <c r="O315"/>
      <c r="P315"/>
      <c r="Q315" s="65">
        <v>2.1800000000000002</v>
      </c>
      <c r="R315" s="68">
        <v>1.94</v>
      </c>
      <c r="S315">
        <v>2.46</v>
      </c>
      <c r="T315"/>
      <c r="U315"/>
      <c r="V315" s="9" t="s">
        <v>392</v>
      </c>
      <c r="W315" t="s">
        <v>250</v>
      </c>
      <c r="X315" s="29" t="s">
        <v>251</v>
      </c>
      <c r="Y315" t="s">
        <v>252</v>
      </c>
    </row>
    <row r="316" spans="1:25" ht="15" customHeight="1">
      <c r="A316" s="10" t="s">
        <v>38</v>
      </c>
      <c r="B316"/>
      <c r="C316"/>
      <c r="D316"/>
      <c r="E316"/>
      <c r="F316"/>
      <c r="G316" t="s">
        <v>153</v>
      </c>
      <c r="H316" t="s">
        <v>160</v>
      </c>
      <c r="I316" t="s">
        <v>195</v>
      </c>
      <c r="J316"/>
      <c r="K316"/>
      <c r="L316"/>
      <c r="M316"/>
      <c r="N316"/>
      <c r="O316"/>
      <c r="P316"/>
      <c r="Q316">
        <v>3.49</v>
      </c>
      <c r="R316" s="68">
        <v>2.7</v>
      </c>
      <c r="S316">
        <v>4.5</v>
      </c>
      <c r="T316"/>
      <c r="U316"/>
      <c r="V316" s="9" t="s">
        <v>392</v>
      </c>
      <c r="W316" t="s">
        <v>250</v>
      </c>
      <c r="X316" s="21" t="s">
        <v>251</v>
      </c>
      <c r="Y316" s="10" t="s">
        <v>252</v>
      </c>
    </row>
    <row r="317" spans="1:25" ht="15" customHeight="1">
      <c r="A317" s="10" t="s">
        <v>38</v>
      </c>
      <c r="B317"/>
      <c r="C317"/>
      <c r="D317"/>
      <c r="E317"/>
      <c r="F317"/>
      <c r="G317" t="s">
        <v>153</v>
      </c>
      <c r="H317"/>
      <c r="I317"/>
      <c r="J317"/>
      <c r="K317"/>
      <c r="L317"/>
      <c r="M317"/>
      <c r="N317"/>
      <c r="O317"/>
      <c r="P317"/>
      <c r="Q317" s="65">
        <v>0.2</v>
      </c>
      <c r="R317" s="68"/>
      <c r="S317"/>
      <c r="T317"/>
      <c r="U317"/>
      <c r="V317" s="9" t="s">
        <v>392</v>
      </c>
      <c r="W317" t="s">
        <v>258</v>
      </c>
      <c r="X317" s="21" t="s">
        <v>251</v>
      </c>
      <c r="Y317" s="10" t="s">
        <v>252</v>
      </c>
    </row>
    <row r="318" spans="1:25" ht="15" customHeight="1">
      <c r="A318" s="10" t="s">
        <v>38</v>
      </c>
      <c r="B318"/>
      <c r="C318"/>
      <c r="D318"/>
      <c r="E318"/>
      <c r="F318"/>
      <c r="G318" t="s">
        <v>153</v>
      </c>
      <c r="H318" t="s">
        <v>160</v>
      </c>
      <c r="I318" t="s">
        <v>393</v>
      </c>
      <c r="J318"/>
      <c r="K318"/>
      <c r="L318"/>
      <c r="M318"/>
      <c r="N318"/>
      <c r="O318"/>
      <c r="P318"/>
      <c r="Q318">
        <v>1.63</v>
      </c>
      <c r="R318"/>
      <c r="S318"/>
      <c r="T318"/>
      <c r="U318"/>
      <c r="V318" s="9" t="s">
        <v>392</v>
      </c>
      <c r="W318" t="s">
        <v>258</v>
      </c>
      <c r="X318" s="21" t="s">
        <v>251</v>
      </c>
      <c r="Y318" s="10" t="s">
        <v>252</v>
      </c>
    </row>
    <row r="319" spans="1:25" ht="15" customHeight="1">
      <c r="A319" s="10" t="s">
        <v>38</v>
      </c>
      <c r="B319"/>
      <c r="C319"/>
      <c r="D319"/>
      <c r="E319"/>
      <c r="F319"/>
      <c r="G319" t="s">
        <v>153</v>
      </c>
      <c r="H319"/>
      <c r="I319"/>
      <c r="J319"/>
      <c r="K319"/>
      <c r="L319"/>
      <c r="M319"/>
      <c r="N319"/>
      <c r="O319"/>
      <c r="P319"/>
      <c r="Q319" s="65">
        <v>0</v>
      </c>
      <c r="R319"/>
      <c r="S319"/>
      <c r="T319"/>
      <c r="U319"/>
      <c r="V319" s="9" t="s">
        <v>392</v>
      </c>
      <c r="W319" t="s">
        <v>253</v>
      </c>
      <c r="X319" s="21" t="s">
        <v>251</v>
      </c>
      <c r="Y319" s="10" t="s">
        <v>252</v>
      </c>
    </row>
    <row r="320" spans="1:25" ht="15" customHeight="1">
      <c r="A320" s="10" t="s">
        <v>38</v>
      </c>
      <c r="B320"/>
      <c r="C320"/>
      <c r="D320"/>
      <c r="E320"/>
      <c r="F320"/>
      <c r="G320" t="s">
        <v>153</v>
      </c>
      <c r="H320" t="s">
        <v>160</v>
      </c>
      <c r="I320" t="s">
        <v>161</v>
      </c>
      <c r="J320"/>
      <c r="K320"/>
      <c r="L320"/>
      <c r="M320"/>
      <c r="N320"/>
      <c r="O320"/>
      <c r="P320"/>
      <c r="Q320">
        <v>8</v>
      </c>
      <c r="R320"/>
      <c r="S320"/>
      <c r="T320"/>
      <c r="U320"/>
      <c r="V320" s="9" t="s">
        <v>392</v>
      </c>
      <c r="W320" t="s">
        <v>253</v>
      </c>
      <c r="X320" s="21" t="s">
        <v>251</v>
      </c>
      <c r="Y320" s="10" t="s">
        <v>252</v>
      </c>
    </row>
    <row r="321" spans="1:25" ht="15" customHeight="1">
      <c r="A321" s="10" t="s">
        <v>38</v>
      </c>
      <c r="B321"/>
      <c r="C321"/>
      <c r="D321"/>
      <c r="E321"/>
      <c r="F321"/>
      <c r="G321" t="s">
        <v>153</v>
      </c>
      <c r="H321"/>
      <c r="I321"/>
      <c r="J321"/>
      <c r="K321"/>
      <c r="L321"/>
      <c r="M321"/>
      <c r="N321"/>
      <c r="O321"/>
      <c r="P321"/>
      <c r="Q321">
        <v>0.55000000000000004</v>
      </c>
      <c r="R321"/>
      <c r="S321"/>
      <c r="T321"/>
      <c r="U321"/>
      <c r="V321" s="9" t="s">
        <v>392</v>
      </c>
      <c r="W321" t="s">
        <v>260</v>
      </c>
      <c r="X321" s="21" t="s">
        <v>251</v>
      </c>
      <c r="Y321" s="10" t="s">
        <v>252</v>
      </c>
    </row>
    <row r="322" spans="1:25" ht="15" customHeight="1">
      <c r="A322" s="10" t="s">
        <v>38</v>
      </c>
      <c r="B322"/>
      <c r="C322"/>
      <c r="D322"/>
      <c r="E322"/>
      <c r="F322"/>
      <c r="G322" t="s">
        <v>153</v>
      </c>
      <c r="H322" t="s">
        <v>160</v>
      </c>
      <c r="I322" t="s">
        <v>161</v>
      </c>
      <c r="J322"/>
      <c r="K322"/>
      <c r="L322"/>
      <c r="M322"/>
      <c r="N322"/>
      <c r="O322"/>
      <c r="P322"/>
      <c r="Q322">
        <v>15.7</v>
      </c>
      <c r="R322"/>
      <c r="S322"/>
      <c r="T322"/>
      <c r="U322"/>
      <c r="V322" s="9" t="s">
        <v>392</v>
      </c>
      <c r="W322" t="s">
        <v>260</v>
      </c>
      <c r="X322" s="21" t="s">
        <v>251</v>
      </c>
      <c r="Y322" s="10" t="s">
        <v>252</v>
      </c>
    </row>
    <row r="323" spans="1:25" ht="15" customHeight="1">
      <c r="A323" s="10" t="s">
        <v>38</v>
      </c>
      <c r="B323"/>
      <c r="C323"/>
      <c r="D323"/>
      <c r="E323"/>
      <c r="F323"/>
      <c r="G323" t="s">
        <v>153</v>
      </c>
      <c r="H323" t="s">
        <v>394</v>
      </c>
      <c r="I323" t="s">
        <v>161</v>
      </c>
      <c r="J323"/>
      <c r="K323"/>
      <c r="L323"/>
      <c r="M323"/>
      <c r="N323"/>
      <c r="O323"/>
      <c r="P323"/>
      <c r="Q323">
        <v>0.03</v>
      </c>
      <c r="R323">
        <v>0</v>
      </c>
      <c r="S323">
        <v>0.98</v>
      </c>
      <c r="T323"/>
      <c r="U323"/>
      <c r="V323" s="9" t="s">
        <v>392</v>
      </c>
      <c r="W323" t="s">
        <v>395</v>
      </c>
      <c r="X323" s="21" t="s">
        <v>251</v>
      </c>
      <c r="Y323" s="10" t="s">
        <v>252</v>
      </c>
    </row>
    <row r="324" spans="1:25" ht="15" customHeight="1">
      <c r="A324" s="10" t="s">
        <v>38</v>
      </c>
      <c r="B324"/>
      <c r="C324"/>
      <c r="D324"/>
      <c r="E324"/>
      <c r="F324"/>
      <c r="G324" t="s">
        <v>153</v>
      </c>
      <c r="H324" t="s">
        <v>394</v>
      </c>
      <c r="I324" t="s">
        <v>161</v>
      </c>
      <c r="J324"/>
      <c r="K324"/>
      <c r="L324"/>
      <c r="M324"/>
      <c r="N324"/>
      <c r="O324"/>
      <c r="P324"/>
      <c r="Q324">
        <v>2.2000000000000002</v>
      </c>
      <c r="R324">
        <v>1.51</v>
      </c>
      <c r="S324">
        <v>3.16</v>
      </c>
      <c r="T324"/>
      <c r="U324"/>
      <c r="V324" s="9" t="s">
        <v>392</v>
      </c>
      <c r="W324" t="s">
        <v>395</v>
      </c>
      <c r="X324" s="21" t="s">
        <v>251</v>
      </c>
      <c r="Y324" s="10" t="s">
        <v>252</v>
      </c>
    </row>
    <row r="325" spans="1:25" ht="15" customHeight="1">
      <c r="A325" s="10" t="s">
        <v>38</v>
      </c>
      <c r="B325"/>
      <c r="C325"/>
      <c r="D325"/>
      <c r="E325"/>
      <c r="F325"/>
      <c r="G325" t="s">
        <v>153</v>
      </c>
      <c r="H325" t="s">
        <v>160</v>
      </c>
      <c r="I325" t="s">
        <v>161</v>
      </c>
      <c r="J325"/>
      <c r="K325"/>
      <c r="L325"/>
      <c r="M325"/>
      <c r="N325"/>
      <c r="O325"/>
      <c r="P325"/>
      <c r="Q325">
        <v>1.06</v>
      </c>
      <c r="R325"/>
      <c r="S325"/>
      <c r="T325"/>
      <c r="U325"/>
      <c r="V325" s="9" t="s">
        <v>392</v>
      </c>
      <c r="W325" t="s">
        <v>265</v>
      </c>
      <c r="X325" s="21" t="s">
        <v>251</v>
      </c>
      <c r="Y325" s="10" t="s">
        <v>252</v>
      </c>
    </row>
    <row r="326" spans="1:25" ht="15" customHeight="1">
      <c r="A326" s="10" t="s">
        <v>38</v>
      </c>
      <c r="B326"/>
      <c r="C326"/>
      <c r="D326"/>
      <c r="E326"/>
      <c r="F326"/>
      <c r="G326" t="s">
        <v>153</v>
      </c>
      <c r="H326" t="s">
        <v>160</v>
      </c>
      <c r="I326" t="s">
        <v>161</v>
      </c>
      <c r="J326"/>
      <c r="K326"/>
      <c r="L326"/>
      <c r="M326"/>
      <c r="N326"/>
      <c r="O326"/>
      <c r="P326"/>
      <c r="Q326">
        <v>0.85</v>
      </c>
      <c r="R326">
        <v>0.77</v>
      </c>
      <c r="S326">
        <v>1.02</v>
      </c>
      <c r="T326"/>
      <c r="U326"/>
      <c r="V326" s="9" t="s">
        <v>392</v>
      </c>
      <c r="W326" t="s">
        <v>270</v>
      </c>
      <c r="X326" s="21" t="s">
        <v>251</v>
      </c>
      <c r="Y326" s="10" t="s">
        <v>252</v>
      </c>
    </row>
    <row r="327" spans="1:25" ht="15" customHeight="1">
      <c r="A327" s="10" t="s">
        <v>38</v>
      </c>
      <c r="B327"/>
      <c r="C327"/>
      <c r="D327"/>
      <c r="E327"/>
      <c r="F327"/>
      <c r="G327" t="s">
        <v>153</v>
      </c>
      <c r="H327" t="s">
        <v>160</v>
      </c>
      <c r="I327" t="s">
        <v>161</v>
      </c>
      <c r="J327"/>
      <c r="K327"/>
      <c r="L327"/>
      <c r="M327"/>
      <c r="N327"/>
      <c r="O327"/>
      <c r="P327"/>
      <c r="Q327">
        <v>0.96</v>
      </c>
      <c r="R327">
        <v>0.72</v>
      </c>
      <c r="S327">
        <v>1.2</v>
      </c>
      <c r="T327"/>
      <c r="U327"/>
      <c r="V327" s="9" t="s">
        <v>392</v>
      </c>
      <c r="W327" t="s">
        <v>270</v>
      </c>
      <c r="X327" s="21" t="s">
        <v>251</v>
      </c>
      <c r="Y327" s="10" t="s">
        <v>252</v>
      </c>
    </row>
    <row r="328" spans="1:25" ht="15" customHeight="1">
      <c r="A328" s="10" t="s">
        <v>38</v>
      </c>
      <c r="B328"/>
      <c r="C328"/>
      <c r="D328"/>
      <c r="E328"/>
      <c r="F328"/>
      <c r="G328" t="s">
        <v>153</v>
      </c>
      <c r="H328" t="s">
        <v>160</v>
      </c>
      <c r="I328" t="s">
        <v>161</v>
      </c>
      <c r="J328"/>
      <c r="K328"/>
      <c r="L328"/>
      <c r="M328"/>
      <c r="N328"/>
      <c r="O328"/>
      <c r="P328"/>
      <c r="Q328">
        <v>1.034</v>
      </c>
      <c r="R328"/>
      <c r="S328"/>
      <c r="T328"/>
      <c r="U328"/>
      <c r="V328" s="9" t="s">
        <v>392</v>
      </c>
      <c r="W328" t="s">
        <v>272</v>
      </c>
      <c r="X328" s="21" t="s">
        <v>251</v>
      </c>
      <c r="Y328" s="10" t="s">
        <v>252</v>
      </c>
    </row>
    <row r="329" spans="1:25" ht="15" customHeight="1">
      <c r="A329" s="10" t="s">
        <v>38</v>
      </c>
      <c r="B329"/>
      <c r="C329"/>
      <c r="D329"/>
      <c r="E329"/>
      <c r="F329"/>
      <c r="G329" t="s">
        <v>153</v>
      </c>
      <c r="H329" t="s">
        <v>160</v>
      </c>
      <c r="I329" t="s">
        <v>161</v>
      </c>
      <c r="J329"/>
      <c r="K329"/>
      <c r="L329"/>
      <c r="M329"/>
      <c r="N329"/>
      <c r="O329"/>
      <c r="P329"/>
      <c r="Q329">
        <v>0.9</v>
      </c>
      <c r="R329">
        <v>0.7</v>
      </c>
      <c r="S329">
        <v>1.1000000000000001</v>
      </c>
      <c r="T329"/>
      <c r="U329"/>
      <c r="V329" s="9" t="s">
        <v>392</v>
      </c>
      <c r="W329" t="s">
        <v>274</v>
      </c>
      <c r="X329" s="21" t="s">
        <v>251</v>
      </c>
      <c r="Y329" s="10" t="s">
        <v>252</v>
      </c>
    </row>
    <row r="330" spans="1:25" ht="15" customHeight="1">
      <c r="A330" s="10" t="s">
        <v>38</v>
      </c>
      <c r="B330"/>
      <c r="C330"/>
      <c r="D330"/>
      <c r="E330"/>
      <c r="F330"/>
      <c r="G330" t="s">
        <v>153</v>
      </c>
      <c r="H330" t="s">
        <v>160</v>
      </c>
      <c r="I330" t="s">
        <v>161</v>
      </c>
      <c r="J330"/>
      <c r="K330"/>
      <c r="L330"/>
      <c r="M330"/>
      <c r="N330"/>
      <c r="O330"/>
      <c r="P330"/>
      <c r="Q330">
        <v>1.3620000000000001</v>
      </c>
      <c r="R330"/>
      <c r="S330"/>
      <c r="T330"/>
      <c r="U330"/>
      <c r="V330" s="9" t="s">
        <v>392</v>
      </c>
      <c r="W330" t="s">
        <v>276</v>
      </c>
      <c r="X330" s="21" t="s">
        <v>251</v>
      </c>
      <c r="Y330" s="10" t="s">
        <v>252</v>
      </c>
    </row>
    <row r="331" spans="1:25" ht="15" customHeight="1">
      <c r="A331" s="10" t="s">
        <v>38</v>
      </c>
      <c r="B331"/>
      <c r="C331"/>
      <c r="D331"/>
      <c r="E331"/>
      <c r="F331"/>
      <c r="G331" t="s">
        <v>153</v>
      </c>
      <c r="H331" t="s">
        <v>160</v>
      </c>
      <c r="I331" t="s">
        <v>161</v>
      </c>
      <c r="J331"/>
      <c r="K331"/>
      <c r="L331"/>
      <c r="M331"/>
      <c r="N331"/>
      <c r="O331"/>
      <c r="P331"/>
      <c r="Q331">
        <v>2.21</v>
      </c>
      <c r="R331"/>
      <c r="S331"/>
      <c r="T331"/>
      <c r="U331"/>
      <c r="V331" s="9" t="s">
        <v>392</v>
      </c>
      <c r="W331" t="s">
        <v>278</v>
      </c>
      <c r="X331" s="21" t="s">
        <v>251</v>
      </c>
      <c r="Y331" s="10" t="s">
        <v>252</v>
      </c>
    </row>
    <row r="332" spans="1:25" ht="15" customHeight="1">
      <c r="A332" s="10" t="s">
        <v>38</v>
      </c>
      <c r="B332"/>
      <c r="C332"/>
      <c r="D332"/>
      <c r="E332"/>
      <c r="F332"/>
      <c r="G332" t="s">
        <v>153</v>
      </c>
      <c r="H332" t="s">
        <v>154</v>
      </c>
      <c r="I332" t="s">
        <v>155</v>
      </c>
      <c r="J332"/>
      <c r="K332"/>
      <c r="L332"/>
      <c r="M332"/>
      <c r="N332"/>
      <c r="O332"/>
      <c r="P332"/>
      <c r="Q332">
        <v>12.8</v>
      </c>
      <c r="R332">
        <v>9.1999999999999993</v>
      </c>
      <c r="S332">
        <v>17.2</v>
      </c>
      <c r="T332"/>
      <c r="U332"/>
      <c r="V332" s="9" t="s">
        <v>392</v>
      </c>
      <c r="W332" t="s">
        <v>270</v>
      </c>
      <c r="X332" s="21" t="s">
        <v>251</v>
      </c>
      <c r="Y332" s="10" t="s">
        <v>252</v>
      </c>
    </row>
    <row r="333" spans="1:25" ht="15" customHeight="1">
      <c r="A333" s="10" t="s">
        <v>38</v>
      </c>
      <c r="B333"/>
      <c r="C333"/>
      <c r="D333"/>
      <c r="E333"/>
      <c r="F333"/>
      <c r="G333" t="s">
        <v>153</v>
      </c>
      <c r="H333" t="s">
        <v>284</v>
      </c>
      <c r="I333" t="s">
        <v>161</v>
      </c>
      <c r="J333"/>
      <c r="K333"/>
      <c r="L333"/>
      <c r="M333"/>
      <c r="N333"/>
      <c r="O333"/>
      <c r="P333"/>
      <c r="Q333">
        <v>1.6400000000000001E-2</v>
      </c>
      <c r="R333"/>
      <c r="S333"/>
      <c r="T333"/>
      <c r="U333"/>
      <c r="V333" s="9" t="s">
        <v>392</v>
      </c>
      <c r="W333" t="s">
        <v>285</v>
      </c>
      <c r="X333" s="21" t="s">
        <v>251</v>
      </c>
      <c r="Y333" s="10" t="s">
        <v>252</v>
      </c>
    </row>
    <row r="334" spans="1:25" ht="15" customHeight="1">
      <c r="A334" s="10" t="s">
        <v>38</v>
      </c>
      <c r="B334"/>
      <c r="C334"/>
      <c r="D334"/>
      <c r="E334"/>
      <c r="F334"/>
      <c r="G334" t="s">
        <v>153</v>
      </c>
      <c r="H334" t="s">
        <v>289</v>
      </c>
      <c r="I334" t="s">
        <v>255</v>
      </c>
      <c r="J334"/>
      <c r="K334"/>
      <c r="L334"/>
      <c r="M334"/>
      <c r="N334"/>
      <c r="O334"/>
      <c r="P334"/>
      <c r="Q334">
        <v>1.3427</v>
      </c>
      <c r="R334"/>
      <c r="S334"/>
      <c r="T334"/>
      <c r="U334"/>
      <c r="V334" s="9" t="s">
        <v>392</v>
      </c>
      <c r="W334" t="s">
        <v>276</v>
      </c>
      <c r="X334" s="21" t="s">
        <v>251</v>
      </c>
      <c r="Y334" s="10" t="s">
        <v>252</v>
      </c>
    </row>
    <row r="335" spans="1:25" ht="15" customHeight="1">
      <c r="A335" s="10" t="s">
        <v>38</v>
      </c>
      <c r="B335"/>
      <c r="C335"/>
      <c r="D335"/>
      <c r="E335"/>
      <c r="F335"/>
      <c r="G335" t="s">
        <v>153</v>
      </c>
      <c r="H335" t="s">
        <v>291</v>
      </c>
      <c r="I335" t="s">
        <v>255</v>
      </c>
      <c r="J335"/>
      <c r="K335"/>
      <c r="L335"/>
      <c r="M335"/>
      <c r="N335"/>
      <c r="O335"/>
      <c r="P335"/>
      <c r="Q335">
        <v>5.2249999999999996</v>
      </c>
      <c r="R335">
        <v>1.65</v>
      </c>
      <c r="S335">
        <v>12.65</v>
      </c>
      <c r="T335"/>
      <c r="U335"/>
      <c r="V335" s="9" t="s">
        <v>392</v>
      </c>
      <c r="W335" t="s">
        <v>292</v>
      </c>
      <c r="X335" s="21" t="s">
        <v>251</v>
      </c>
      <c r="Y335" s="10" t="s">
        <v>252</v>
      </c>
    </row>
    <row r="336" spans="1:25" ht="15" customHeight="1">
      <c r="A336" s="10" t="s">
        <v>38</v>
      </c>
      <c r="B336"/>
      <c r="C336"/>
      <c r="D336"/>
      <c r="E336"/>
      <c r="F336"/>
      <c r="G336" t="s">
        <v>153</v>
      </c>
      <c r="H336" t="s">
        <v>291</v>
      </c>
      <c r="I336" t="s">
        <v>255</v>
      </c>
      <c r="J336"/>
      <c r="K336"/>
      <c r="L336"/>
      <c r="M336"/>
      <c r="N336"/>
      <c r="O336"/>
      <c r="P336"/>
      <c r="Q336">
        <v>86</v>
      </c>
      <c r="R336">
        <v>68.25</v>
      </c>
      <c r="S336">
        <v>110.25</v>
      </c>
      <c r="T336"/>
      <c r="U336"/>
      <c r="V336" s="9" t="s">
        <v>392</v>
      </c>
      <c r="W336" t="s">
        <v>292</v>
      </c>
      <c r="X336" s="21" t="s">
        <v>251</v>
      </c>
      <c r="Y336" s="10" t="s">
        <v>252</v>
      </c>
    </row>
    <row r="337" spans="1:25" ht="15" customHeight="1">
      <c r="A337" s="10" t="s">
        <v>38</v>
      </c>
      <c r="B337"/>
      <c r="C337"/>
      <c r="D337"/>
      <c r="E337"/>
      <c r="F337"/>
      <c r="G337" t="s">
        <v>153</v>
      </c>
      <c r="H337" t="s">
        <v>291</v>
      </c>
      <c r="I337" t="s">
        <v>169</v>
      </c>
      <c r="J337"/>
      <c r="K337"/>
      <c r="L337"/>
      <c r="M337"/>
      <c r="N337"/>
      <c r="O337"/>
      <c r="P337"/>
      <c r="Q337">
        <v>17.5</v>
      </c>
      <c r="R337">
        <v>9.4</v>
      </c>
      <c r="S337">
        <v>29.3</v>
      </c>
      <c r="T337"/>
      <c r="U337"/>
      <c r="V337" s="9" t="s">
        <v>392</v>
      </c>
      <c r="W337" t="s">
        <v>297</v>
      </c>
      <c r="X337" s="21" t="s">
        <v>251</v>
      </c>
      <c r="Y337" s="10" t="s">
        <v>252</v>
      </c>
    </row>
    <row r="338" spans="1:25" ht="15" customHeight="1">
      <c r="A338" s="10" t="s">
        <v>38</v>
      </c>
      <c r="B338"/>
      <c r="C338"/>
      <c r="D338"/>
      <c r="E338"/>
      <c r="F338"/>
      <c r="G338" t="s">
        <v>153</v>
      </c>
      <c r="H338" t="s">
        <v>291</v>
      </c>
      <c r="I338" t="s">
        <v>195</v>
      </c>
      <c r="J338"/>
      <c r="K338"/>
      <c r="L338"/>
      <c r="M338"/>
      <c r="N338"/>
      <c r="O338"/>
      <c r="P338"/>
      <c r="Q338">
        <v>2.6419999999999999</v>
      </c>
      <c r="R338">
        <v>2.5070000000000001</v>
      </c>
      <c r="S338">
        <v>2.7850000000000001</v>
      </c>
      <c r="T338"/>
      <c r="U338"/>
      <c r="V338" s="9" t="s">
        <v>392</v>
      </c>
      <c r="W338" t="s">
        <v>299</v>
      </c>
      <c r="X338" s="21" t="s">
        <v>251</v>
      </c>
      <c r="Y338" s="10" t="s">
        <v>252</v>
      </c>
    </row>
    <row r="339" spans="1:25" ht="15" customHeight="1">
      <c r="A339" s="10" t="s">
        <v>38</v>
      </c>
      <c r="B339"/>
      <c r="C339"/>
      <c r="D339"/>
      <c r="E339"/>
      <c r="F339"/>
      <c r="G339" t="s">
        <v>153</v>
      </c>
      <c r="H339" t="s">
        <v>291</v>
      </c>
      <c r="I339" t="s">
        <v>195</v>
      </c>
      <c r="J339"/>
      <c r="K339"/>
      <c r="L339"/>
      <c r="M339"/>
      <c r="N339"/>
      <c r="O339"/>
      <c r="P339"/>
      <c r="Q339">
        <v>13.548</v>
      </c>
      <c r="R339">
        <v>12.832000000000001</v>
      </c>
      <c r="S339">
        <v>14.304</v>
      </c>
      <c r="T339"/>
      <c r="U339"/>
      <c r="V339" s="9" t="s">
        <v>392</v>
      </c>
      <c r="W339" t="s">
        <v>299</v>
      </c>
      <c r="X339" s="21" t="s">
        <v>251</v>
      </c>
      <c r="Y339" s="10" t="s">
        <v>252</v>
      </c>
    </row>
    <row r="340" spans="1:25" ht="15" customHeight="1">
      <c r="A340" s="10" t="s">
        <v>38</v>
      </c>
      <c r="B340"/>
      <c r="C340"/>
      <c r="D340"/>
      <c r="E340"/>
      <c r="F340"/>
      <c r="G340" t="s">
        <v>153</v>
      </c>
      <c r="H340" t="s">
        <v>301</v>
      </c>
      <c r="I340" t="s">
        <v>161</v>
      </c>
      <c r="J340"/>
      <c r="K340"/>
      <c r="L340"/>
      <c r="M340"/>
      <c r="N340"/>
      <c r="O340"/>
      <c r="P340"/>
      <c r="Q340">
        <v>1.1101000000000001</v>
      </c>
      <c r="R340"/>
      <c r="S340"/>
      <c r="T340"/>
      <c r="U340"/>
      <c r="V340" s="9" t="s">
        <v>392</v>
      </c>
      <c r="W340" t="s">
        <v>302</v>
      </c>
      <c r="X340" s="21" t="s">
        <v>251</v>
      </c>
      <c r="Y340" s="10" t="s">
        <v>252</v>
      </c>
    </row>
    <row r="341" spans="1:25" ht="15" customHeight="1">
      <c r="A341" s="10" t="s">
        <v>38</v>
      </c>
      <c r="B341"/>
      <c r="C341"/>
      <c r="D341"/>
      <c r="E341"/>
      <c r="F341"/>
      <c r="G341" t="s">
        <v>153</v>
      </c>
      <c r="H341" t="s">
        <v>204</v>
      </c>
      <c r="I341" t="s">
        <v>161</v>
      </c>
      <c r="J341"/>
      <c r="K341"/>
      <c r="L341"/>
      <c r="M341"/>
      <c r="N341"/>
      <c r="O341"/>
      <c r="P341"/>
      <c r="Q341">
        <v>4.8</v>
      </c>
      <c r="R341"/>
      <c r="S341"/>
      <c r="T341"/>
      <c r="U341"/>
      <c r="V341" s="9" t="s">
        <v>392</v>
      </c>
      <c r="W341" t="s">
        <v>307</v>
      </c>
      <c r="X341" s="21" t="s">
        <v>251</v>
      </c>
      <c r="Y341" s="10" t="s">
        <v>252</v>
      </c>
    </row>
    <row r="342" spans="1:25" ht="15" customHeight="1">
      <c r="A342" s="10" t="s">
        <v>38</v>
      </c>
      <c r="B342"/>
      <c r="C342"/>
      <c r="D342"/>
      <c r="E342"/>
      <c r="F342"/>
      <c r="G342" t="s">
        <v>153</v>
      </c>
      <c r="H342" t="s">
        <v>180</v>
      </c>
      <c r="I342" t="s">
        <v>161</v>
      </c>
      <c r="J342"/>
      <c r="K342"/>
      <c r="L342"/>
      <c r="M342"/>
      <c r="N342"/>
      <c r="O342"/>
      <c r="P342"/>
      <c r="Q342">
        <v>1.2</v>
      </c>
      <c r="R342">
        <v>0.6</v>
      </c>
      <c r="S342">
        <v>1.9</v>
      </c>
      <c r="T342"/>
      <c r="U342"/>
      <c r="V342" s="9" t="s">
        <v>392</v>
      </c>
      <c r="W342" t="s">
        <v>309</v>
      </c>
      <c r="X342" s="21" t="s">
        <v>251</v>
      </c>
      <c r="Y342" s="10" t="s">
        <v>252</v>
      </c>
    </row>
    <row r="343" spans="1:25" ht="15" customHeight="1">
      <c r="A343" s="10" t="s">
        <v>38</v>
      </c>
      <c r="B343"/>
      <c r="C343"/>
      <c r="D343"/>
      <c r="E343"/>
      <c r="F343"/>
      <c r="G343" t="s">
        <v>153</v>
      </c>
      <c r="H343" t="s">
        <v>180</v>
      </c>
      <c r="I343" t="s">
        <v>161</v>
      </c>
      <c r="J343"/>
      <c r="K343"/>
      <c r="L343"/>
      <c r="M343"/>
      <c r="N343"/>
      <c r="O343"/>
      <c r="P343"/>
      <c r="Q343">
        <v>6.5</v>
      </c>
      <c r="R343">
        <v>3.1</v>
      </c>
      <c r="S343">
        <v>9.9</v>
      </c>
      <c r="T343"/>
      <c r="U343"/>
      <c r="V343" s="9" t="s">
        <v>392</v>
      </c>
      <c r="W343" t="s">
        <v>309</v>
      </c>
      <c r="X343" s="21" t="s">
        <v>251</v>
      </c>
      <c r="Y343" s="10" t="s">
        <v>252</v>
      </c>
    </row>
    <row r="344" spans="1:25" ht="15" customHeight="1">
      <c r="A344" s="10" t="s">
        <v>38</v>
      </c>
      <c r="B344"/>
      <c r="C344"/>
      <c r="D344"/>
      <c r="E344"/>
      <c r="F344"/>
      <c r="G344" t="s">
        <v>153</v>
      </c>
      <c r="H344" t="s">
        <v>180</v>
      </c>
      <c r="I344" t="s">
        <v>161</v>
      </c>
      <c r="J344"/>
      <c r="K344"/>
      <c r="L344"/>
      <c r="M344"/>
      <c r="N344"/>
      <c r="O344"/>
      <c r="P344"/>
      <c r="Q344">
        <v>1.5</v>
      </c>
      <c r="R344">
        <v>1</v>
      </c>
      <c r="S344">
        <v>2.5</v>
      </c>
      <c r="T344"/>
      <c r="U344"/>
      <c r="V344" s="9" t="s">
        <v>392</v>
      </c>
      <c r="W344" t="s">
        <v>311</v>
      </c>
      <c r="X344" s="21" t="s">
        <v>251</v>
      </c>
      <c r="Y344" s="10" t="s">
        <v>252</v>
      </c>
    </row>
    <row r="345" spans="1:25" ht="15" customHeight="1">
      <c r="A345" s="10" t="s">
        <v>38</v>
      </c>
      <c r="B345"/>
      <c r="C345"/>
      <c r="D345"/>
      <c r="E345"/>
      <c r="F345"/>
      <c r="G345" t="s">
        <v>153</v>
      </c>
      <c r="H345" t="s">
        <v>180</v>
      </c>
      <c r="I345" t="s">
        <v>161</v>
      </c>
      <c r="J345"/>
      <c r="K345"/>
      <c r="L345"/>
      <c r="M345"/>
      <c r="N345"/>
      <c r="O345"/>
      <c r="P345"/>
      <c r="Q345">
        <v>5.2</v>
      </c>
      <c r="R345">
        <v>4</v>
      </c>
      <c r="S345">
        <v>6.9</v>
      </c>
      <c r="T345"/>
      <c r="U345"/>
      <c r="V345" s="9" t="s">
        <v>392</v>
      </c>
      <c r="W345" t="s">
        <v>311</v>
      </c>
      <c r="X345" s="21" t="s">
        <v>251</v>
      </c>
      <c r="Y345" s="10" t="s">
        <v>252</v>
      </c>
    </row>
    <row r="346" spans="1:25" ht="15" customHeight="1">
      <c r="A346" s="10" t="s">
        <v>38</v>
      </c>
      <c r="B346"/>
      <c r="C346"/>
      <c r="D346"/>
      <c r="E346"/>
      <c r="F346"/>
      <c r="G346" t="s">
        <v>153</v>
      </c>
      <c r="H346" t="s">
        <v>180</v>
      </c>
      <c r="I346" t="s">
        <v>161</v>
      </c>
      <c r="J346"/>
      <c r="K346"/>
      <c r="L346"/>
      <c r="M346"/>
      <c r="N346"/>
      <c r="O346"/>
      <c r="P346"/>
      <c r="Q346">
        <v>1.33</v>
      </c>
      <c r="R346"/>
      <c r="S346"/>
      <c r="T346"/>
      <c r="U346"/>
      <c r="V346" s="9" t="s">
        <v>392</v>
      </c>
      <c r="W346" t="s">
        <v>315</v>
      </c>
      <c r="X346" s="21" t="s">
        <v>251</v>
      </c>
      <c r="Y346" s="10" t="s">
        <v>252</v>
      </c>
    </row>
    <row r="347" spans="1:25" ht="15" customHeight="1">
      <c r="A347" s="10" t="s">
        <v>38</v>
      </c>
      <c r="B347" t="s">
        <v>396</v>
      </c>
      <c r="C347"/>
      <c r="D347"/>
      <c r="E347"/>
      <c r="F347"/>
      <c r="G347" t="s">
        <v>153</v>
      </c>
      <c r="H347" t="s">
        <v>180</v>
      </c>
      <c r="I347" t="s">
        <v>320</v>
      </c>
      <c r="J347"/>
      <c r="K347"/>
      <c r="L347"/>
      <c r="M347"/>
      <c r="N347"/>
      <c r="O347"/>
      <c r="P347"/>
      <c r="Q347">
        <v>7.62</v>
      </c>
      <c r="R347">
        <v>2.44</v>
      </c>
      <c r="S347">
        <v>32.4</v>
      </c>
      <c r="T347"/>
      <c r="U347"/>
      <c r="V347" s="9" t="s">
        <v>392</v>
      </c>
      <c r="W347" t="s">
        <v>321</v>
      </c>
      <c r="X347" s="21" t="s">
        <v>251</v>
      </c>
      <c r="Y347" s="10" t="s">
        <v>252</v>
      </c>
    </row>
    <row r="348" spans="1:25" ht="15" customHeight="1">
      <c r="A348" s="10" t="s">
        <v>38</v>
      </c>
      <c r="B348"/>
      <c r="C348"/>
      <c r="D348"/>
      <c r="E348"/>
      <c r="F348"/>
      <c r="G348" t="s">
        <v>153</v>
      </c>
      <c r="H348" t="s">
        <v>154</v>
      </c>
      <c r="I348" t="s">
        <v>155</v>
      </c>
      <c r="J348"/>
      <c r="K348"/>
      <c r="L348"/>
      <c r="M348"/>
      <c r="N348"/>
      <c r="O348"/>
      <c r="P348"/>
      <c r="Q348">
        <v>7.0679999999999996</v>
      </c>
      <c r="R348">
        <v>4.7119999999999997</v>
      </c>
      <c r="S348">
        <v>11.78</v>
      </c>
      <c r="T348"/>
      <c r="U348"/>
      <c r="V348" s="9" t="s">
        <v>392</v>
      </c>
      <c r="W348" t="s">
        <v>281</v>
      </c>
      <c r="X348" s="21" t="s">
        <v>251</v>
      </c>
      <c r="Y348" s="10" t="s">
        <v>252</v>
      </c>
    </row>
    <row r="349" spans="1:25" ht="15" customHeight="1">
      <c r="A349" s="10" t="s">
        <v>38</v>
      </c>
      <c r="B349"/>
      <c r="C349"/>
      <c r="D349"/>
      <c r="E349"/>
      <c r="F349"/>
      <c r="G349" t="s">
        <v>153</v>
      </c>
      <c r="H349" t="s">
        <v>154</v>
      </c>
      <c r="I349" t="s">
        <v>155</v>
      </c>
      <c r="J349"/>
      <c r="K349"/>
      <c r="L349"/>
      <c r="M349"/>
      <c r="N349"/>
      <c r="O349"/>
      <c r="P349"/>
      <c r="Q349">
        <v>45.942</v>
      </c>
      <c r="R349">
        <v>14.135999999999999</v>
      </c>
      <c r="S349">
        <v>68.323999999999998</v>
      </c>
      <c r="T349"/>
      <c r="U349"/>
      <c r="V349" s="9" t="s">
        <v>392</v>
      </c>
      <c r="W349" t="s">
        <v>281</v>
      </c>
      <c r="X349" s="21" t="s">
        <v>251</v>
      </c>
      <c r="Y349" s="10" t="s">
        <v>252</v>
      </c>
    </row>
    <row r="350" spans="1:25" ht="15" customHeight="1">
      <c r="A350" s="10" t="s">
        <v>38</v>
      </c>
      <c r="B350"/>
      <c r="C350"/>
      <c r="D350"/>
      <c r="E350"/>
      <c r="F350"/>
      <c r="G350" t="s">
        <v>153</v>
      </c>
      <c r="H350" t="s">
        <v>204</v>
      </c>
      <c r="I350" t="s">
        <v>195</v>
      </c>
      <c r="J350"/>
      <c r="K350"/>
      <c r="L350"/>
      <c r="M350"/>
      <c r="N350"/>
      <c r="O350"/>
      <c r="P350"/>
      <c r="Q350">
        <v>4.7</v>
      </c>
      <c r="R350">
        <v>3</v>
      </c>
      <c r="S350">
        <v>8.6</v>
      </c>
      <c r="T350"/>
      <c r="U350"/>
      <c r="V350" s="9" t="s">
        <v>392</v>
      </c>
      <c r="W350" t="s">
        <v>325</v>
      </c>
      <c r="X350" s="21" t="s">
        <v>251</v>
      </c>
      <c r="Y350" s="10" t="s">
        <v>252</v>
      </c>
    </row>
    <row r="351" spans="1:25" ht="15" customHeight="1">
      <c r="A351" s="10" t="s">
        <v>38</v>
      </c>
      <c r="B351"/>
      <c r="C351"/>
      <c r="D351"/>
      <c r="E351"/>
      <c r="F351"/>
      <c r="G351" t="s">
        <v>153</v>
      </c>
      <c r="H351" t="s">
        <v>204</v>
      </c>
      <c r="I351" t="s">
        <v>195</v>
      </c>
      <c r="J351"/>
      <c r="K351"/>
      <c r="L351"/>
      <c r="M351"/>
      <c r="N351"/>
      <c r="O351"/>
      <c r="P351"/>
      <c r="Q351">
        <v>5.6</v>
      </c>
      <c r="R351">
        <v>4.3</v>
      </c>
      <c r="S351">
        <v>7.7</v>
      </c>
      <c r="T351"/>
      <c r="U351"/>
      <c r="V351" s="9" t="s">
        <v>392</v>
      </c>
      <c r="W351" t="s">
        <v>325</v>
      </c>
      <c r="X351" s="21" t="s">
        <v>251</v>
      </c>
      <c r="Y351" s="10" t="s">
        <v>252</v>
      </c>
    </row>
    <row r="352" spans="1:25" ht="15" customHeight="1">
      <c r="A352" s="10" t="s">
        <v>38</v>
      </c>
      <c r="B352"/>
      <c r="C352"/>
      <c r="D352"/>
      <c r="E352"/>
      <c r="F352"/>
      <c r="G352" t="s">
        <v>153</v>
      </c>
      <c r="H352" t="s">
        <v>327</v>
      </c>
      <c r="I352" t="s">
        <v>195</v>
      </c>
      <c r="J352"/>
      <c r="K352"/>
      <c r="L352"/>
      <c r="M352"/>
      <c r="N352"/>
      <c r="O352"/>
      <c r="P352"/>
      <c r="Q352">
        <v>1.32</v>
      </c>
      <c r="R352">
        <v>1.31</v>
      </c>
      <c r="S352">
        <v>1.33</v>
      </c>
      <c r="T352"/>
      <c r="U352"/>
      <c r="V352" s="9" t="s">
        <v>392</v>
      </c>
      <c r="W352" t="s">
        <v>328</v>
      </c>
      <c r="X352" s="21" t="s">
        <v>251</v>
      </c>
      <c r="Y352" s="10" t="s">
        <v>252</v>
      </c>
    </row>
    <row r="353" spans="1:25" ht="15" customHeight="1">
      <c r="A353" s="10" t="s">
        <v>38</v>
      </c>
      <c r="B353"/>
      <c r="C353"/>
      <c r="D353"/>
      <c r="E353"/>
      <c r="F353"/>
      <c r="G353" t="s">
        <v>153</v>
      </c>
      <c r="H353" t="s">
        <v>327</v>
      </c>
      <c r="I353" t="s">
        <v>195</v>
      </c>
      <c r="J353"/>
      <c r="K353"/>
      <c r="L353"/>
      <c r="M353"/>
      <c r="N353"/>
      <c r="O353"/>
      <c r="P353"/>
      <c r="Q353">
        <v>1.94</v>
      </c>
      <c r="R353">
        <v>1.92</v>
      </c>
      <c r="S353">
        <v>1.96</v>
      </c>
      <c r="T353"/>
      <c r="U353"/>
      <c r="V353" s="9" t="s">
        <v>392</v>
      </c>
      <c r="W353" t="s">
        <v>328</v>
      </c>
      <c r="X353" s="21" t="s">
        <v>251</v>
      </c>
      <c r="Y353" s="10" t="s">
        <v>252</v>
      </c>
    </row>
    <row r="354" spans="1:25" ht="15" customHeight="1">
      <c r="A354" s="10" t="s">
        <v>38</v>
      </c>
      <c r="B354"/>
      <c r="C354"/>
      <c r="D354"/>
      <c r="E354"/>
      <c r="F354"/>
      <c r="G354" t="s">
        <v>153</v>
      </c>
      <c r="H354" t="s">
        <v>327</v>
      </c>
      <c r="I354" t="s">
        <v>161</v>
      </c>
      <c r="J354"/>
      <c r="K354"/>
      <c r="L354"/>
      <c r="M354"/>
      <c r="N354"/>
      <c r="O354"/>
      <c r="P354"/>
      <c r="Q354">
        <v>1.3</v>
      </c>
      <c r="R354"/>
      <c r="S354"/>
      <c r="T354"/>
      <c r="U354"/>
      <c r="V354" s="9" t="s">
        <v>392</v>
      </c>
      <c r="W354" t="s">
        <v>330</v>
      </c>
      <c r="X354" s="21" t="s">
        <v>251</v>
      </c>
      <c r="Y354" s="10" t="s">
        <v>252</v>
      </c>
    </row>
    <row r="355" spans="1:25" ht="15" customHeight="1">
      <c r="A355" s="10" t="s">
        <v>38</v>
      </c>
      <c r="B355"/>
      <c r="C355"/>
      <c r="D355"/>
      <c r="E355"/>
      <c r="F355"/>
      <c r="G355" t="s">
        <v>153</v>
      </c>
      <c r="H355" t="s">
        <v>327</v>
      </c>
      <c r="I355" t="s">
        <v>161</v>
      </c>
      <c r="J355"/>
      <c r="K355"/>
      <c r="L355"/>
      <c r="M355"/>
      <c r="N355"/>
      <c r="O355"/>
      <c r="P355"/>
      <c r="Q355">
        <v>1.76</v>
      </c>
      <c r="R355"/>
      <c r="S355"/>
      <c r="T355"/>
      <c r="U355"/>
      <c r="V355" s="9" t="s">
        <v>392</v>
      </c>
      <c r="W355" t="s">
        <v>332</v>
      </c>
      <c r="X355" s="21" t="s">
        <v>251</v>
      </c>
      <c r="Y355" s="10" t="s">
        <v>252</v>
      </c>
    </row>
    <row r="356" spans="1:25" ht="15" customHeight="1">
      <c r="A356" s="10" t="s">
        <v>40</v>
      </c>
      <c r="B356" s="10"/>
      <c r="C356" s="10" t="s">
        <v>397</v>
      </c>
      <c r="D356" s="10" t="s">
        <v>398</v>
      </c>
      <c r="E356" s="10" t="s">
        <v>399</v>
      </c>
      <c r="F356" s="10" t="s">
        <v>400</v>
      </c>
      <c r="G356" s="10" t="s">
        <v>153</v>
      </c>
      <c r="H356" s="10" t="s">
        <v>401</v>
      </c>
      <c r="I356" s="10" t="s">
        <v>402</v>
      </c>
      <c r="J356" s="10" t="s">
        <v>403</v>
      </c>
      <c r="K356" s="10" t="s">
        <v>404</v>
      </c>
      <c r="L356" s="10" t="s">
        <v>405</v>
      </c>
      <c r="M356" s="10"/>
      <c r="N356" s="10" t="s">
        <v>406</v>
      </c>
      <c r="O356" s="10" t="s">
        <v>406</v>
      </c>
      <c r="P356" s="10"/>
      <c r="Q356" s="10">
        <v>1.17</v>
      </c>
      <c r="R356" s="10">
        <v>0.47</v>
      </c>
      <c r="S356" s="10">
        <v>2.39</v>
      </c>
      <c r="T356" s="10" t="s">
        <v>407</v>
      </c>
      <c r="U356" s="10" t="s">
        <v>408</v>
      </c>
      <c r="V356" s="10" t="s">
        <v>409</v>
      </c>
      <c r="W356" s="10" t="s">
        <v>410</v>
      </c>
      <c r="X356" s="12" t="s">
        <v>411</v>
      </c>
      <c r="Y356" s="10" t="s">
        <v>412</v>
      </c>
    </row>
    <row r="357" spans="1:25" ht="15" customHeight="1">
      <c r="A357" s="10" t="s">
        <v>25</v>
      </c>
      <c r="B357" s="10"/>
      <c r="C357" s="10" t="s">
        <v>397</v>
      </c>
      <c r="D357" s="10" t="s">
        <v>398</v>
      </c>
      <c r="E357" s="10" t="s">
        <v>399</v>
      </c>
      <c r="F357" s="10" t="s">
        <v>400</v>
      </c>
      <c r="G357" s="10" t="s">
        <v>153</v>
      </c>
      <c r="H357" s="10" t="s">
        <v>401</v>
      </c>
      <c r="I357" s="10" t="s">
        <v>402</v>
      </c>
      <c r="J357" s="10" t="s">
        <v>403</v>
      </c>
      <c r="K357" s="10" t="s">
        <v>404</v>
      </c>
      <c r="L357" s="10" t="s">
        <v>405</v>
      </c>
      <c r="M357" s="10"/>
      <c r="N357" s="10" t="s">
        <v>406</v>
      </c>
      <c r="O357" s="10" t="s">
        <v>406</v>
      </c>
      <c r="P357" s="10"/>
      <c r="Q357" s="10">
        <v>0.62</v>
      </c>
      <c r="R357" s="10">
        <v>0.2</v>
      </c>
      <c r="S357" s="10">
        <v>1.52</v>
      </c>
      <c r="T357" s="10" t="s">
        <v>407</v>
      </c>
      <c r="U357" s="10" t="s">
        <v>408</v>
      </c>
      <c r="V357" s="10" t="s">
        <v>413</v>
      </c>
      <c r="W357" s="10" t="s">
        <v>414</v>
      </c>
      <c r="X357" s="12" t="s">
        <v>411</v>
      </c>
      <c r="Y357" s="10" t="s">
        <v>412</v>
      </c>
    </row>
    <row r="358" spans="1:25" ht="15" customHeight="1">
      <c r="A358" s="10" t="s">
        <v>38</v>
      </c>
      <c r="B358" s="10"/>
      <c r="C358" s="10" t="s">
        <v>397</v>
      </c>
      <c r="D358" s="10" t="s">
        <v>398</v>
      </c>
      <c r="E358" s="10" t="s">
        <v>399</v>
      </c>
      <c r="F358" s="10" t="s">
        <v>400</v>
      </c>
      <c r="G358" s="10" t="s">
        <v>153</v>
      </c>
      <c r="H358" s="10" t="s">
        <v>415</v>
      </c>
      <c r="I358" s="10" t="s">
        <v>402</v>
      </c>
      <c r="J358" s="10" t="s">
        <v>403</v>
      </c>
      <c r="K358" s="10" t="s">
        <v>404</v>
      </c>
      <c r="L358" s="10" t="s">
        <v>405</v>
      </c>
      <c r="M358" s="10"/>
      <c r="N358" s="10" t="s">
        <v>406</v>
      </c>
      <c r="O358" s="10" t="s">
        <v>406</v>
      </c>
      <c r="P358" s="10"/>
      <c r="Q358" s="10" t="s">
        <v>416</v>
      </c>
      <c r="R358" s="10">
        <v>1.3</v>
      </c>
      <c r="S358" s="10" t="s">
        <v>416</v>
      </c>
      <c r="T358" s="10" t="s">
        <v>407</v>
      </c>
      <c r="U358" s="10" t="s">
        <v>408</v>
      </c>
      <c r="V358" s="10" t="s">
        <v>409</v>
      </c>
      <c r="W358" s="10" t="s">
        <v>417</v>
      </c>
      <c r="X358" s="12" t="s">
        <v>411</v>
      </c>
      <c r="Y358" s="10" t="s">
        <v>412</v>
      </c>
    </row>
    <row r="359" spans="1:25" ht="15" customHeight="1">
      <c r="A359" s="10" t="s">
        <v>38</v>
      </c>
      <c r="B359" s="10"/>
      <c r="C359" s="10" t="s">
        <v>397</v>
      </c>
      <c r="D359" s="10" t="s">
        <v>398</v>
      </c>
      <c r="E359" s="10" t="s">
        <v>399</v>
      </c>
      <c r="F359" s="10" t="s">
        <v>400</v>
      </c>
      <c r="G359" s="10" t="s">
        <v>153</v>
      </c>
      <c r="H359" s="10" t="s">
        <v>415</v>
      </c>
      <c r="I359" s="10" t="s">
        <v>402</v>
      </c>
      <c r="J359" s="10" t="s">
        <v>403</v>
      </c>
      <c r="K359" s="10" t="s">
        <v>404</v>
      </c>
      <c r="L359" s="10" t="s">
        <v>405</v>
      </c>
      <c r="M359" s="10"/>
      <c r="N359" s="10" t="s">
        <v>406</v>
      </c>
      <c r="O359" s="10" t="s">
        <v>406</v>
      </c>
      <c r="P359" s="10"/>
      <c r="Q359" s="10" t="s">
        <v>416</v>
      </c>
      <c r="R359" s="10">
        <v>1.3</v>
      </c>
      <c r="S359" s="10" t="s">
        <v>416</v>
      </c>
      <c r="T359" s="10" t="s">
        <v>407</v>
      </c>
      <c r="U359" s="10" t="s">
        <v>408</v>
      </c>
      <c r="V359" s="10" t="s">
        <v>413</v>
      </c>
      <c r="W359" s="10" t="s">
        <v>418</v>
      </c>
      <c r="X359" s="12" t="s">
        <v>411</v>
      </c>
      <c r="Y359" s="10" t="s">
        <v>412</v>
      </c>
    </row>
    <row r="360" spans="1:25" ht="15" customHeight="1">
      <c r="A360" s="10" t="s">
        <v>38</v>
      </c>
      <c r="B360" s="10"/>
      <c r="C360" s="10" t="s">
        <v>397</v>
      </c>
      <c r="D360" s="10" t="s">
        <v>398</v>
      </c>
      <c r="E360" s="10" t="s">
        <v>399</v>
      </c>
      <c r="F360" s="10" t="s">
        <v>400</v>
      </c>
      <c r="G360" s="10" t="s">
        <v>153</v>
      </c>
      <c r="H360" s="10" t="s">
        <v>415</v>
      </c>
      <c r="I360" s="10" t="s">
        <v>402</v>
      </c>
      <c r="J360" s="10" t="s">
        <v>403</v>
      </c>
      <c r="K360" s="10" t="s">
        <v>404</v>
      </c>
      <c r="L360" s="10" t="s">
        <v>405</v>
      </c>
      <c r="M360" s="10"/>
      <c r="N360" s="10" t="s">
        <v>406</v>
      </c>
      <c r="O360" s="10" t="s">
        <v>406</v>
      </c>
      <c r="P360" s="10"/>
      <c r="Q360" s="10">
        <v>0.79</v>
      </c>
      <c r="R360" s="10">
        <v>0.2</v>
      </c>
      <c r="S360" s="10">
        <v>2.68</v>
      </c>
      <c r="T360" s="10" t="s">
        <v>407</v>
      </c>
      <c r="U360" s="10" t="s">
        <v>408</v>
      </c>
      <c r="V360" s="10" t="s">
        <v>419</v>
      </c>
      <c r="W360" s="10" t="s">
        <v>420</v>
      </c>
      <c r="X360" s="12" t="s">
        <v>411</v>
      </c>
      <c r="Y360" s="10" t="s">
        <v>412</v>
      </c>
    </row>
    <row r="361" spans="1:25" ht="15" customHeight="1">
      <c r="A361" s="10" t="s">
        <v>38</v>
      </c>
      <c r="B361" s="10"/>
      <c r="C361" s="10" t="s">
        <v>397</v>
      </c>
      <c r="D361" s="10" t="s">
        <v>398</v>
      </c>
      <c r="E361" s="10" t="s">
        <v>399</v>
      </c>
      <c r="F361" s="10" t="s">
        <v>400</v>
      </c>
      <c r="G361" s="10" t="s">
        <v>153</v>
      </c>
      <c r="H361" s="10" t="s">
        <v>415</v>
      </c>
      <c r="I361" s="10" t="s">
        <v>402</v>
      </c>
      <c r="J361" s="10" t="s">
        <v>403</v>
      </c>
      <c r="K361" s="10" t="s">
        <v>404</v>
      </c>
      <c r="L361" s="10" t="s">
        <v>405</v>
      </c>
      <c r="M361" s="10"/>
      <c r="N361" s="10" t="s">
        <v>406</v>
      </c>
      <c r="O361" s="10" t="s">
        <v>406</v>
      </c>
      <c r="P361" s="10"/>
      <c r="Q361" s="10" t="s">
        <v>421</v>
      </c>
      <c r="R361" s="10" t="s">
        <v>421</v>
      </c>
      <c r="S361" s="10" t="s">
        <v>421</v>
      </c>
      <c r="T361" s="10" t="s">
        <v>407</v>
      </c>
      <c r="U361" s="10" t="s">
        <v>408</v>
      </c>
      <c r="V361" s="10" t="s">
        <v>422</v>
      </c>
      <c r="W361" s="10" t="s">
        <v>423</v>
      </c>
      <c r="X361" s="12" t="s">
        <v>411</v>
      </c>
      <c r="Y361" s="10" t="s">
        <v>412</v>
      </c>
    </row>
    <row r="362" spans="1:25" ht="15" customHeight="1">
      <c r="A362" s="10" t="s">
        <v>38</v>
      </c>
      <c r="B362" s="10"/>
      <c r="C362" s="10" t="s">
        <v>397</v>
      </c>
      <c r="D362" s="10" t="s">
        <v>398</v>
      </c>
      <c r="E362" s="10" t="s">
        <v>399</v>
      </c>
      <c r="F362" s="10" t="s">
        <v>400</v>
      </c>
      <c r="G362" s="10" t="s">
        <v>153</v>
      </c>
      <c r="H362" s="10" t="s">
        <v>401</v>
      </c>
      <c r="I362" s="10" t="s">
        <v>402</v>
      </c>
      <c r="J362" s="10" t="s">
        <v>403</v>
      </c>
      <c r="K362" s="10" t="s">
        <v>404</v>
      </c>
      <c r="L362" s="10" t="s">
        <v>405</v>
      </c>
      <c r="M362" s="10"/>
      <c r="N362" s="10" t="s">
        <v>406</v>
      </c>
      <c r="O362" s="10" t="s">
        <v>406</v>
      </c>
      <c r="P362" s="10"/>
      <c r="Q362" s="10">
        <v>1.17</v>
      </c>
      <c r="R362" s="10">
        <v>0.47</v>
      </c>
      <c r="S362" s="10">
        <v>2.39</v>
      </c>
      <c r="T362" s="10" t="s">
        <v>407</v>
      </c>
      <c r="U362" s="10" t="s">
        <v>408</v>
      </c>
      <c r="V362" s="10" t="s">
        <v>424</v>
      </c>
      <c r="W362" s="10" t="s">
        <v>410</v>
      </c>
      <c r="X362" s="12" t="s">
        <v>411</v>
      </c>
      <c r="Y362" s="10" t="s">
        <v>412</v>
      </c>
    </row>
    <row r="363" spans="1:25" ht="15" customHeight="1">
      <c r="A363" s="10" t="s">
        <v>38</v>
      </c>
      <c r="B363" s="10"/>
      <c r="C363" s="10" t="s">
        <v>397</v>
      </c>
      <c r="D363" s="10" t="s">
        <v>398</v>
      </c>
      <c r="E363" s="10" t="s">
        <v>399</v>
      </c>
      <c r="F363" s="10" t="s">
        <v>400</v>
      </c>
      <c r="G363" s="10" t="s">
        <v>153</v>
      </c>
      <c r="H363" s="10" t="s">
        <v>401</v>
      </c>
      <c r="I363" s="10" t="s">
        <v>402</v>
      </c>
      <c r="J363" s="10" t="s">
        <v>403</v>
      </c>
      <c r="K363" s="10" t="s">
        <v>404</v>
      </c>
      <c r="L363" s="10" t="s">
        <v>405</v>
      </c>
      <c r="M363" s="10"/>
      <c r="N363" s="10" t="s">
        <v>406</v>
      </c>
      <c r="O363" s="10" t="s">
        <v>406</v>
      </c>
      <c r="P363" s="10"/>
      <c r="Q363" s="10">
        <v>0.62</v>
      </c>
      <c r="R363" s="10">
        <v>0.2</v>
      </c>
      <c r="S363" s="10">
        <v>1.52</v>
      </c>
      <c r="T363" s="10" t="s">
        <v>407</v>
      </c>
      <c r="U363" s="10" t="s">
        <v>408</v>
      </c>
      <c r="V363" s="10" t="s">
        <v>425</v>
      </c>
      <c r="W363" s="10" t="s">
        <v>414</v>
      </c>
      <c r="X363" s="12" t="s">
        <v>411</v>
      </c>
      <c r="Y363" s="10" t="s">
        <v>412</v>
      </c>
    </row>
    <row r="364" spans="1:25" ht="15" customHeight="1">
      <c r="A364" s="10" t="s">
        <v>38</v>
      </c>
      <c r="B364" s="10"/>
      <c r="C364" s="10" t="s">
        <v>397</v>
      </c>
      <c r="D364" s="10" t="s">
        <v>398</v>
      </c>
      <c r="E364" s="10" t="s">
        <v>399</v>
      </c>
      <c r="F364" s="10" t="s">
        <v>400</v>
      </c>
      <c r="G364" s="10" t="s">
        <v>153</v>
      </c>
      <c r="H364" s="10" t="s">
        <v>415</v>
      </c>
      <c r="I364" s="10" t="s">
        <v>402</v>
      </c>
      <c r="J364" s="10" t="s">
        <v>403</v>
      </c>
      <c r="K364" s="10" t="s">
        <v>404</v>
      </c>
      <c r="L364" s="10" t="s">
        <v>405</v>
      </c>
      <c r="M364" s="10"/>
      <c r="N364" s="10" t="s">
        <v>406</v>
      </c>
      <c r="O364" s="10" t="s">
        <v>406</v>
      </c>
      <c r="P364" s="10"/>
      <c r="Q364" s="10" t="s">
        <v>416</v>
      </c>
      <c r="R364" s="10">
        <v>1.3</v>
      </c>
      <c r="S364" s="10" t="s">
        <v>416</v>
      </c>
      <c r="T364" s="10" t="s">
        <v>407</v>
      </c>
      <c r="U364" s="10" t="s">
        <v>408</v>
      </c>
      <c r="V364" s="10" t="s">
        <v>424</v>
      </c>
      <c r="W364" s="10" t="s">
        <v>417</v>
      </c>
      <c r="X364" s="12" t="s">
        <v>411</v>
      </c>
      <c r="Y364" s="10" t="s">
        <v>412</v>
      </c>
    </row>
    <row r="365" spans="1:25" ht="15" customHeight="1">
      <c r="A365" s="10" t="s">
        <v>38</v>
      </c>
      <c r="B365" s="10"/>
      <c r="C365" s="10" t="s">
        <v>397</v>
      </c>
      <c r="D365" s="10" t="s">
        <v>398</v>
      </c>
      <c r="E365" s="10" t="s">
        <v>399</v>
      </c>
      <c r="F365" s="10" t="s">
        <v>400</v>
      </c>
      <c r="G365" s="10" t="s">
        <v>153</v>
      </c>
      <c r="H365" s="10" t="s">
        <v>415</v>
      </c>
      <c r="I365" s="10" t="s">
        <v>402</v>
      </c>
      <c r="J365" s="10" t="s">
        <v>403</v>
      </c>
      <c r="K365" s="10" t="s">
        <v>404</v>
      </c>
      <c r="L365" s="10" t="s">
        <v>405</v>
      </c>
      <c r="M365" s="10"/>
      <c r="N365" s="10" t="s">
        <v>406</v>
      </c>
      <c r="O365" s="10" t="s">
        <v>406</v>
      </c>
      <c r="P365" s="10"/>
      <c r="Q365" s="10" t="s">
        <v>416</v>
      </c>
      <c r="R365" s="10">
        <v>1.3</v>
      </c>
      <c r="S365" s="10" t="s">
        <v>416</v>
      </c>
      <c r="T365" s="10" t="s">
        <v>407</v>
      </c>
      <c r="U365" s="10" t="s">
        <v>408</v>
      </c>
      <c r="V365" s="10" t="s">
        <v>425</v>
      </c>
      <c r="W365" s="10" t="s">
        <v>418</v>
      </c>
      <c r="X365" s="12" t="s">
        <v>411</v>
      </c>
      <c r="Y365" s="10" t="s">
        <v>412</v>
      </c>
    </row>
    <row r="366" spans="1:25" ht="15" customHeight="1">
      <c r="A366" s="10" t="s">
        <v>38</v>
      </c>
      <c r="B366" s="10"/>
      <c r="C366" s="10" t="s">
        <v>397</v>
      </c>
      <c r="D366" s="10" t="s">
        <v>398</v>
      </c>
      <c r="E366" s="10" t="s">
        <v>399</v>
      </c>
      <c r="F366" s="10" t="s">
        <v>400</v>
      </c>
      <c r="G366" s="10" t="s">
        <v>153</v>
      </c>
      <c r="H366" s="10" t="s">
        <v>415</v>
      </c>
      <c r="I366" s="10" t="s">
        <v>402</v>
      </c>
      <c r="J366" s="10" t="s">
        <v>403</v>
      </c>
      <c r="K366" s="10" t="s">
        <v>404</v>
      </c>
      <c r="L366" s="10" t="s">
        <v>405</v>
      </c>
      <c r="M366" s="10"/>
      <c r="N366" s="10" t="s">
        <v>406</v>
      </c>
      <c r="O366" s="10" t="s">
        <v>406</v>
      </c>
      <c r="P366" s="10"/>
      <c r="Q366" s="10">
        <v>0.79</v>
      </c>
      <c r="R366" s="10">
        <v>0.2</v>
      </c>
      <c r="S366" s="10">
        <v>2.68</v>
      </c>
      <c r="T366" s="10" t="s">
        <v>407</v>
      </c>
      <c r="U366" s="10" t="s">
        <v>408</v>
      </c>
      <c r="V366" s="10" t="s">
        <v>426</v>
      </c>
      <c r="W366" s="10" t="s">
        <v>420</v>
      </c>
      <c r="X366" s="12" t="s">
        <v>411</v>
      </c>
      <c r="Y366" s="10" t="s">
        <v>412</v>
      </c>
    </row>
    <row r="367" spans="1:25" ht="15" customHeight="1">
      <c r="A367" s="10" t="s">
        <v>40</v>
      </c>
      <c r="B367" s="10"/>
      <c r="C367" s="10" t="s">
        <v>397</v>
      </c>
      <c r="D367" s="10" t="s">
        <v>398</v>
      </c>
      <c r="E367" s="10" t="s">
        <v>399</v>
      </c>
      <c r="F367" s="10" t="s">
        <v>400</v>
      </c>
      <c r="G367" s="10" t="s">
        <v>153</v>
      </c>
      <c r="H367" s="10" t="s">
        <v>401</v>
      </c>
      <c r="I367" s="10" t="s">
        <v>402</v>
      </c>
      <c r="J367" s="10" t="s">
        <v>403</v>
      </c>
      <c r="K367" s="10" t="s">
        <v>404</v>
      </c>
      <c r="L367" s="10" t="s">
        <v>405</v>
      </c>
      <c r="M367" s="10"/>
      <c r="N367" s="10" t="s">
        <v>406</v>
      </c>
      <c r="O367" s="10" t="s">
        <v>406</v>
      </c>
      <c r="P367" s="10"/>
      <c r="Q367" s="10">
        <v>1.17</v>
      </c>
      <c r="R367" s="10">
        <v>0.47</v>
      </c>
      <c r="S367" s="10">
        <v>2.39</v>
      </c>
      <c r="T367" s="10" t="s">
        <v>407</v>
      </c>
      <c r="U367" s="10" t="s">
        <v>408</v>
      </c>
      <c r="V367" s="10" t="s">
        <v>409</v>
      </c>
      <c r="W367" s="10" t="s">
        <v>410</v>
      </c>
      <c r="X367" s="12" t="s">
        <v>411</v>
      </c>
      <c r="Y367" s="10" t="s">
        <v>412</v>
      </c>
    </row>
    <row r="368" spans="1:25" ht="15" customHeight="1">
      <c r="A368" s="10" t="s">
        <v>38</v>
      </c>
      <c r="B368" s="10"/>
      <c r="C368" s="10" t="s">
        <v>397</v>
      </c>
      <c r="D368" s="10" t="s">
        <v>398</v>
      </c>
      <c r="E368" s="10" t="s">
        <v>399</v>
      </c>
      <c r="F368" s="10" t="s">
        <v>400</v>
      </c>
      <c r="G368" s="10" t="s">
        <v>153</v>
      </c>
      <c r="H368" s="10" t="s">
        <v>401</v>
      </c>
      <c r="I368" s="10" t="s">
        <v>402</v>
      </c>
      <c r="J368" s="10" t="s">
        <v>403</v>
      </c>
      <c r="K368" s="10" t="s">
        <v>404</v>
      </c>
      <c r="L368" s="10" t="s">
        <v>405</v>
      </c>
      <c r="M368" s="10"/>
      <c r="N368" s="10" t="s">
        <v>406</v>
      </c>
      <c r="O368" s="10" t="s">
        <v>406</v>
      </c>
      <c r="P368" s="10"/>
      <c r="Q368" s="10">
        <v>0.62</v>
      </c>
      <c r="R368" s="10">
        <v>0.2</v>
      </c>
      <c r="S368" s="10">
        <v>1.52</v>
      </c>
      <c r="T368" s="10" t="s">
        <v>407</v>
      </c>
      <c r="U368" s="10" t="s">
        <v>408</v>
      </c>
      <c r="V368" s="10" t="s">
        <v>413</v>
      </c>
      <c r="W368" s="10" t="s">
        <v>414</v>
      </c>
      <c r="X368" s="12" t="s">
        <v>411</v>
      </c>
      <c r="Y368" s="10" t="s">
        <v>412</v>
      </c>
    </row>
    <row r="369" spans="1:25" ht="15" customHeight="1">
      <c r="A369" s="10" t="s">
        <v>38</v>
      </c>
      <c r="B369" s="10"/>
      <c r="C369" s="10" t="s">
        <v>397</v>
      </c>
      <c r="D369" s="10" t="s">
        <v>398</v>
      </c>
      <c r="E369" s="10" t="s">
        <v>399</v>
      </c>
      <c r="F369" s="10" t="s">
        <v>400</v>
      </c>
      <c r="G369" s="10" t="s">
        <v>153</v>
      </c>
      <c r="H369" s="10" t="s">
        <v>415</v>
      </c>
      <c r="I369" s="10" t="s">
        <v>402</v>
      </c>
      <c r="J369" s="10" t="s">
        <v>403</v>
      </c>
      <c r="K369" s="10" t="s">
        <v>404</v>
      </c>
      <c r="L369" s="10" t="s">
        <v>405</v>
      </c>
      <c r="M369" s="10"/>
      <c r="N369" s="10" t="s">
        <v>406</v>
      </c>
      <c r="O369" s="10" t="s">
        <v>406</v>
      </c>
      <c r="P369" s="10"/>
      <c r="Q369" s="10" t="s">
        <v>416</v>
      </c>
      <c r="R369" s="10">
        <v>1.3</v>
      </c>
      <c r="S369" s="10" t="s">
        <v>416</v>
      </c>
      <c r="T369" s="10" t="s">
        <v>407</v>
      </c>
      <c r="U369" s="10" t="s">
        <v>408</v>
      </c>
      <c r="V369" s="10" t="s">
        <v>409</v>
      </c>
      <c r="W369" s="10" t="s">
        <v>417</v>
      </c>
      <c r="X369" s="12" t="s">
        <v>411</v>
      </c>
      <c r="Y369" s="10" t="s">
        <v>412</v>
      </c>
    </row>
    <row r="370" spans="1:25" ht="15" customHeight="1">
      <c r="A370" s="10" t="s">
        <v>38</v>
      </c>
      <c r="B370" s="10"/>
      <c r="C370" s="10" t="s">
        <v>397</v>
      </c>
      <c r="D370" s="10" t="s">
        <v>398</v>
      </c>
      <c r="E370" s="10" t="s">
        <v>399</v>
      </c>
      <c r="F370" s="10" t="s">
        <v>400</v>
      </c>
      <c r="G370" s="10" t="s">
        <v>153</v>
      </c>
      <c r="H370" s="10" t="s">
        <v>415</v>
      </c>
      <c r="I370" s="10" t="s">
        <v>402</v>
      </c>
      <c r="J370" s="10" t="s">
        <v>403</v>
      </c>
      <c r="K370" s="10" t="s">
        <v>404</v>
      </c>
      <c r="L370" s="10" t="s">
        <v>405</v>
      </c>
      <c r="M370" s="10"/>
      <c r="N370" s="10" t="s">
        <v>406</v>
      </c>
      <c r="O370" s="10" t="s">
        <v>406</v>
      </c>
      <c r="P370" s="10"/>
      <c r="Q370" s="10" t="s">
        <v>416</v>
      </c>
      <c r="R370" s="10">
        <v>1.3</v>
      </c>
      <c r="S370" s="10" t="s">
        <v>416</v>
      </c>
      <c r="T370" s="10" t="s">
        <v>407</v>
      </c>
      <c r="U370" s="10" t="s">
        <v>408</v>
      </c>
      <c r="V370" s="10" t="s">
        <v>413</v>
      </c>
      <c r="W370" s="10" t="s">
        <v>418</v>
      </c>
      <c r="X370" s="12" t="s">
        <v>411</v>
      </c>
      <c r="Y370" s="10" t="s">
        <v>412</v>
      </c>
    </row>
    <row r="371" spans="1:25" ht="15" customHeight="1">
      <c r="A371" s="10" t="s">
        <v>38</v>
      </c>
      <c r="B371" s="10"/>
      <c r="C371" s="10" t="s">
        <v>397</v>
      </c>
      <c r="D371" s="10" t="s">
        <v>398</v>
      </c>
      <c r="E371" s="10" t="s">
        <v>399</v>
      </c>
      <c r="F371" s="10" t="s">
        <v>400</v>
      </c>
      <c r="G371" s="10" t="s">
        <v>153</v>
      </c>
      <c r="H371" s="10" t="s">
        <v>415</v>
      </c>
      <c r="I371" s="10" t="s">
        <v>402</v>
      </c>
      <c r="J371" s="10" t="s">
        <v>403</v>
      </c>
      <c r="K371" s="10" t="s">
        <v>404</v>
      </c>
      <c r="L371" s="10" t="s">
        <v>405</v>
      </c>
      <c r="M371" s="10"/>
      <c r="N371" s="10" t="s">
        <v>406</v>
      </c>
      <c r="O371" s="10" t="s">
        <v>406</v>
      </c>
      <c r="P371" s="10"/>
      <c r="Q371" s="10">
        <v>0.79</v>
      </c>
      <c r="R371" s="10">
        <v>0.2</v>
      </c>
      <c r="S371" s="10">
        <v>2.68</v>
      </c>
      <c r="T371" s="10" t="s">
        <v>407</v>
      </c>
      <c r="U371" s="10" t="s">
        <v>408</v>
      </c>
      <c r="V371" s="10" t="s">
        <v>419</v>
      </c>
      <c r="W371" s="10" t="s">
        <v>420</v>
      </c>
      <c r="X371" s="12" t="s">
        <v>411</v>
      </c>
      <c r="Y371" s="10" t="s">
        <v>412</v>
      </c>
    </row>
    <row r="372" spans="1:25" ht="15" customHeight="1">
      <c r="A372" s="10" t="s">
        <v>38</v>
      </c>
      <c r="B372" s="10"/>
      <c r="C372" s="10" t="s">
        <v>397</v>
      </c>
      <c r="D372" s="10" t="s">
        <v>398</v>
      </c>
      <c r="E372" s="10" t="s">
        <v>399</v>
      </c>
      <c r="F372" s="10" t="s">
        <v>400</v>
      </c>
      <c r="G372" s="10" t="s">
        <v>153</v>
      </c>
      <c r="H372" s="10" t="s">
        <v>415</v>
      </c>
      <c r="I372" s="10" t="s">
        <v>402</v>
      </c>
      <c r="J372" s="10" t="s">
        <v>403</v>
      </c>
      <c r="K372" s="10" t="s">
        <v>404</v>
      </c>
      <c r="L372" s="10" t="s">
        <v>405</v>
      </c>
      <c r="M372" s="10"/>
      <c r="N372" s="10" t="s">
        <v>406</v>
      </c>
      <c r="O372" s="10" t="s">
        <v>406</v>
      </c>
      <c r="P372" s="10"/>
      <c r="Q372" s="10" t="s">
        <v>421</v>
      </c>
      <c r="R372" s="10" t="s">
        <v>421</v>
      </c>
      <c r="S372" s="10" t="s">
        <v>421</v>
      </c>
      <c r="T372" s="10" t="s">
        <v>407</v>
      </c>
      <c r="U372" s="10" t="s">
        <v>408</v>
      </c>
      <c r="V372" s="10" t="s">
        <v>422</v>
      </c>
      <c r="W372" s="10" t="s">
        <v>423</v>
      </c>
      <c r="X372" s="12" t="s">
        <v>411</v>
      </c>
      <c r="Y372" s="10" t="s">
        <v>412</v>
      </c>
    </row>
    <row r="373" spans="1:25" ht="15" customHeight="1">
      <c r="A373" s="10" t="s">
        <v>38</v>
      </c>
      <c r="B373" s="10"/>
      <c r="C373" s="10" t="s">
        <v>397</v>
      </c>
      <c r="D373" s="10" t="s">
        <v>398</v>
      </c>
      <c r="E373" s="10" t="s">
        <v>399</v>
      </c>
      <c r="F373" s="10" t="s">
        <v>400</v>
      </c>
      <c r="G373" s="10" t="s">
        <v>153</v>
      </c>
      <c r="H373" s="10" t="s">
        <v>401</v>
      </c>
      <c r="I373" s="10" t="s">
        <v>402</v>
      </c>
      <c r="J373" s="10" t="s">
        <v>403</v>
      </c>
      <c r="K373" s="10" t="s">
        <v>404</v>
      </c>
      <c r="L373" s="10" t="s">
        <v>405</v>
      </c>
      <c r="M373" s="10"/>
      <c r="N373" s="10" t="s">
        <v>406</v>
      </c>
      <c r="O373" s="10" t="s">
        <v>406</v>
      </c>
      <c r="P373" s="10"/>
      <c r="Q373" s="10">
        <v>1.17</v>
      </c>
      <c r="R373" s="10">
        <v>0.47</v>
      </c>
      <c r="S373" s="10">
        <v>2.39</v>
      </c>
      <c r="T373" s="10" t="s">
        <v>407</v>
      </c>
      <c r="U373" s="10" t="s">
        <v>408</v>
      </c>
      <c r="V373" s="10" t="s">
        <v>424</v>
      </c>
      <c r="W373" s="10" t="s">
        <v>410</v>
      </c>
      <c r="X373" s="12" t="s">
        <v>411</v>
      </c>
      <c r="Y373" s="10" t="s">
        <v>412</v>
      </c>
    </row>
    <row r="374" spans="1:25" ht="15" customHeight="1">
      <c r="A374" s="10" t="s">
        <v>38</v>
      </c>
      <c r="B374" s="10"/>
      <c r="C374" s="10" t="s">
        <v>397</v>
      </c>
      <c r="D374" s="10" t="s">
        <v>398</v>
      </c>
      <c r="E374" s="10" t="s">
        <v>399</v>
      </c>
      <c r="F374" s="10" t="s">
        <v>400</v>
      </c>
      <c r="G374" s="10" t="s">
        <v>153</v>
      </c>
      <c r="H374" s="10" t="s">
        <v>401</v>
      </c>
      <c r="I374" s="10" t="s">
        <v>402</v>
      </c>
      <c r="J374" s="10" t="s">
        <v>403</v>
      </c>
      <c r="K374" s="10" t="s">
        <v>404</v>
      </c>
      <c r="L374" s="10" t="s">
        <v>405</v>
      </c>
      <c r="M374" s="10"/>
      <c r="N374" s="10" t="s">
        <v>406</v>
      </c>
      <c r="O374" s="10" t="s">
        <v>406</v>
      </c>
      <c r="P374" s="10"/>
      <c r="Q374" s="10">
        <v>0.62</v>
      </c>
      <c r="R374" s="10">
        <v>0.2</v>
      </c>
      <c r="S374" s="10">
        <v>1.52</v>
      </c>
      <c r="T374" s="10" t="s">
        <v>407</v>
      </c>
      <c r="U374" s="10" t="s">
        <v>408</v>
      </c>
      <c r="V374" s="10" t="s">
        <v>425</v>
      </c>
      <c r="W374" s="10" t="s">
        <v>414</v>
      </c>
      <c r="X374" s="12" t="s">
        <v>411</v>
      </c>
      <c r="Y374" s="10" t="s">
        <v>412</v>
      </c>
    </row>
    <row r="375" spans="1:25" ht="15" customHeight="1">
      <c r="A375" s="10" t="s">
        <v>38</v>
      </c>
      <c r="B375" s="10"/>
      <c r="C375" s="10" t="s">
        <v>397</v>
      </c>
      <c r="D375" s="10" t="s">
        <v>398</v>
      </c>
      <c r="E375" s="10" t="s">
        <v>399</v>
      </c>
      <c r="F375" s="10" t="s">
        <v>400</v>
      </c>
      <c r="G375" s="10" t="s">
        <v>153</v>
      </c>
      <c r="H375" s="10" t="s">
        <v>415</v>
      </c>
      <c r="I375" s="10" t="s">
        <v>402</v>
      </c>
      <c r="J375" s="10" t="s">
        <v>403</v>
      </c>
      <c r="K375" s="10" t="s">
        <v>404</v>
      </c>
      <c r="L375" s="10" t="s">
        <v>405</v>
      </c>
      <c r="M375" s="10"/>
      <c r="N375" s="10" t="s">
        <v>406</v>
      </c>
      <c r="O375" s="10" t="s">
        <v>406</v>
      </c>
      <c r="P375" s="10"/>
      <c r="Q375" s="10" t="s">
        <v>416</v>
      </c>
      <c r="R375" s="10">
        <v>1.3</v>
      </c>
      <c r="S375" s="10" t="s">
        <v>416</v>
      </c>
      <c r="T375" s="10" t="s">
        <v>407</v>
      </c>
      <c r="U375" s="10" t="s">
        <v>408</v>
      </c>
      <c r="V375" s="10" t="s">
        <v>424</v>
      </c>
      <c r="W375" s="10" t="s">
        <v>417</v>
      </c>
      <c r="X375" s="12" t="s">
        <v>411</v>
      </c>
      <c r="Y375" s="10" t="s">
        <v>412</v>
      </c>
    </row>
    <row r="376" spans="1:25" ht="15" customHeight="1">
      <c r="A376" s="10" t="s">
        <v>38</v>
      </c>
      <c r="B376" s="10"/>
      <c r="C376" s="10" t="s">
        <v>397</v>
      </c>
      <c r="D376" s="10" t="s">
        <v>398</v>
      </c>
      <c r="E376" s="10" t="s">
        <v>399</v>
      </c>
      <c r="F376" s="10" t="s">
        <v>400</v>
      </c>
      <c r="G376" s="10" t="s">
        <v>153</v>
      </c>
      <c r="H376" s="10" t="s">
        <v>415</v>
      </c>
      <c r="I376" s="10" t="s">
        <v>402</v>
      </c>
      <c r="J376" s="10" t="s">
        <v>403</v>
      </c>
      <c r="K376" s="10" t="s">
        <v>404</v>
      </c>
      <c r="L376" s="10" t="s">
        <v>405</v>
      </c>
      <c r="M376" s="10"/>
      <c r="N376" s="10" t="s">
        <v>406</v>
      </c>
      <c r="O376" s="10" t="s">
        <v>406</v>
      </c>
      <c r="P376" s="10"/>
      <c r="Q376" s="10" t="s">
        <v>416</v>
      </c>
      <c r="R376" s="10">
        <v>1.3</v>
      </c>
      <c r="S376" s="10" t="s">
        <v>416</v>
      </c>
      <c r="T376" s="10" t="s">
        <v>407</v>
      </c>
      <c r="U376" s="10" t="s">
        <v>408</v>
      </c>
      <c r="V376" s="10" t="s">
        <v>425</v>
      </c>
      <c r="W376" s="10" t="s">
        <v>418</v>
      </c>
      <c r="X376" s="12" t="s">
        <v>411</v>
      </c>
      <c r="Y376" s="10" t="s">
        <v>412</v>
      </c>
    </row>
    <row r="377" spans="1:25" ht="15" customHeight="1">
      <c r="A377" s="10" t="s">
        <v>38</v>
      </c>
      <c r="B377" s="10"/>
      <c r="C377" s="10" t="s">
        <v>397</v>
      </c>
      <c r="D377" s="10" t="s">
        <v>398</v>
      </c>
      <c r="E377" s="10" t="s">
        <v>399</v>
      </c>
      <c r="F377" s="10" t="s">
        <v>400</v>
      </c>
      <c r="G377" s="10" t="s">
        <v>153</v>
      </c>
      <c r="H377" s="10" t="s">
        <v>415</v>
      </c>
      <c r="I377" s="10" t="s">
        <v>402</v>
      </c>
      <c r="J377" s="10" t="s">
        <v>403</v>
      </c>
      <c r="K377" s="10" t="s">
        <v>404</v>
      </c>
      <c r="L377" s="10" t="s">
        <v>405</v>
      </c>
      <c r="M377" s="10"/>
      <c r="N377" s="10" t="s">
        <v>406</v>
      </c>
      <c r="O377" s="10" t="s">
        <v>406</v>
      </c>
      <c r="P377" s="10"/>
      <c r="Q377" s="10">
        <v>0.79</v>
      </c>
      <c r="R377" s="10">
        <v>0.2</v>
      </c>
      <c r="S377" s="10">
        <v>2.68</v>
      </c>
      <c r="T377" s="10" t="s">
        <v>407</v>
      </c>
      <c r="U377" s="10" t="s">
        <v>408</v>
      </c>
      <c r="V377" s="10" t="s">
        <v>426</v>
      </c>
      <c r="W377" s="10" t="s">
        <v>420</v>
      </c>
      <c r="X377" s="12" t="s">
        <v>411</v>
      </c>
      <c r="Y377" s="10" t="s">
        <v>412</v>
      </c>
    </row>
    <row r="378" spans="1:25" ht="15" customHeight="1">
      <c r="A378" s="10" t="s">
        <v>38</v>
      </c>
      <c r="B378" s="10"/>
      <c r="C378" s="10" t="s">
        <v>397</v>
      </c>
      <c r="D378" s="10" t="s">
        <v>398</v>
      </c>
      <c r="E378" s="10" t="s">
        <v>399</v>
      </c>
      <c r="F378" s="10" t="s">
        <v>400</v>
      </c>
      <c r="G378" s="10" t="s">
        <v>153</v>
      </c>
      <c r="H378" s="10" t="s">
        <v>415</v>
      </c>
      <c r="I378" s="10" t="s">
        <v>402</v>
      </c>
      <c r="J378" s="10" t="s">
        <v>403</v>
      </c>
      <c r="K378" s="10" t="s">
        <v>404</v>
      </c>
      <c r="L378" s="10" t="s">
        <v>405</v>
      </c>
      <c r="M378" s="10"/>
      <c r="N378" s="10" t="s">
        <v>406</v>
      </c>
      <c r="O378" s="10" t="s">
        <v>406</v>
      </c>
      <c r="P378" s="10"/>
      <c r="Q378" s="10" t="s">
        <v>421</v>
      </c>
      <c r="R378" s="10" t="s">
        <v>421</v>
      </c>
      <c r="S378" s="10" t="s">
        <v>421</v>
      </c>
      <c r="T378" s="10" t="s">
        <v>407</v>
      </c>
      <c r="U378" s="10" t="s">
        <v>408</v>
      </c>
      <c r="V378" s="10" t="s">
        <v>427</v>
      </c>
      <c r="W378" s="10" t="s">
        <v>423</v>
      </c>
      <c r="X378" s="12" t="s">
        <v>411</v>
      </c>
      <c r="Y378" s="10" t="s">
        <v>412</v>
      </c>
    </row>
    <row r="379" spans="1:25" ht="15" customHeight="1">
      <c r="A379" s="10" t="s">
        <v>25</v>
      </c>
      <c r="B379" s="10"/>
      <c r="C379" s="10" t="s">
        <v>428</v>
      </c>
      <c r="D379" s="10" t="s">
        <v>398</v>
      </c>
      <c r="E379" s="10" t="s">
        <v>399</v>
      </c>
      <c r="F379" s="10" t="s">
        <v>400</v>
      </c>
      <c r="G379" s="10" t="s">
        <v>153</v>
      </c>
      <c r="H379" s="10" t="s">
        <v>401</v>
      </c>
      <c r="I379" s="10" t="s">
        <v>402</v>
      </c>
      <c r="J379" s="10" t="s">
        <v>403</v>
      </c>
      <c r="K379" s="10" t="s">
        <v>404</v>
      </c>
      <c r="L379" s="10" t="s">
        <v>405</v>
      </c>
      <c r="M379" s="10"/>
      <c r="N379" s="10" t="s">
        <v>406</v>
      </c>
      <c r="O379" s="10" t="s">
        <v>406</v>
      </c>
      <c r="P379" s="10"/>
      <c r="Q379" s="10">
        <v>0.22</v>
      </c>
      <c r="R379" s="10">
        <v>0.12</v>
      </c>
      <c r="S379" s="10">
        <v>0.42</v>
      </c>
      <c r="T379" s="10" t="s">
        <v>407</v>
      </c>
      <c r="U379" s="10" t="s">
        <v>429</v>
      </c>
      <c r="V379" s="10" t="s">
        <v>430</v>
      </c>
      <c r="W379" s="10" t="s">
        <v>410</v>
      </c>
      <c r="X379" s="12" t="s">
        <v>411</v>
      </c>
      <c r="Y379" s="10" t="s">
        <v>412</v>
      </c>
    </row>
    <row r="380" spans="1:25" ht="15" customHeight="1">
      <c r="A380" s="10" t="s">
        <v>25</v>
      </c>
      <c r="B380" s="10"/>
      <c r="C380" s="10" t="s">
        <v>428</v>
      </c>
      <c r="D380" s="10" t="s">
        <v>398</v>
      </c>
      <c r="E380" s="10" t="s">
        <v>399</v>
      </c>
      <c r="F380" s="10" t="s">
        <v>400</v>
      </c>
      <c r="G380" s="10" t="s">
        <v>153</v>
      </c>
      <c r="H380" s="10" t="s">
        <v>401</v>
      </c>
      <c r="I380" s="10" t="s">
        <v>402</v>
      </c>
      <c r="J380" s="10" t="s">
        <v>403</v>
      </c>
      <c r="K380" s="10" t="s">
        <v>404</v>
      </c>
      <c r="L380" s="10" t="s">
        <v>405</v>
      </c>
      <c r="M380" s="10"/>
      <c r="N380" s="10" t="s">
        <v>406</v>
      </c>
      <c r="O380" s="10" t="s">
        <v>406</v>
      </c>
      <c r="P380" s="10"/>
      <c r="Q380" s="10">
        <v>0.24</v>
      </c>
      <c r="R380" s="10">
        <v>0.12</v>
      </c>
      <c r="S380" s="10">
        <v>0.45</v>
      </c>
      <c r="T380" s="10" t="s">
        <v>407</v>
      </c>
      <c r="U380" s="10" t="s">
        <v>429</v>
      </c>
      <c r="V380" s="10" t="s">
        <v>431</v>
      </c>
      <c r="W380" s="10" t="s">
        <v>414</v>
      </c>
      <c r="X380" s="12" t="s">
        <v>411</v>
      </c>
      <c r="Y380" s="10" t="s">
        <v>412</v>
      </c>
    </row>
    <row r="381" spans="1:25" ht="15" customHeight="1">
      <c r="A381" s="10" t="s">
        <v>25</v>
      </c>
      <c r="B381" s="10"/>
      <c r="C381" s="10" t="s">
        <v>428</v>
      </c>
      <c r="D381" s="10" t="s">
        <v>398</v>
      </c>
      <c r="E381" s="10" t="s">
        <v>399</v>
      </c>
      <c r="F381" s="10" t="s">
        <v>400</v>
      </c>
      <c r="G381" s="10" t="s">
        <v>153</v>
      </c>
      <c r="H381" s="10" t="s">
        <v>415</v>
      </c>
      <c r="I381" s="10" t="s">
        <v>402</v>
      </c>
      <c r="J381" s="10" t="s">
        <v>403</v>
      </c>
      <c r="K381" s="10" t="s">
        <v>404</v>
      </c>
      <c r="L381" s="10" t="s">
        <v>405</v>
      </c>
      <c r="M381" s="10"/>
      <c r="N381" s="10" t="s">
        <v>406</v>
      </c>
      <c r="O381" s="10" t="s">
        <v>406</v>
      </c>
      <c r="P381" s="10"/>
      <c r="Q381" s="10">
        <v>0.78</v>
      </c>
      <c r="R381" s="10">
        <v>0.42</v>
      </c>
      <c r="S381" s="10">
        <v>1.47</v>
      </c>
      <c r="T381" s="10" t="s">
        <v>407</v>
      </c>
      <c r="U381" s="10" t="s">
        <v>429</v>
      </c>
      <c r="V381" s="10" t="s">
        <v>430</v>
      </c>
      <c r="W381" s="10" t="s">
        <v>417</v>
      </c>
      <c r="X381" s="12" t="s">
        <v>411</v>
      </c>
      <c r="Y381" s="10" t="s">
        <v>412</v>
      </c>
    </row>
    <row r="382" spans="1:25" ht="15" customHeight="1">
      <c r="A382" s="10" t="s">
        <v>25</v>
      </c>
      <c r="B382" s="10"/>
      <c r="C382" s="10" t="s">
        <v>428</v>
      </c>
      <c r="D382" s="10" t="s">
        <v>398</v>
      </c>
      <c r="E382" s="10" t="s">
        <v>399</v>
      </c>
      <c r="F382" s="10" t="s">
        <v>400</v>
      </c>
      <c r="G382" s="10" t="s">
        <v>153</v>
      </c>
      <c r="H382" s="10" t="s">
        <v>415</v>
      </c>
      <c r="I382" s="10" t="s">
        <v>402</v>
      </c>
      <c r="J382" s="10" t="s">
        <v>403</v>
      </c>
      <c r="K382" s="10" t="s">
        <v>404</v>
      </c>
      <c r="L382" s="10" t="s">
        <v>405</v>
      </c>
      <c r="M382" s="10"/>
      <c r="N382" s="10" t="s">
        <v>406</v>
      </c>
      <c r="O382" s="10" t="s">
        <v>406</v>
      </c>
      <c r="P382" s="10"/>
      <c r="Q382" s="10">
        <v>4.66</v>
      </c>
      <c r="R382" s="10">
        <v>2.09</v>
      </c>
      <c r="S382" s="10">
        <v>10.36</v>
      </c>
      <c r="T382" s="10" t="s">
        <v>407</v>
      </c>
      <c r="U382" s="10" t="s">
        <v>429</v>
      </c>
      <c r="V382" s="10" t="s">
        <v>431</v>
      </c>
      <c r="W382" s="10" t="s">
        <v>418</v>
      </c>
      <c r="X382" s="12" t="s">
        <v>411</v>
      </c>
      <c r="Y382" s="10" t="s">
        <v>412</v>
      </c>
    </row>
    <row r="383" spans="1:25" ht="15" customHeight="1">
      <c r="A383" s="10" t="s">
        <v>25</v>
      </c>
      <c r="B383" s="10"/>
      <c r="C383" s="10" t="s">
        <v>428</v>
      </c>
      <c r="D383" s="10" t="s">
        <v>398</v>
      </c>
      <c r="E383" s="10" t="s">
        <v>399</v>
      </c>
      <c r="F383" s="10" t="s">
        <v>400</v>
      </c>
      <c r="G383" s="10" t="s">
        <v>153</v>
      </c>
      <c r="H383" s="10" t="s">
        <v>415</v>
      </c>
      <c r="I383" s="10" t="s">
        <v>402</v>
      </c>
      <c r="J383" s="10" t="s">
        <v>403</v>
      </c>
      <c r="K383" s="10" t="s">
        <v>404</v>
      </c>
      <c r="L383" s="10" t="s">
        <v>405</v>
      </c>
      <c r="M383" s="10"/>
      <c r="N383" s="10" t="s">
        <v>406</v>
      </c>
      <c r="O383" s="10" t="s">
        <v>406</v>
      </c>
      <c r="P383" s="10"/>
      <c r="Q383" s="10">
        <v>0.17</v>
      </c>
      <c r="R383" s="10">
        <v>7.0000000000000007E-2</v>
      </c>
      <c r="S383" s="10">
        <v>0.47</v>
      </c>
      <c r="T383" s="10" t="s">
        <v>407</v>
      </c>
      <c r="U383" s="10" t="s">
        <v>429</v>
      </c>
      <c r="V383" s="10" t="s">
        <v>432</v>
      </c>
      <c r="W383" s="10" t="s">
        <v>420</v>
      </c>
      <c r="X383" s="12" t="s">
        <v>411</v>
      </c>
      <c r="Y383" s="10" t="s">
        <v>412</v>
      </c>
    </row>
    <row r="384" spans="1:25" ht="15" customHeight="1">
      <c r="A384" s="10" t="s">
        <v>25</v>
      </c>
      <c r="B384" s="10"/>
      <c r="C384" s="10" t="s">
        <v>428</v>
      </c>
      <c r="D384" s="10" t="s">
        <v>398</v>
      </c>
      <c r="E384" s="10" t="s">
        <v>399</v>
      </c>
      <c r="F384" s="10" t="s">
        <v>400</v>
      </c>
      <c r="G384" s="10" t="s">
        <v>153</v>
      </c>
      <c r="H384" s="10" t="s">
        <v>415</v>
      </c>
      <c r="I384" s="10" t="s">
        <v>402</v>
      </c>
      <c r="J384" s="10" t="s">
        <v>403</v>
      </c>
      <c r="K384" s="10" t="s">
        <v>404</v>
      </c>
      <c r="L384" s="10" t="s">
        <v>405</v>
      </c>
      <c r="M384" s="10"/>
      <c r="N384" s="10" t="s">
        <v>406</v>
      </c>
      <c r="O384" s="10" t="s">
        <v>406</v>
      </c>
      <c r="P384" s="10"/>
      <c r="Q384" s="10">
        <v>0.24</v>
      </c>
      <c r="R384" s="10">
        <v>0.08</v>
      </c>
      <c r="S384" s="10">
        <v>0.69</v>
      </c>
      <c r="T384" s="10" t="s">
        <v>407</v>
      </c>
      <c r="U384" s="10" t="s">
        <v>429</v>
      </c>
      <c r="V384" s="10" t="s">
        <v>433</v>
      </c>
      <c r="W384" s="10" t="s">
        <v>423</v>
      </c>
      <c r="X384" s="12" t="s">
        <v>411</v>
      </c>
      <c r="Y384" s="10" t="s">
        <v>412</v>
      </c>
    </row>
    <row r="385" spans="1:25" ht="15" customHeight="1">
      <c r="A385" s="10" t="s">
        <v>25</v>
      </c>
      <c r="B385" s="10"/>
      <c r="C385" s="10" t="s">
        <v>428</v>
      </c>
      <c r="D385" s="10" t="s">
        <v>398</v>
      </c>
      <c r="E385" s="10" t="s">
        <v>399</v>
      </c>
      <c r="F385" s="10" t="s">
        <v>400</v>
      </c>
      <c r="G385" s="10" t="s">
        <v>153</v>
      </c>
      <c r="H385" s="10" t="s">
        <v>401</v>
      </c>
      <c r="I385" s="10" t="s">
        <v>402</v>
      </c>
      <c r="J385" s="10" t="s">
        <v>403</v>
      </c>
      <c r="K385" s="10" t="s">
        <v>404</v>
      </c>
      <c r="L385" s="10" t="s">
        <v>405</v>
      </c>
      <c r="M385" s="10"/>
      <c r="N385" s="10" t="s">
        <v>406</v>
      </c>
      <c r="O385" s="10" t="s">
        <v>406</v>
      </c>
      <c r="P385" s="10"/>
      <c r="Q385" s="10">
        <v>1.17</v>
      </c>
      <c r="R385" s="10">
        <v>0.47</v>
      </c>
      <c r="S385" s="10">
        <v>2.39</v>
      </c>
      <c r="T385" s="10" t="s">
        <v>407</v>
      </c>
      <c r="U385" s="10" t="s">
        <v>429</v>
      </c>
      <c r="V385" s="10" t="s">
        <v>424</v>
      </c>
      <c r="W385" s="10" t="s">
        <v>410</v>
      </c>
      <c r="X385" s="12" t="s">
        <v>411</v>
      </c>
      <c r="Y385" s="10" t="s">
        <v>412</v>
      </c>
    </row>
    <row r="386" spans="1:25" ht="15" customHeight="1">
      <c r="A386" s="10" t="s">
        <v>25</v>
      </c>
      <c r="B386" s="10"/>
      <c r="C386" s="10" t="s">
        <v>428</v>
      </c>
      <c r="D386" s="10" t="s">
        <v>398</v>
      </c>
      <c r="E386" s="10" t="s">
        <v>399</v>
      </c>
      <c r="F386" s="10" t="s">
        <v>400</v>
      </c>
      <c r="G386" s="10" t="s">
        <v>153</v>
      </c>
      <c r="H386" s="10" t="s">
        <v>401</v>
      </c>
      <c r="I386" s="10" t="s">
        <v>402</v>
      </c>
      <c r="J386" s="10" t="s">
        <v>403</v>
      </c>
      <c r="K386" s="10" t="s">
        <v>404</v>
      </c>
      <c r="L386" s="10" t="s">
        <v>405</v>
      </c>
      <c r="M386" s="10"/>
      <c r="N386" s="10" t="s">
        <v>406</v>
      </c>
      <c r="O386" s="10" t="s">
        <v>406</v>
      </c>
      <c r="P386" s="10"/>
      <c r="Q386" s="10">
        <v>0.62</v>
      </c>
      <c r="R386" s="10">
        <v>0.2</v>
      </c>
      <c r="S386" s="10">
        <v>1.52</v>
      </c>
      <c r="T386" s="10" t="s">
        <v>407</v>
      </c>
      <c r="U386" s="10" t="s">
        <v>429</v>
      </c>
      <c r="V386" s="10" t="s">
        <v>425</v>
      </c>
      <c r="W386" s="10" t="s">
        <v>414</v>
      </c>
      <c r="X386" s="12" t="s">
        <v>411</v>
      </c>
      <c r="Y386" s="10" t="s">
        <v>412</v>
      </c>
    </row>
    <row r="387" spans="1:25" ht="15" customHeight="1">
      <c r="A387" s="10" t="s">
        <v>25</v>
      </c>
      <c r="B387" s="10"/>
      <c r="C387" s="10" t="s">
        <v>428</v>
      </c>
      <c r="D387" s="10" t="s">
        <v>398</v>
      </c>
      <c r="E387" s="10" t="s">
        <v>399</v>
      </c>
      <c r="F387" s="10" t="s">
        <v>400</v>
      </c>
      <c r="G387" s="10" t="s">
        <v>153</v>
      </c>
      <c r="H387" s="10" t="s">
        <v>415</v>
      </c>
      <c r="I387" s="10" t="s">
        <v>402</v>
      </c>
      <c r="J387" s="10" t="s">
        <v>403</v>
      </c>
      <c r="K387" s="10" t="s">
        <v>404</v>
      </c>
      <c r="L387" s="10" t="s">
        <v>405</v>
      </c>
      <c r="M387" s="10"/>
      <c r="N387" s="10" t="s">
        <v>406</v>
      </c>
      <c r="O387" s="10" t="s">
        <v>406</v>
      </c>
      <c r="P387" s="10"/>
      <c r="Q387" s="10" t="s">
        <v>416</v>
      </c>
      <c r="R387" s="10">
        <v>1.3</v>
      </c>
      <c r="S387" s="10" t="s">
        <v>416</v>
      </c>
      <c r="T387" s="10" t="s">
        <v>407</v>
      </c>
      <c r="U387" s="10" t="s">
        <v>429</v>
      </c>
      <c r="V387" s="10" t="s">
        <v>424</v>
      </c>
      <c r="W387" s="10" t="s">
        <v>417</v>
      </c>
      <c r="X387" s="12" t="s">
        <v>411</v>
      </c>
      <c r="Y387" s="10" t="s">
        <v>412</v>
      </c>
    </row>
    <row r="388" spans="1:25" ht="15" customHeight="1">
      <c r="A388" s="10" t="s">
        <v>25</v>
      </c>
      <c r="B388" s="10"/>
      <c r="C388" s="10" t="s">
        <v>428</v>
      </c>
      <c r="D388" s="10" t="s">
        <v>398</v>
      </c>
      <c r="E388" s="10" t="s">
        <v>399</v>
      </c>
      <c r="F388" s="10" t="s">
        <v>400</v>
      </c>
      <c r="G388" s="10" t="s">
        <v>153</v>
      </c>
      <c r="H388" s="10" t="s">
        <v>415</v>
      </c>
      <c r="I388" s="10" t="s">
        <v>402</v>
      </c>
      <c r="J388" s="10" t="s">
        <v>403</v>
      </c>
      <c r="K388" s="10" t="s">
        <v>404</v>
      </c>
      <c r="L388" s="10" t="s">
        <v>405</v>
      </c>
      <c r="M388" s="10"/>
      <c r="N388" s="10" t="s">
        <v>406</v>
      </c>
      <c r="O388" s="10" t="s">
        <v>406</v>
      </c>
      <c r="P388" s="10"/>
      <c r="Q388" s="10" t="s">
        <v>416</v>
      </c>
      <c r="R388" s="10">
        <v>1.3</v>
      </c>
      <c r="S388" s="10" t="s">
        <v>416</v>
      </c>
      <c r="T388" s="10" t="s">
        <v>407</v>
      </c>
      <c r="U388" s="10" t="s">
        <v>429</v>
      </c>
      <c r="V388" s="10" t="s">
        <v>425</v>
      </c>
      <c r="W388" s="10" t="s">
        <v>418</v>
      </c>
      <c r="X388" s="12" t="s">
        <v>411</v>
      </c>
      <c r="Y388" s="10" t="s">
        <v>412</v>
      </c>
    </row>
    <row r="389" spans="1:25" ht="15" customHeight="1">
      <c r="A389" s="10" t="s">
        <v>25</v>
      </c>
      <c r="B389" s="10"/>
      <c r="C389" s="10" t="s">
        <v>428</v>
      </c>
      <c r="D389" s="10" t="s">
        <v>398</v>
      </c>
      <c r="E389" s="10" t="s">
        <v>399</v>
      </c>
      <c r="F389" s="10" t="s">
        <v>400</v>
      </c>
      <c r="G389" s="10" t="s">
        <v>153</v>
      </c>
      <c r="H389" s="10" t="s">
        <v>415</v>
      </c>
      <c r="I389" s="10" t="s">
        <v>402</v>
      </c>
      <c r="J389" s="10" t="s">
        <v>403</v>
      </c>
      <c r="K389" s="10" t="s">
        <v>404</v>
      </c>
      <c r="L389" s="10" t="s">
        <v>405</v>
      </c>
      <c r="M389" s="10"/>
      <c r="N389" s="10" t="s">
        <v>406</v>
      </c>
      <c r="O389" s="10" t="s">
        <v>406</v>
      </c>
      <c r="P389" s="10"/>
      <c r="Q389" s="10">
        <v>0.79</v>
      </c>
      <c r="R389" s="10">
        <v>0.2</v>
      </c>
      <c r="S389" s="10">
        <v>2.68</v>
      </c>
      <c r="T389" s="10" t="s">
        <v>407</v>
      </c>
      <c r="U389" s="10" t="s">
        <v>429</v>
      </c>
      <c r="V389" s="10" t="s">
        <v>426</v>
      </c>
      <c r="W389" s="10" t="s">
        <v>420</v>
      </c>
      <c r="X389" s="12" t="s">
        <v>411</v>
      </c>
      <c r="Y389" s="10" t="s">
        <v>412</v>
      </c>
    </row>
    <row r="390" spans="1:25" ht="15" customHeight="1">
      <c r="A390" s="10" t="s">
        <v>25</v>
      </c>
      <c r="B390" s="10"/>
      <c r="C390" s="10" t="s">
        <v>428</v>
      </c>
      <c r="D390" s="10" t="s">
        <v>398</v>
      </c>
      <c r="E390" s="10" t="s">
        <v>399</v>
      </c>
      <c r="F390" s="10" t="s">
        <v>400</v>
      </c>
      <c r="G390" s="10" t="s">
        <v>153</v>
      </c>
      <c r="H390" s="10" t="s">
        <v>415</v>
      </c>
      <c r="I390" s="10" t="s">
        <v>402</v>
      </c>
      <c r="J390" s="10" t="s">
        <v>403</v>
      </c>
      <c r="K390" s="10" t="s">
        <v>404</v>
      </c>
      <c r="L390" s="10" t="s">
        <v>405</v>
      </c>
      <c r="M390" s="10"/>
      <c r="N390" s="10" t="s">
        <v>406</v>
      </c>
      <c r="O390" s="10" t="s">
        <v>406</v>
      </c>
      <c r="P390" s="10"/>
      <c r="Q390" s="10" t="s">
        <v>421</v>
      </c>
      <c r="R390" s="10" t="s">
        <v>421</v>
      </c>
      <c r="S390" s="10" t="s">
        <v>421</v>
      </c>
      <c r="T390" s="10" t="s">
        <v>407</v>
      </c>
      <c r="U390" s="10" t="s">
        <v>429</v>
      </c>
      <c r="V390" s="10" t="s">
        <v>427</v>
      </c>
      <c r="W390" s="10" t="s">
        <v>423</v>
      </c>
      <c r="X390" s="12" t="s">
        <v>411</v>
      </c>
      <c r="Y390" s="10" t="s">
        <v>412</v>
      </c>
    </row>
    <row r="391" spans="1:25" ht="15" customHeight="1">
      <c r="A391" s="10" t="s">
        <v>38</v>
      </c>
      <c r="B391" s="10"/>
      <c r="C391" s="10" t="s">
        <v>434</v>
      </c>
      <c r="D391" s="10" t="s">
        <v>398</v>
      </c>
      <c r="E391" s="10" t="s">
        <v>399</v>
      </c>
      <c r="F391" s="10" t="s">
        <v>400</v>
      </c>
      <c r="G391" s="10" t="s">
        <v>153</v>
      </c>
      <c r="H391" s="10" t="s">
        <v>401</v>
      </c>
      <c r="I391" s="10" t="s">
        <v>402</v>
      </c>
      <c r="J391" s="10" t="s">
        <v>403</v>
      </c>
      <c r="K391" s="10" t="s">
        <v>404</v>
      </c>
      <c r="L391" s="10" t="s">
        <v>405</v>
      </c>
      <c r="M391" s="10"/>
      <c r="N391" s="10" t="s">
        <v>406</v>
      </c>
      <c r="O391" s="10" t="s">
        <v>406</v>
      </c>
      <c r="P391" s="10"/>
      <c r="Q391" s="10">
        <v>0.95</v>
      </c>
      <c r="R391" s="10">
        <v>0</v>
      </c>
      <c r="S391" s="10">
        <v>2.29</v>
      </c>
      <c r="T391" s="10" t="s">
        <v>407</v>
      </c>
      <c r="U391" s="10" t="s">
        <v>429</v>
      </c>
      <c r="V391" s="10" t="s">
        <v>430</v>
      </c>
      <c r="W391" s="10" t="s">
        <v>410</v>
      </c>
      <c r="X391" s="12" t="s">
        <v>411</v>
      </c>
      <c r="Y391" s="10" t="s">
        <v>412</v>
      </c>
    </row>
    <row r="392" spans="1:25" ht="15" customHeight="1">
      <c r="A392" s="10" t="s">
        <v>38</v>
      </c>
      <c r="B392" s="10"/>
      <c r="C392" s="10" t="s">
        <v>434</v>
      </c>
      <c r="D392" s="10" t="s">
        <v>398</v>
      </c>
      <c r="E392" s="10" t="s">
        <v>399</v>
      </c>
      <c r="F392" s="10" t="s">
        <v>400</v>
      </c>
      <c r="G392" s="10" t="s">
        <v>153</v>
      </c>
      <c r="H392" s="10" t="s">
        <v>401</v>
      </c>
      <c r="I392" s="10" t="s">
        <v>402</v>
      </c>
      <c r="J392" s="10" t="s">
        <v>403</v>
      </c>
      <c r="K392" s="10" t="s">
        <v>404</v>
      </c>
      <c r="L392" s="10" t="s">
        <v>405</v>
      </c>
      <c r="M392" s="10"/>
      <c r="N392" s="10" t="s">
        <v>406</v>
      </c>
      <c r="O392" s="10" t="s">
        <v>406</v>
      </c>
      <c r="P392" s="10"/>
      <c r="Q392" s="10">
        <v>1</v>
      </c>
      <c r="R392" s="10">
        <v>0</v>
      </c>
      <c r="S392" s="10">
        <v>2.42</v>
      </c>
      <c r="T392" s="10" t="s">
        <v>407</v>
      </c>
      <c r="U392" s="10" t="s">
        <v>429</v>
      </c>
      <c r="V392" s="10" t="s">
        <v>431</v>
      </c>
      <c r="W392" s="10" t="s">
        <v>414</v>
      </c>
      <c r="X392" s="12" t="s">
        <v>411</v>
      </c>
      <c r="Y392" s="10" t="s">
        <v>412</v>
      </c>
    </row>
    <row r="393" spans="1:25" ht="15" customHeight="1">
      <c r="A393" s="10" t="s">
        <v>38</v>
      </c>
      <c r="B393" s="10"/>
      <c r="C393" s="10" t="s">
        <v>434</v>
      </c>
      <c r="D393" s="10" t="s">
        <v>398</v>
      </c>
      <c r="E393" s="10" t="s">
        <v>399</v>
      </c>
      <c r="F393" s="10" t="s">
        <v>400</v>
      </c>
      <c r="G393" s="10" t="s">
        <v>153</v>
      </c>
      <c r="H393" s="10" t="s">
        <v>415</v>
      </c>
      <c r="I393" s="10" t="s">
        <v>402</v>
      </c>
      <c r="J393" s="10" t="s">
        <v>403</v>
      </c>
      <c r="K393" s="10" t="s">
        <v>404</v>
      </c>
      <c r="L393" s="10" t="s">
        <v>405</v>
      </c>
      <c r="M393" s="10"/>
      <c r="N393" s="10" t="s">
        <v>406</v>
      </c>
      <c r="O393" s="10" t="s">
        <v>406</v>
      </c>
      <c r="P393" s="10"/>
      <c r="Q393" s="10">
        <v>5.3</v>
      </c>
      <c r="R393" s="10"/>
      <c r="S393" s="10"/>
      <c r="T393" s="10" t="s">
        <v>407</v>
      </c>
      <c r="U393" s="10" t="s">
        <v>429</v>
      </c>
      <c r="V393" s="10" t="s">
        <v>430</v>
      </c>
      <c r="W393" s="10" t="s">
        <v>417</v>
      </c>
      <c r="X393" s="12" t="s">
        <v>411</v>
      </c>
      <c r="Y393" s="10" t="s">
        <v>412</v>
      </c>
    </row>
    <row r="394" spans="1:25" ht="15" customHeight="1">
      <c r="A394" s="10" t="s">
        <v>38</v>
      </c>
      <c r="B394" s="10"/>
      <c r="C394" s="10" t="s">
        <v>434</v>
      </c>
      <c r="D394" s="10" t="s">
        <v>398</v>
      </c>
      <c r="E394" s="10" t="s">
        <v>399</v>
      </c>
      <c r="F394" s="10" t="s">
        <v>400</v>
      </c>
      <c r="G394" s="10" t="s">
        <v>153</v>
      </c>
      <c r="H394" s="10" t="s">
        <v>415</v>
      </c>
      <c r="I394" s="10" t="s">
        <v>402</v>
      </c>
      <c r="J394" s="10" t="s">
        <v>403</v>
      </c>
      <c r="K394" s="10" t="s">
        <v>404</v>
      </c>
      <c r="L394" s="10" t="s">
        <v>405</v>
      </c>
      <c r="M394" s="10"/>
      <c r="N394" s="10" t="s">
        <v>406</v>
      </c>
      <c r="O394" s="10" t="s">
        <v>406</v>
      </c>
      <c r="P394" s="10"/>
      <c r="Q394" s="10">
        <v>31.7</v>
      </c>
      <c r="R394" s="10"/>
      <c r="S394" s="10"/>
      <c r="T394" s="10" t="s">
        <v>407</v>
      </c>
      <c r="U394" s="10" t="s">
        <v>429</v>
      </c>
      <c r="V394" s="10" t="s">
        <v>431</v>
      </c>
      <c r="W394" s="10" t="s">
        <v>418</v>
      </c>
      <c r="X394" s="12" t="s">
        <v>411</v>
      </c>
      <c r="Y394" s="10" t="s">
        <v>412</v>
      </c>
    </row>
    <row r="395" spans="1:25" ht="15" customHeight="1">
      <c r="A395" s="10" t="s">
        <v>38</v>
      </c>
      <c r="B395" s="10"/>
      <c r="C395" s="10" t="s">
        <v>434</v>
      </c>
      <c r="D395" s="10" t="s">
        <v>398</v>
      </c>
      <c r="E395" s="10" t="s">
        <v>399</v>
      </c>
      <c r="F395" s="10" t="s">
        <v>400</v>
      </c>
      <c r="G395" s="10" t="s">
        <v>153</v>
      </c>
      <c r="H395" s="10" t="s">
        <v>415</v>
      </c>
      <c r="I395" s="10" t="s">
        <v>402</v>
      </c>
      <c r="J395" s="10" t="s">
        <v>403</v>
      </c>
      <c r="K395" s="10" t="s">
        <v>404</v>
      </c>
      <c r="L395" s="10" t="s">
        <v>405</v>
      </c>
      <c r="M395" s="10"/>
      <c r="N395" s="10" t="s">
        <v>406</v>
      </c>
      <c r="O395" s="10" t="s">
        <v>406</v>
      </c>
      <c r="P395" s="10"/>
      <c r="Q395" s="10">
        <v>0.17</v>
      </c>
      <c r="R395" s="10"/>
      <c r="S395" s="10"/>
      <c r="T395" s="10" t="s">
        <v>407</v>
      </c>
      <c r="U395" s="10" t="s">
        <v>429</v>
      </c>
      <c r="V395" s="10" t="s">
        <v>432</v>
      </c>
      <c r="W395" s="10" t="s">
        <v>420</v>
      </c>
      <c r="X395" s="12" t="s">
        <v>411</v>
      </c>
      <c r="Y395" s="10" t="s">
        <v>412</v>
      </c>
    </row>
    <row r="396" spans="1:25" ht="15" customHeight="1">
      <c r="A396" s="10" t="s">
        <v>38</v>
      </c>
      <c r="B396" s="10"/>
      <c r="C396" s="10" t="s">
        <v>434</v>
      </c>
      <c r="D396" s="10" t="s">
        <v>398</v>
      </c>
      <c r="E396" s="10" t="s">
        <v>399</v>
      </c>
      <c r="F396" s="10" t="s">
        <v>400</v>
      </c>
      <c r="G396" s="10" t="s">
        <v>153</v>
      </c>
      <c r="H396" s="10" t="s">
        <v>415</v>
      </c>
      <c r="I396" s="10" t="s">
        <v>402</v>
      </c>
      <c r="J396" s="10" t="s">
        <v>403</v>
      </c>
      <c r="K396" s="10" t="s">
        <v>404</v>
      </c>
      <c r="L396" s="10" t="s">
        <v>405</v>
      </c>
      <c r="M396" s="10"/>
      <c r="N396" s="10" t="s">
        <v>406</v>
      </c>
      <c r="O396" s="10" t="s">
        <v>406</v>
      </c>
      <c r="P396" s="10"/>
      <c r="Q396" s="10">
        <v>0.24</v>
      </c>
      <c r="R396" s="10"/>
      <c r="S396" s="10"/>
      <c r="T396" s="10" t="s">
        <v>407</v>
      </c>
      <c r="U396" s="10" t="s">
        <v>429</v>
      </c>
      <c r="V396" s="10" t="s">
        <v>433</v>
      </c>
      <c r="W396" s="10" t="s">
        <v>423</v>
      </c>
      <c r="X396" s="12" t="s">
        <v>411</v>
      </c>
      <c r="Y396" s="10" t="s">
        <v>412</v>
      </c>
    </row>
    <row r="397" spans="1:25" ht="15" customHeight="1">
      <c r="A397" s="10" t="s">
        <v>83</v>
      </c>
      <c r="B397" s="10"/>
      <c r="C397" s="10"/>
      <c r="D397" s="10"/>
      <c r="E397" s="10"/>
      <c r="F397" s="10" t="s">
        <v>400</v>
      </c>
      <c r="G397" s="10" t="s">
        <v>153</v>
      </c>
      <c r="H397" s="10"/>
      <c r="I397" s="10" t="s">
        <v>169</v>
      </c>
      <c r="J397" s="10" t="s">
        <v>435</v>
      </c>
      <c r="K397" s="10"/>
      <c r="L397" s="10"/>
      <c r="M397" s="10"/>
      <c r="N397" s="10"/>
      <c r="O397" s="10"/>
      <c r="P397" s="10"/>
      <c r="Q397" s="10">
        <v>0.25</v>
      </c>
      <c r="R397" s="10"/>
      <c r="S397" s="10"/>
      <c r="T397" s="10"/>
      <c r="U397" s="10"/>
      <c r="V397" t="s">
        <v>436</v>
      </c>
      <c r="W397" s="10" t="s">
        <v>437</v>
      </c>
      <c r="X397" s="12" t="s">
        <v>438</v>
      </c>
      <c r="Y397" s="10" t="s">
        <v>34</v>
      </c>
    </row>
    <row r="398" spans="1:25" ht="15" customHeight="1">
      <c r="A398" s="10" t="s">
        <v>73</v>
      </c>
      <c r="B398" s="10" t="s">
        <v>439</v>
      </c>
      <c r="C398" s="10"/>
      <c r="D398" s="10"/>
      <c r="E398" s="10"/>
      <c r="F398" s="10" t="s">
        <v>28</v>
      </c>
      <c r="G398" s="10" t="s">
        <v>153</v>
      </c>
      <c r="H398" s="10" t="s">
        <v>440</v>
      </c>
      <c r="I398" s="10" t="s">
        <v>402</v>
      </c>
      <c r="J398" s="10" t="s">
        <v>441</v>
      </c>
      <c r="K398" s="10"/>
      <c r="L398" s="10"/>
      <c r="M398" s="10" t="s">
        <v>442</v>
      </c>
      <c r="N398" s="10"/>
      <c r="O398" s="10"/>
      <c r="P398" s="10"/>
      <c r="Q398" s="10">
        <v>5.7000000000000002E-2</v>
      </c>
      <c r="R398" s="10">
        <v>8.0000000000000002E-3</v>
      </c>
      <c r="S398" s="10">
        <v>0.13200000000000001</v>
      </c>
      <c r="T398" s="10"/>
      <c r="U398" s="10"/>
      <c r="V398" t="s">
        <v>443</v>
      </c>
      <c r="W398" s="10" t="s">
        <v>444</v>
      </c>
      <c r="X398" s="12" t="s">
        <v>445</v>
      </c>
      <c r="Y398" s="10" t="s">
        <v>34</v>
      </c>
    </row>
    <row r="399" spans="1:25" ht="15" customHeight="1">
      <c r="A399" s="10" t="s">
        <v>73</v>
      </c>
      <c r="B399" s="10" t="s">
        <v>439</v>
      </c>
      <c r="C399" s="10"/>
      <c r="D399" s="10"/>
      <c r="E399" s="10"/>
      <c r="F399" s="10" t="s">
        <v>28</v>
      </c>
      <c r="G399" s="10" t="s">
        <v>153</v>
      </c>
      <c r="H399" s="10" t="s">
        <v>440</v>
      </c>
      <c r="I399" s="10" t="s">
        <v>402</v>
      </c>
      <c r="J399" s="10" t="s">
        <v>441</v>
      </c>
      <c r="K399" s="10"/>
      <c r="L399" s="10"/>
      <c r="M399" s="10" t="s">
        <v>446</v>
      </c>
      <c r="N399" s="10"/>
      <c r="O399" s="10"/>
      <c r="P399" s="10"/>
      <c r="Q399" s="10">
        <v>0.28899999999999998</v>
      </c>
      <c r="R399" s="10">
        <v>9.0999999999999998E-2</v>
      </c>
      <c r="S399" s="10">
        <v>0.58699999999999997</v>
      </c>
      <c r="T399" s="10"/>
      <c r="U399" s="10"/>
      <c r="V399" t="s">
        <v>443</v>
      </c>
      <c r="W399" s="10" t="s">
        <v>444</v>
      </c>
      <c r="X399" s="12" t="s">
        <v>445</v>
      </c>
      <c r="Y399" s="10" t="s">
        <v>34</v>
      </c>
    </row>
    <row r="400" spans="1:25" ht="15" customHeight="1">
      <c r="A400" s="10" t="s">
        <v>73</v>
      </c>
      <c r="B400" s="10" t="s">
        <v>439</v>
      </c>
      <c r="C400" s="10"/>
      <c r="D400" s="10"/>
      <c r="E400" s="10"/>
      <c r="F400" s="10" t="s">
        <v>28</v>
      </c>
      <c r="G400" s="10" t="s">
        <v>153</v>
      </c>
      <c r="H400" s="10" t="s">
        <v>440</v>
      </c>
      <c r="I400" s="10" t="s">
        <v>402</v>
      </c>
      <c r="J400" s="10" t="s">
        <v>447</v>
      </c>
      <c r="K400" s="10"/>
      <c r="L400" s="10"/>
      <c r="M400" s="10" t="s">
        <v>448</v>
      </c>
      <c r="N400" s="10"/>
      <c r="O400" s="10"/>
      <c r="P400" s="10"/>
      <c r="Q400" s="10">
        <v>5.0999999999999997E-2</v>
      </c>
      <c r="R400" s="10">
        <v>4.0000000000000001E-3</v>
      </c>
      <c r="S400" s="9">
        <v>0.14000000000000001</v>
      </c>
      <c r="T400" s="10"/>
      <c r="U400" s="10"/>
      <c r="V400" t="s">
        <v>443</v>
      </c>
      <c r="W400" s="10" t="s">
        <v>444</v>
      </c>
      <c r="X400" s="12" t="s">
        <v>445</v>
      </c>
      <c r="Y400" s="10" t="s">
        <v>34</v>
      </c>
    </row>
    <row r="401" spans="1:25" ht="15" customHeight="1">
      <c r="A401" s="10" t="s">
        <v>73</v>
      </c>
      <c r="B401" s="10" t="s">
        <v>439</v>
      </c>
      <c r="C401" s="10"/>
      <c r="D401" s="10"/>
      <c r="E401" s="10"/>
      <c r="F401" s="10" t="s">
        <v>28</v>
      </c>
      <c r="G401" s="10" t="s">
        <v>153</v>
      </c>
      <c r="H401" s="10" t="s">
        <v>440</v>
      </c>
      <c r="I401" s="10" t="s">
        <v>402</v>
      </c>
      <c r="J401" s="10" t="s">
        <v>447</v>
      </c>
      <c r="K401" s="10"/>
      <c r="L401" s="10"/>
      <c r="M401" s="10" t="s">
        <v>442</v>
      </c>
      <c r="N401" s="10"/>
      <c r="O401" s="10"/>
      <c r="P401" s="10"/>
      <c r="Q401" s="9">
        <v>6.8000000000000005E-2</v>
      </c>
      <c r="R401" s="9">
        <v>3.0000000000000001E-3</v>
      </c>
      <c r="S401" s="9">
        <v>0.21199999999999999</v>
      </c>
      <c r="T401" s="10"/>
      <c r="U401" s="10"/>
      <c r="V401" t="s">
        <v>443</v>
      </c>
      <c r="W401" s="10" t="s">
        <v>444</v>
      </c>
      <c r="X401" s="12" t="s">
        <v>445</v>
      </c>
      <c r="Y401" s="10" t="s">
        <v>34</v>
      </c>
    </row>
    <row r="402" spans="1:25" ht="15" customHeight="1">
      <c r="A402" s="10" t="s">
        <v>73</v>
      </c>
      <c r="B402" s="10" t="s">
        <v>439</v>
      </c>
      <c r="C402" s="10"/>
      <c r="D402" s="10"/>
      <c r="E402" s="10"/>
      <c r="F402" s="10" t="s">
        <v>28</v>
      </c>
      <c r="G402" s="10" t="s">
        <v>153</v>
      </c>
      <c r="H402" s="10" t="s">
        <v>440</v>
      </c>
      <c r="I402" s="10" t="s">
        <v>402</v>
      </c>
      <c r="J402" s="10" t="s">
        <v>447</v>
      </c>
      <c r="K402" s="10"/>
      <c r="L402" s="10"/>
      <c r="M402" s="10" t="s">
        <v>446</v>
      </c>
      <c r="N402" s="10"/>
      <c r="O402" s="10"/>
      <c r="P402" s="10"/>
      <c r="Q402" s="10">
        <v>31</v>
      </c>
      <c r="R402" s="10">
        <v>8.8999999999999996E-2</v>
      </c>
      <c r="S402" s="10">
        <v>0.751</v>
      </c>
      <c r="T402" s="10"/>
      <c r="U402" s="10"/>
      <c r="V402" t="s">
        <v>443</v>
      </c>
      <c r="W402" s="10" t="s">
        <v>444</v>
      </c>
      <c r="X402" s="12" t="s">
        <v>445</v>
      </c>
      <c r="Y402" s="10" t="s">
        <v>34</v>
      </c>
    </row>
    <row r="403" spans="1:25" ht="15" customHeight="1">
      <c r="A403" s="10" t="s">
        <v>73</v>
      </c>
      <c r="B403" s="10" t="s">
        <v>439</v>
      </c>
      <c r="C403" s="10"/>
      <c r="D403" s="10"/>
      <c r="E403" s="10"/>
      <c r="F403" s="10" t="s">
        <v>28</v>
      </c>
      <c r="G403" s="10" t="s">
        <v>153</v>
      </c>
      <c r="H403" s="10" t="s">
        <v>449</v>
      </c>
      <c r="I403" s="10" t="s">
        <v>402</v>
      </c>
      <c r="J403" s="10"/>
      <c r="K403" s="10"/>
      <c r="L403" s="10"/>
      <c r="M403" s="10"/>
      <c r="N403" s="10"/>
      <c r="O403" s="10"/>
      <c r="P403" s="10"/>
      <c r="Q403" s="10">
        <v>0.33</v>
      </c>
      <c r="R403" s="10">
        <v>5.6000000000000001E-2</v>
      </c>
      <c r="S403" s="10">
        <v>0.67</v>
      </c>
      <c r="T403" s="10"/>
      <c r="U403" s="10"/>
      <c r="V403" t="s">
        <v>443</v>
      </c>
      <c r="W403" s="10" t="s">
        <v>444</v>
      </c>
      <c r="X403" s="12" t="s">
        <v>445</v>
      </c>
      <c r="Y403" s="10" t="s">
        <v>34</v>
      </c>
    </row>
    <row r="404" spans="1:25" ht="15" customHeight="1">
      <c r="A404" s="10" t="s">
        <v>83</v>
      </c>
      <c r="B404" s="10" t="s">
        <v>450</v>
      </c>
      <c r="C404" s="10"/>
      <c r="D404" s="10"/>
      <c r="E404" s="10"/>
      <c r="F404" s="10" t="s">
        <v>28</v>
      </c>
      <c r="G404" s="10" t="s">
        <v>153</v>
      </c>
      <c r="H404" s="10" t="s">
        <v>449</v>
      </c>
      <c r="I404" s="10" t="s">
        <v>402</v>
      </c>
      <c r="J404" s="10"/>
      <c r="K404" s="10"/>
      <c r="L404" s="10"/>
      <c r="M404" s="10"/>
      <c r="N404" s="10"/>
      <c r="O404" s="10"/>
      <c r="P404" s="10"/>
      <c r="Q404" s="10">
        <v>0.42199999999999999</v>
      </c>
      <c r="R404" s="10">
        <v>6.9000000000000006E-2</v>
      </c>
      <c r="S404" s="10">
        <v>0.73099999999999998</v>
      </c>
      <c r="T404" s="10"/>
      <c r="U404" s="10"/>
      <c r="V404" t="s">
        <v>443</v>
      </c>
      <c r="W404" s="10" t="s">
        <v>444</v>
      </c>
      <c r="X404" s="12" t="s">
        <v>445</v>
      </c>
      <c r="Y404" s="10" t="s">
        <v>34</v>
      </c>
    </row>
    <row r="405" spans="1:25" ht="15" customHeight="1">
      <c r="A405" s="10" t="s">
        <v>83</v>
      </c>
      <c r="B405" s="10" t="s">
        <v>451</v>
      </c>
      <c r="C405" s="10"/>
      <c r="D405" s="10"/>
      <c r="E405" s="10"/>
      <c r="F405" s="10" t="s">
        <v>28</v>
      </c>
      <c r="G405" s="10" t="s">
        <v>153</v>
      </c>
      <c r="H405" s="10" t="s">
        <v>449</v>
      </c>
      <c r="I405" s="10" t="s">
        <v>402</v>
      </c>
      <c r="J405" s="10"/>
      <c r="K405" s="10"/>
      <c r="L405" s="10"/>
      <c r="M405" s="10"/>
      <c r="N405" s="10"/>
      <c r="O405" s="10"/>
      <c r="P405" s="10"/>
      <c r="Q405" s="10">
        <v>0.29699999999999999</v>
      </c>
      <c r="R405" s="10">
        <v>0.126</v>
      </c>
      <c r="S405" s="10">
        <v>0.50800000000000001</v>
      </c>
      <c r="T405" s="10"/>
      <c r="U405" s="10"/>
      <c r="V405" t="s">
        <v>443</v>
      </c>
      <c r="W405" s="10" t="s">
        <v>444</v>
      </c>
      <c r="X405" s="12" t="s">
        <v>445</v>
      </c>
      <c r="Y405" s="10" t="s">
        <v>34</v>
      </c>
    </row>
    <row r="406" spans="1:25" ht="15" customHeight="1">
      <c r="A406" s="10" t="s">
        <v>83</v>
      </c>
      <c r="B406" s="10" t="s">
        <v>451</v>
      </c>
      <c r="C406" s="10"/>
      <c r="D406" s="10"/>
      <c r="E406" s="10"/>
      <c r="F406" s="10" t="s">
        <v>28</v>
      </c>
      <c r="G406" s="10" t="s">
        <v>153</v>
      </c>
      <c r="H406" s="10" t="s">
        <v>449</v>
      </c>
      <c r="I406" s="10" t="s">
        <v>402</v>
      </c>
      <c r="J406" s="10"/>
      <c r="K406" s="10"/>
      <c r="L406" s="10"/>
      <c r="M406" s="10"/>
      <c r="N406" s="10"/>
      <c r="O406" s="10"/>
      <c r="P406" s="10"/>
      <c r="Q406" s="10">
        <v>0.501</v>
      </c>
      <c r="R406" s="10">
        <v>8.1000000000000003E-2</v>
      </c>
      <c r="S406" s="10">
        <v>0.74399999999999999</v>
      </c>
      <c r="T406" s="10"/>
      <c r="U406" s="10"/>
      <c r="V406" t="s">
        <v>443</v>
      </c>
      <c r="W406" s="10" t="s">
        <v>444</v>
      </c>
      <c r="X406" s="12" t="s">
        <v>445</v>
      </c>
      <c r="Y406" s="10" t="s">
        <v>34</v>
      </c>
    </row>
    <row r="407" spans="1:25" ht="15" customHeight="1">
      <c r="A407" s="10" t="s">
        <v>83</v>
      </c>
      <c r="B407" s="10" t="s">
        <v>452</v>
      </c>
      <c r="C407" s="10"/>
      <c r="D407" s="10"/>
      <c r="E407" s="10"/>
      <c r="F407" s="10" t="s">
        <v>28</v>
      </c>
      <c r="G407" s="10" t="s">
        <v>153</v>
      </c>
      <c r="H407" s="10" t="s">
        <v>449</v>
      </c>
      <c r="I407" s="10" t="s">
        <v>402</v>
      </c>
      <c r="J407" s="10"/>
      <c r="K407" s="10"/>
      <c r="L407" s="10"/>
      <c r="M407" s="10"/>
      <c r="N407" s="10"/>
      <c r="O407" s="10"/>
      <c r="P407" s="10"/>
      <c r="Q407" s="10">
        <v>7.1999999999999995E-2</v>
      </c>
      <c r="R407" s="10">
        <v>1.4E-2</v>
      </c>
      <c r="S407" s="10">
        <v>0.3</v>
      </c>
      <c r="T407" s="10"/>
      <c r="U407" s="10"/>
      <c r="V407" t="s">
        <v>443</v>
      </c>
      <c r="W407" s="10" t="s">
        <v>444</v>
      </c>
      <c r="X407" s="12" t="s">
        <v>445</v>
      </c>
      <c r="Y407" s="10" t="s">
        <v>34</v>
      </c>
    </row>
    <row r="408" spans="1:25" ht="15" customHeight="1">
      <c r="A408" s="10" t="s">
        <v>83</v>
      </c>
      <c r="B408" s="10" t="s">
        <v>452</v>
      </c>
      <c r="C408" s="10"/>
      <c r="D408" s="10"/>
      <c r="E408" s="10"/>
      <c r="F408" s="10" t="s">
        <v>28</v>
      </c>
      <c r="G408" s="10" t="s">
        <v>153</v>
      </c>
      <c r="H408" s="10" t="s">
        <v>449</v>
      </c>
      <c r="I408" s="10" t="s">
        <v>402</v>
      </c>
      <c r="J408" s="10"/>
      <c r="K408" s="10"/>
      <c r="L408" s="10"/>
      <c r="M408" s="10"/>
      <c r="N408" s="10"/>
      <c r="O408" s="10"/>
      <c r="P408" s="10"/>
      <c r="Q408" s="10">
        <v>0.17799999999999999</v>
      </c>
      <c r="R408" s="10">
        <v>1.4999999999999999E-2</v>
      </c>
      <c r="S408" s="10">
        <v>0.432</v>
      </c>
      <c r="T408" s="10"/>
      <c r="U408" s="10"/>
      <c r="V408" t="s">
        <v>443</v>
      </c>
      <c r="W408" s="10" t="s">
        <v>444</v>
      </c>
      <c r="X408" s="12" t="s">
        <v>445</v>
      </c>
      <c r="Y408" s="10" t="s">
        <v>34</v>
      </c>
    </row>
    <row r="409" spans="1:25" ht="15" customHeight="1">
      <c r="A409" s="10" t="s">
        <v>45</v>
      </c>
      <c r="B409" s="10" t="s">
        <v>453</v>
      </c>
      <c r="C409" s="10"/>
      <c r="D409" s="10"/>
      <c r="E409" s="10"/>
      <c r="F409" s="10"/>
      <c r="G409" s="10" t="s">
        <v>454</v>
      </c>
      <c r="I409" s="10" t="s">
        <v>455</v>
      </c>
      <c r="J409" s="10"/>
      <c r="K409" s="10"/>
      <c r="L409" s="10"/>
      <c r="M409" s="10"/>
      <c r="N409" s="10"/>
      <c r="O409" s="10"/>
      <c r="P409" s="10"/>
      <c r="Q409" s="10">
        <v>0.8</v>
      </c>
      <c r="R409" s="10"/>
      <c r="S409" s="10"/>
      <c r="T409" s="10"/>
      <c r="U409" s="10"/>
      <c r="V409" t="s">
        <v>456</v>
      </c>
      <c r="W409" s="10" t="s">
        <v>457</v>
      </c>
      <c r="X409" s="12" t="s">
        <v>458</v>
      </c>
      <c r="Y409" s="10" t="s">
        <v>34</v>
      </c>
    </row>
    <row r="410" spans="1:25" ht="15" customHeight="1">
      <c r="A410" s="10" t="s">
        <v>45</v>
      </c>
      <c r="B410" s="10" t="s">
        <v>453</v>
      </c>
      <c r="C410" s="10"/>
      <c r="D410" s="10"/>
      <c r="E410" s="10"/>
      <c r="F410" s="10"/>
      <c r="G410" s="10" t="s">
        <v>454</v>
      </c>
      <c r="I410" s="10" t="s">
        <v>455</v>
      </c>
      <c r="J410" s="10"/>
      <c r="K410" s="10"/>
      <c r="L410" s="10"/>
      <c r="M410" s="10"/>
      <c r="N410" s="10"/>
      <c r="O410" s="10"/>
      <c r="P410" s="10"/>
      <c r="Q410" s="10">
        <v>1</v>
      </c>
      <c r="R410" s="10"/>
      <c r="S410" s="10"/>
      <c r="T410" s="10"/>
      <c r="U410" s="10"/>
      <c r="V410" t="s">
        <v>456</v>
      </c>
      <c r="W410" s="10" t="s">
        <v>457</v>
      </c>
      <c r="X410" s="12" t="s">
        <v>458</v>
      </c>
      <c r="Y410" s="10" t="s">
        <v>34</v>
      </c>
    </row>
    <row r="411" spans="1:25" ht="15" customHeight="1">
      <c r="A411" s="10" t="s">
        <v>45</v>
      </c>
      <c r="B411" s="10" t="s">
        <v>459</v>
      </c>
      <c r="C411" s="10"/>
      <c r="D411" s="10"/>
      <c r="E411" s="10"/>
      <c r="F411" s="10"/>
      <c r="G411" s="10" t="s">
        <v>454</v>
      </c>
      <c r="I411" s="10" t="s">
        <v>455</v>
      </c>
      <c r="J411" s="10"/>
      <c r="K411" s="10"/>
      <c r="L411" s="10"/>
      <c r="M411" s="10"/>
      <c r="N411" s="10"/>
      <c r="O411" s="10"/>
      <c r="P411" s="10"/>
      <c r="Q411" s="10">
        <v>1E-3</v>
      </c>
      <c r="R411" s="10"/>
      <c r="S411" s="10"/>
      <c r="T411" s="10"/>
      <c r="U411" s="10"/>
      <c r="V411" t="s">
        <v>456</v>
      </c>
      <c r="W411" s="10" t="s">
        <v>457</v>
      </c>
      <c r="X411" s="12" t="s">
        <v>458</v>
      </c>
      <c r="Y411" s="10" t="s">
        <v>34</v>
      </c>
    </row>
    <row r="412" spans="1:25" ht="15" customHeight="1">
      <c r="A412" s="10" t="s">
        <v>45</v>
      </c>
      <c r="B412" s="10" t="s">
        <v>459</v>
      </c>
      <c r="C412" s="10"/>
      <c r="D412" s="10"/>
      <c r="E412" s="10"/>
      <c r="F412" s="10"/>
      <c r="G412" s="10" t="s">
        <v>454</v>
      </c>
      <c r="I412" s="10" t="s">
        <v>455</v>
      </c>
      <c r="J412" s="10"/>
      <c r="K412" s="10"/>
      <c r="L412" s="10"/>
      <c r="M412" s="10"/>
      <c r="N412" s="10"/>
      <c r="O412" s="10"/>
      <c r="P412" s="10"/>
      <c r="Q412" s="10">
        <v>0.15</v>
      </c>
      <c r="R412" s="10"/>
      <c r="S412" s="10"/>
      <c r="T412" s="10"/>
      <c r="U412" s="10"/>
      <c r="V412" t="s">
        <v>456</v>
      </c>
      <c r="W412" s="10" t="s">
        <v>457</v>
      </c>
      <c r="X412" s="12" t="s">
        <v>458</v>
      </c>
      <c r="Y412" s="10" t="s">
        <v>34</v>
      </c>
    </row>
    <row r="413" spans="1:25" ht="15" customHeight="1">
      <c r="A413" s="10" t="s">
        <v>38</v>
      </c>
      <c r="B413" s="10" t="s">
        <v>460</v>
      </c>
      <c r="C413" s="10"/>
      <c r="D413" s="10"/>
      <c r="E413" s="10"/>
      <c r="F413" s="10"/>
      <c r="G413" s="10" t="s">
        <v>454</v>
      </c>
      <c r="I413" s="10" t="s">
        <v>461</v>
      </c>
      <c r="J413" s="10"/>
      <c r="K413" s="10"/>
      <c r="L413" s="10"/>
      <c r="M413" s="10"/>
      <c r="N413" s="10"/>
      <c r="O413" s="10"/>
      <c r="P413" s="10"/>
      <c r="Q413" s="10">
        <v>0.81</v>
      </c>
      <c r="R413" s="10"/>
      <c r="S413" s="10"/>
      <c r="T413" s="10"/>
      <c r="U413" s="10"/>
      <c r="V413" t="s">
        <v>456</v>
      </c>
      <c r="W413" s="10" t="s">
        <v>457</v>
      </c>
      <c r="X413" s="12" t="s">
        <v>458</v>
      </c>
      <c r="Y413" s="10" t="s">
        <v>34</v>
      </c>
    </row>
    <row r="414" spans="1:25" ht="15" customHeight="1">
      <c r="A414" s="10" t="s">
        <v>38</v>
      </c>
      <c r="B414" s="10" t="s">
        <v>462</v>
      </c>
      <c r="C414" s="10"/>
      <c r="D414" s="10"/>
      <c r="E414" s="10"/>
      <c r="F414" s="10"/>
      <c r="G414" s="10" t="s">
        <v>454</v>
      </c>
      <c r="I414" s="10" t="s">
        <v>461</v>
      </c>
      <c r="J414" s="10"/>
      <c r="K414" s="10"/>
      <c r="L414" s="10"/>
      <c r="M414" s="10"/>
      <c r="N414" s="10"/>
      <c r="O414" s="10"/>
      <c r="P414" s="10"/>
      <c r="Q414" s="10">
        <v>18.77</v>
      </c>
      <c r="R414" s="10"/>
      <c r="S414" s="10"/>
      <c r="T414" s="10"/>
      <c r="U414" s="10"/>
      <c r="V414" t="s">
        <v>456</v>
      </c>
      <c r="W414" s="10" t="s">
        <v>457</v>
      </c>
      <c r="X414" s="12" t="s">
        <v>458</v>
      </c>
      <c r="Y414" s="10" t="s">
        <v>34</v>
      </c>
    </row>
    <row r="415" spans="1:25" ht="15" customHeight="1">
      <c r="A415" s="10" t="s">
        <v>38</v>
      </c>
      <c r="B415" s="10" t="s">
        <v>460</v>
      </c>
      <c r="C415" s="10"/>
      <c r="D415" s="10"/>
      <c r="E415" s="10"/>
      <c r="F415" s="10"/>
      <c r="G415" s="10" t="s">
        <v>454</v>
      </c>
      <c r="I415" s="10" t="s">
        <v>463</v>
      </c>
      <c r="J415" s="10"/>
      <c r="K415" s="10"/>
      <c r="L415" s="10"/>
      <c r="M415" s="10"/>
      <c r="N415" s="10"/>
      <c r="O415" s="10"/>
      <c r="P415" s="10"/>
      <c r="Q415" s="10">
        <v>0.73</v>
      </c>
      <c r="R415" s="10"/>
      <c r="S415" s="10"/>
      <c r="T415" s="10"/>
      <c r="U415" s="10"/>
      <c r="V415" t="s">
        <v>456</v>
      </c>
      <c r="W415" s="10" t="s">
        <v>457</v>
      </c>
      <c r="X415" s="12" t="s">
        <v>458</v>
      </c>
      <c r="Y415" s="10" t="s">
        <v>34</v>
      </c>
    </row>
    <row r="416" spans="1:25" ht="15" customHeight="1">
      <c r="A416" s="10" t="s">
        <v>38</v>
      </c>
      <c r="B416" s="10" t="s">
        <v>462</v>
      </c>
      <c r="C416" s="10"/>
      <c r="D416" s="10"/>
      <c r="E416" s="10"/>
      <c r="F416" s="10"/>
      <c r="G416" s="10" t="s">
        <v>454</v>
      </c>
      <c r="I416" s="10" t="s">
        <v>463</v>
      </c>
      <c r="J416" s="10"/>
      <c r="K416" s="10"/>
      <c r="L416" s="10"/>
      <c r="M416" s="10"/>
      <c r="N416" s="10"/>
      <c r="O416" s="10"/>
      <c r="P416" s="10"/>
      <c r="Q416" s="10">
        <v>15.48</v>
      </c>
      <c r="R416" s="10"/>
      <c r="S416" s="10"/>
      <c r="T416" s="10"/>
      <c r="U416" s="10"/>
      <c r="V416" t="s">
        <v>456</v>
      </c>
      <c r="W416" s="10" t="s">
        <v>457</v>
      </c>
      <c r="X416" s="12" t="s">
        <v>458</v>
      </c>
      <c r="Y416" s="10" t="s">
        <v>34</v>
      </c>
    </row>
    <row r="417" spans="1:25" ht="15" customHeight="1">
      <c r="A417" s="10" t="s">
        <v>38</v>
      </c>
      <c r="B417" s="10" t="s">
        <v>460</v>
      </c>
      <c r="C417" s="10"/>
      <c r="D417" s="10"/>
      <c r="E417" s="10"/>
      <c r="F417" s="10"/>
      <c r="G417" s="10" t="s">
        <v>454</v>
      </c>
      <c r="I417" s="10" t="s">
        <v>455</v>
      </c>
      <c r="J417" s="10"/>
      <c r="K417" s="10"/>
      <c r="L417" s="10"/>
      <c r="M417" s="10"/>
      <c r="N417" s="10"/>
      <c r="O417" s="10"/>
      <c r="P417" s="10"/>
      <c r="Q417" s="10">
        <v>0.55000000000000004</v>
      </c>
      <c r="R417" s="10"/>
      <c r="S417" s="10"/>
      <c r="T417" s="10"/>
      <c r="U417" s="10"/>
      <c r="V417" t="s">
        <v>456</v>
      </c>
      <c r="W417" s="10" t="s">
        <v>457</v>
      </c>
      <c r="X417" s="12" t="s">
        <v>458</v>
      </c>
      <c r="Y417" s="10" t="s">
        <v>34</v>
      </c>
    </row>
    <row r="418" spans="1:25" ht="15" customHeight="1">
      <c r="A418" s="10" t="s">
        <v>38</v>
      </c>
      <c r="B418" s="10" t="s">
        <v>462</v>
      </c>
      <c r="C418" s="10"/>
      <c r="D418" s="10"/>
      <c r="E418" s="10"/>
      <c r="F418" s="10"/>
      <c r="G418" s="10" t="s">
        <v>454</v>
      </c>
      <c r="I418" s="10" t="s">
        <v>455</v>
      </c>
      <c r="J418" s="10"/>
      <c r="K418" s="10"/>
      <c r="L418" s="10"/>
      <c r="M418" s="10"/>
      <c r="N418" s="10"/>
      <c r="O418" s="10"/>
      <c r="P418" s="10"/>
      <c r="Q418" s="10">
        <v>12.82</v>
      </c>
      <c r="R418" s="10"/>
      <c r="S418" s="10"/>
      <c r="T418" s="10"/>
      <c r="U418" s="10"/>
      <c r="V418" t="s">
        <v>456</v>
      </c>
      <c r="W418" s="10" t="s">
        <v>457</v>
      </c>
      <c r="X418" s="12" t="s">
        <v>458</v>
      </c>
      <c r="Y418" s="10" t="s">
        <v>34</v>
      </c>
    </row>
    <row r="419" spans="1:25" ht="15" customHeight="1">
      <c r="A419" s="10" t="s">
        <v>38</v>
      </c>
      <c r="B419" s="10"/>
      <c r="C419" s="10"/>
      <c r="D419" s="10"/>
      <c r="E419" s="10"/>
      <c r="F419" s="10"/>
      <c r="G419" s="10" t="s">
        <v>454</v>
      </c>
      <c r="H419" s="10" t="s">
        <v>464</v>
      </c>
      <c r="I419" s="10" t="s">
        <v>461</v>
      </c>
      <c r="J419" s="10"/>
      <c r="K419" s="10"/>
      <c r="L419" s="10"/>
      <c r="M419" s="10"/>
      <c r="N419" s="10"/>
      <c r="O419" s="10"/>
      <c r="P419" s="10"/>
      <c r="Q419" s="10">
        <v>3.6</v>
      </c>
      <c r="R419" s="10"/>
      <c r="S419" s="10"/>
      <c r="T419" s="10"/>
      <c r="U419" s="10"/>
      <c r="V419" t="s">
        <v>465</v>
      </c>
      <c r="W419" s="10" t="s">
        <v>466</v>
      </c>
      <c r="X419" s="12" t="s">
        <v>467</v>
      </c>
      <c r="Y419" s="10" t="s">
        <v>34</v>
      </c>
    </row>
    <row r="420" spans="1:25" ht="15" customHeight="1">
      <c r="A420" s="10" t="s">
        <v>38</v>
      </c>
      <c r="B420" s="10"/>
      <c r="C420" s="10"/>
      <c r="D420" s="10"/>
      <c r="E420" s="10"/>
      <c r="F420" s="10"/>
      <c r="G420" s="10" t="s">
        <v>454</v>
      </c>
      <c r="H420" s="10" t="s">
        <v>464</v>
      </c>
      <c r="I420" s="10" t="s">
        <v>461</v>
      </c>
      <c r="J420" s="10"/>
      <c r="K420" s="10"/>
      <c r="L420" s="10"/>
      <c r="M420" s="10"/>
      <c r="N420" s="10"/>
      <c r="O420" s="10"/>
      <c r="P420" s="10"/>
      <c r="Q420" s="10">
        <v>6.9</v>
      </c>
      <c r="R420" s="10"/>
      <c r="S420" s="10"/>
      <c r="T420" s="10"/>
      <c r="U420" s="10"/>
      <c r="V420" t="s">
        <v>465</v>
      </c>
      <c r="W420" s="10" t="s">
        <v>466</v>
      </c>
      <c r="X420" s="12" t="s">
        <v>467</v>
      </c>
      <c r="Y420" s="10" t="s">
        <v>34</v>
      </c>
    </row>
    <row r="421" spans="1:25" ht="15" customHeight="1">
      <c r="A421" s="10" t="s">
        <v>38</v>
      </c>
      <c r="B421" s="10"/>
      <c r="C421" s="10"/>
      <c r="D421" s="10"/>
      <c r="E421" s="10"/>
      <c r="F421" s="10"/>
      <c r="G421" s="10" t="s">
        <v>454</v>
      </c>
      <c r="H421" s="10" t="s">
        <v>464</v>
      </c>
      <c r="I421" s="10" t="s">
        <v>461</v>
      </c>
      <c r="J421" s="10"/>
      <c r="K421" s="10"/>
      <c r="L421" s="10"/>
      <c r="M421" s="10"/>
      <c r="N421" s="10"/>
      <c r="O421" s="10"/>
      <c r="P421" s="10"/>
      <c r="Q421" s="10">
        <v>2.9</v>
      </c>
      <c r="R421" s="10"/>
      <c r="S421" s="10"/>
      <c r="T421" s="10"/>
      <c r="U421" s="10"/>
      <c r="V421" t="s">
        <v>465</v>
      </c>
      <c r="W421" s="10" t="s">
        <v>466</v>
      </c>
      <c r="X421" s="12" t="s">
        <v>467</v>
      </c>
      <c r="Y421" s="10" t="s">
        <v>34</v>
      </c>
    </row>
    <row r="422" spans="1:25" ht="15" customHeight="1">
      <c r="A422" s="10" t="s">
        <v>38</v>
      </c>
      <c r="B422" s="10"/>
      <c r="C422" s="10"/>
      <c r="D422" s="10"/>
      <c r="E422" s="10"/>
      <c r="F422" s="10"/>
      <c r="G422" s="10" t="s">
        <v>454</v>
      </c>
      <c r="H422" s="10" t="s">
        <v>464</v>
      </c>
      <c r="I422" s="10" t="s">
        <v>461</v>
      </c>
      <c r="J422" s="10"/>
      <c r="K422" s="10"/>
      <c r="L422" s="10"/>
      <c r="M422" s="10"/>
      <c r="N422" s="10"/>
      <c r="O422" s="10"/>
      <c r="P422" s="10"/>
      <c r="Q422" s="10">
        <v>3.1</v>
      </c>
      <c r="R422" s="10"/>
      <c r="S422" s="10"/>
      <c r="T422" s="10"/>
      <c r="U422" s="10"/>
      <c r="V422" t="s">
        <v>465</v>
      </c>
      <c r="W422" s="10" t="s">
        <v>466</v>
      </c>
      <c r="X422" s="12" t="s">
        <v>467</v>
      </c>
      <c r="Y422" s="10" t="s">
        <v>34</v>
      </c>
    </row>
    <row r="423" spans="1:25" ht="15" customHeight="1">
      <c r="A423" s="10" t="s">
        <v>38</v>
      </c>
      <c r="B423" s="10"/>
      <c r="C423" s="10"/>
      <c r="D423" s="10"/>
      <c r="E423" s="10"/>
      <c r="F423" s="10"/>
      <c r="G423" s="10" t="s">
        <v>454</v>
      </c>
      <c r="H423" s="10" t="s">
        <v>464</v>
      </c>
      <c r="I423" s="10" t="s">
        <v>463</v>
      </c>
      <c r="J423" s="10"/>
      <c r="K423" s="10"/>
      <c r="L423" s="10"/>
      <c r="M423" s="10"/>
      <c r="N423" s="10"/>
      <c r="O423" s="10"/>
      <c r="P423" s="10"/>
      <c r="Q423" s="10">
        <v>2.1</v>
      </c>
      <c r="R423" s="10"/>
      <c r="S423" s="10"/>
      <c r="T423" s="10"/>
      <c r="U423" s="10"/>
      <c r="V423" t="s">
        <v>465</v>
      </c>
      <c r="W423" s="10" t="s">
        <v>466</v>
      </c>
      <c r="X423" s="12" t="s">
        <v>467</v>
      </c>
      <c r="Y423" s="10" t="s">
        <v>34</v>
      </c>
    </row>
    <row r="424" spans="1:25" ht="15" customHeight="1">
      <c r="A424" s="10" t="s">
        <v>38</v>
      </c>
      <c r="B424" s="10"/>
      <c r="C424" s="10"/>
      <c r="D424" s="10"/>
      <c r="E424" s="10"/>
      <c r="F424" s="10"/>
      <c r="G424" s="10" t="s">
        <v>454</v>
      </c>
      <c r="H424" s="10" t="s">
        <v>464</v>
      </c>
      <c r="I424" s="10" t="s">
        <v>463</v>
      </c>
      <c r="J424" s="10"/>
      <c r="K424" s="10"/>
      <c r="L424" s="10"/>
      <c r="M424" s="10"/>
      <c r="N424" s="10"/>
      <c r="O424" s="10"/>
      <c r="P424" s="10"/>
      <c r="Q424" s="10">
        <v>3.2</v>
      </c>
      <c r="R424" s="10"/>
      <c r="S424" s="10"/>
      <c r="T424" s="10"/>
      <c r="U424" s="10"/>
      <c r="V424" t="s">
        <v>465</v>
      </c>
      <c r="W424" s="10" t="s">
        <v>466</v>
      </c>
      <c r="X424" s="12" t="s">
        <v>467</v>
      </c>
      <c r="Y424" s="10" t="s">
        <v>34</v>
      </c>
    </row>
    <row r="425" spans="1:25" ht="15" customHeight="1">
      <c r="A425" s="10" t="s">
        <v>38</v>
      </c>
      <c r="B425" s="10"/>
      <c r="C425" s="10"/>
      <c r="D425" s="10"/>
      <c r="E425" s="10"/>
      <c r="F425" s="10"/>
      <c r="G425" s="10" t="s">
        <v>454</v>
      </c>
      <c r="H425" s="10" t="s">
        <v>464</v>
      </c>
      <c r="I425" s="10" t="s">
        <v>463</v>
      </c>
      <c r="J425" s="10"/>
      <c r="K425" s="10"/>
      <c r="L425" s="10"/>
      <c r="M425" s="10"/>
      <c r="N425" s="10"/>
      <c r="O425" s="10"/>
      <c r="P425" s="10"/>
      <c r="Q425" s="10">
        <v>1.5</v>
      </c>
      <c r="R425" s="10"/>
      <c r="S425" s="10"/>
      <c r="T425" s="10"/>
      <c r="U425" s="10"/>
      <c r="V425" t="s">
        <v>465</v>
      </c>
      <c r="W425" s="10" t="s">
        <v>466</v>
      </c>
      <c r="X425" s="12" t="s">
        <v>467</v>
      </c>
      <c r="Y425" s="10" t="s">
        <v>34</v>
      </c>
    </row>
    <row r="426" spans="1:25" ht="15" customHeight="1">
      <c r="A426" s="10" t="s">
        <v>38</v>
      </c>
      <c r="B426" s="10"/>
      <c r="C426" s="10"/>
      <c r="D426" s="10"/>
      <c r="E426" s="10"/>
      <c r="F426" s="10"/>
      <c r="G426" s="10" t="s">
        <v>454</v>
      </c>
      <c r="H426" s="10" t="s">
        <v>464</v>
      </c>
      <c r="I426" s="10" t="s">
        <v>463</v>
      </c>
      <c r="J426" s="10"/>
      <c r="K426" s="10"/>
      <c r="L426" s="10"/>
      <c r="M426" s="10"/>
      <c r="N426" s="10"/>
      <c r="O426" s="10"/>
      <c r="P426" s="10"/>
      <c r="Q426" s="10">
        <v>1.8</v>
      </c>
      <c r="R426" s="10"/>
      <c r="S426" s="10"/>
      <c r="T426" s="10"/>
      <c r="U426" s="10"/>
      <c r="V426" t="s">
        <v>465</v>
      </c>
      <c r="W426" s="10" t="s">
        <v>466</v>
      </c>
      <c r="X426" s="12" t="s">
        <v>467</v>
      </c>
      <c r="Y426" s="10" t="s">
        <v>34</v>
      </c>
    </row>
    <row r="427" spans="1:25" ht="15" customHeight="1">
      <c r="A427" s="10" t="s">
        <v>38</v>
      </c>
      <c r="B427" s="10"/>
      <c r="C427" s="10"/>
      <c r="D427" s="10"/>
      <c r="E427" s="10"/>
      <c r="F427" s="10"/>
      <c r="G427" s="10" t="s">
        <v>454</v>
      </c>
      <c r="H427" s="10" t="s">
        <v>464</v>
      </c>
      <c r="I427" s="10" t="s">
        <v>463</v>
      </c>
      <c r="J427" s="10"/>
      <c r="K427" s="10"/>
      <c r="L427" s="10"/>
      <c r="M427" s="10"/>
      <c r="N427" s="10"/>
      <c r="O427" s="10"/>
      <c r="P427" s="10"/>
      <c r="Q427" s="10">
        <v>1.3</v>
      </c>
      <c r="R427" s="10"/>
      <c r="S427" s="10"/>
      <c r="T427" s="10"/>
      <c r="U427" s="10"/>
      <c r="V427" t="s">
        <v>465</v>
      </c>
      <c r="W427" s="10" t="s">
        <v>466</v>
      </c>
      <c r="X427" s="12" t="s">
        <v>467</v>
      </c>
      <c r="Y427" s="10" t="s">
        <v>34</v>
      </c>
    </row>
    <row r="428" spans="1:25">
      <c r="A428" s="10" t="s">
        <v>25</v>
      </c>
      <c r="B428" s="9" t="s">
        <v>468</v>
      </c>
      <c r="F428" s="9" t="s">
        <v>53</v>
      </c>
      <c r="G428" s="9" t="s">
        <v>469</v>
      </c>
      <c r="I428" s="9" t="s">
        <v>461</v>
      </c>
      <c r="Q428" s="9">
        <v>9.9000000000000008E-3</v>
      </c>
      <c r="V428" t="s">
        <v>470</v>
      </c>
      <c r="W428" s="9" t="s">
        <v>471</v>
      </c>
      <c r="X428" s="21" t="s">
        <v>472</v>
      </c>
      <c r="Y428" s="9" t="s">
        <v>34</v>
      </c>
    </row>
    <row r="429" spans="1:25">
      <c r="A429" s="10" t="s">
        <v>25</v>
      </c>
      <c r="B429" s="9" t="s">
        <v>468</v>
      </c>
      <c r="F429" s="9" t="s">
        <v>53</v>
      </c>
      <c r="G429" s="9" t="s">
        <v>469</v>
      </c>
      <c r="I429" s="9" t="s">
        <v>461</v>
      </c>
      <c r="Q429" s="9">
        <v>4.7499999999999999E-3</v>
      </c>
      <c r="V429" t="s">
        <v>470</v>
      </c>
      <c r="W429" s="9" t="s">
        <v>471</v>
      </c>
      <c r="X429" s="21" t="s">
        <v>472</v>
      </c>
      <c r="Y429" s="9" t="s">
        <v>34</v>
      </c>
    </row>
    <row r="430" spans="1:25">
      <c r="A430" s="10" t="s">
        <v>25</v>
      </c>
      <c r="B430" s="9" t="s">
        <v>468</v>
      </c>
      <c r="F430" s="9" t="s">
        <v>53</v>
      </c>
      <c r="G430" s="9" t="s">
        <v>469</v>
      </c>
      <c r="I430" s="9" t="s">
        <v>461</v>
      </c>
      <c r="Q430" s="9">
        <v>1.34E-3</v>
      </c>
      <c r="V430" t="s">
        <v>470</v>
      </c>
      <c r="W430" s="9" t="s">
        <v>471</v>
      </c>
      <c r="X430" s="21" t="s">
        <v>472</v>
      </c>
      <c r="Y430" s="9" t="s">
        <v>34</v>
      </c>
    </row>
    <row r="431" spans="1:25">
      <c r="A431" s="10" t="s">
        <v>25</v>
      </c>
      <c r="B431" s="9" t="s">
        <v>468</v>
      </c>
      <c r="F431" s="9" t="s">
        <v>53</v>
      </c>
      <c r="G431" s="9" t="s">
        <v>469</v>
      </c>
      <c r="I431" s="9" t="s">
        <v>461</v>
      </c>
      <c r="Q431" s="9">
        <v>5.2999999999999998E-4</v>
      </c>
      <c r="V431" t="s">
        <v>470</v>
      </c>
      <c r="W431" s="9" t="s">
        <v>471</v>
      </c>
      <c r="X431" s="21" t="s">
        <v>472</v>
      </c>
      <c r="Y431" s="9" t="s">
        <v>34</v>
      </c>
    </row>
    <row r="432" spans="1:25">
      <c r="A432" s="10" t="s">
        <v>25</v>
      </c>
      <c r="B432" s="9" t="s">
        <v>468</v>
      </c>
      <c r="F432" s="9" t="s">
        <v>53</v>
      </c>
      <c r="G432" s="9" t="s">
        <v>469</v>
      </c>
      <c r="I432" s="9" t="s">
        <v>461</v>
      </c>
      <c r="Q432" s="9">
        <v>7.2000000000000002E-5</v>
      </c>
      <c r="V432" t="s">
        <v>470</v>
      </c>
      <c r="W432" s="9" t="s">
        <v>471</v>
      </c>
      <c r="X432" s="21" t="s">
        <v>472</v>
      </c>
      <c r="Y432" s="9" t="s">
        <v>34</v>
      </c>
    </row>
    <row r="433" spans="1:25">
      <c r="A433" s="10" t="s">
        <v>25</v>
      </c>
      <c r="B433" s="9" t="s">
        <v>468</v>
      </c>
      <c r="F433" s="9" t="s">
        <v>53</v>
      </c>
      <c r="G433" s="9" t="s">
        <v>469</v>
      </c>
      <c r="I433" s="9" t="s">
        <v>461</v>
      </c>
      <c r="Q433" s="9">
        <v>0.01</v>
      </c>
      <c r="V433" t="s">
        <v>470</v>
      </c>
      <c r="W433" s="9" t="s">
        <v>471</v>
      </c>
      <c r="X433" s="21" t="s">
        <v>472</v>
      </c>
      <c r="Y433" s="9" t="s">
        <v>34</v>
      </c>
    </row>
    <row r="434" spans="1:25">
      <c r="A434" s="10" t="s">
        <v>25</v>
      </c>
      <c r="B434" s="9" t="s">
        <v>473</v>
      </c>
      <c r="F434" s="9" t="s">
        <v>53</v>
      </c>
      <c r="G434" s="9" t="s">
        <v>469</v>
      </c>
      <c r="I434" s="9" t="s">
        <v>461</v>
      </c>
      <c r="Q434" s="9">
        <v>2.23</v>
      </c>
      <c r="R434" s="9">
        <v>-3.4</v>
      </c>
      <c r="S434" s="9">
        <v>7.9</v>
      </c>
      <c r="V434" t="s">
        <v>470</v>
      </c>
      <c r="W434" s="9" t="s">
        <v>471</v>
      </c>
      <c r="X434" s="21" t="s">
        <v>472</v>
      </c>
      <c r="Y434" s="9" t="s">
        <v>34</v>
      </c>
    </row>
    <row r="435" spans="1:25">
      <c r="A435" s="10" t="s">
        <v>25</v>
      </c>
      <c r="B435" s="9" t="s">
        <v>473</v>
      </c>
      <c r="F435" s="9" t="s">
        <v>53</v>
      </c>
      <c r="G435" s="9" t="s">
        <v>469</v>
      </c>
      <c r="I435" s="9" t="s">
        <v>461</v>
      </c>
      <c r="Q435" s="9">
        <v>5.2</v>
      </c>
      <c r="V435" t="s">
        <v>470</v>
      </c>
      <c r="W435" s="9" t="s">
        <v>471</v>
      </c>
      <c r="X435" s="21" t="s">
        <v>472</v>
      </c>
      <c r="Y435" s="9" t="s">
        <v>34</v>
      </c>
    </row>
    <row r="436" spans="1:25">
      <c r="A436" s="10" t="s">
        <v>25</v>
      </c>
      <c r="B436" s="9" t="s">
        <v>473</v>
      </c>
      <c r="F436" s="9" t="s">
        <v>53</v>
      </c>
      <c r="G436" s="9" t="s">
        <v>469</v>
      </c>
      <c r="I436" s="9" t="s">
        <v>461</v>
      </c>
      <c r="Q436" s="9">
        <v>2.2999999999999998</v>
      </c>
      <c r="R436" s="9">
        <v>1.5</v>
      </c>
      <c r="S436" s="9">
        <v>3.6</v>
      </c>
      <c r="V436" t="s">
        <v>470</v>
      </c>
      <c r="W436" s="9" t="s">
        <v>471</v>
      </c>
      <c r="X436" s="21" t="s">
        <v>472</v>
      </c>
      <c r="Y436" s="9" t="s">
        <v>34</v>
      </c>
    </row>
    <row r="437" spans="1:25">
      <c r="A437" s="10" t="s">
        <v>25</v>
      </c>
      <c r="B437" s="9" t="s">
        <v>473</v>
      </c>
      <c r="F437" s="9" t="s">
        <v>53</v>
      </c>
      <c r="G437" s="9" t="s">
        <v>469</v>
      </c>
      <c r="I437" s="9" t="s">
        <v>461</v>
      </c>
      <c r="Q437" s="9">
        <v>2.76</v>
      </c>
      <c r="V437" t="s">
        <v>470</v>
      </c>
      <c r="W437" s="9" t="s">
        <v>471</v>
      </c>
      <c r="X437" s="21" t="s">
        <v>472</v>
      </c>
      <c r="Y437" s="9" t="s">
        <v>34</v>
      </c>
    </row>
    <row r="438" spans="1:25">
      <c r="A438" s="10" t="s">
        <v>40</v>
      </c>
      <c r="F438" s="9" t="s">
        <v>53</v>
      </c>
      <c r="G438" s="9" t="s">
        <v>469</v>
      </c>
      <c r="I438" s="9" t="s">
        <v>461</v>
      </c>
      <c r="Q438" s="9">
        <v>1.5</v>
      </c>
      <c r="R438" s="9">
        <v>0.26</v>
      </c>
      <c r="S438" s="9">
        <v>4.9000000000000004</v>
      </c>
      <c r="V438" t="s">
        <v>470</v>
      </c>
      <c r="W438" s="9" t="s">
        <v>471</v>
      </c>
      <c r="X438" s="21" t="s">
        <v>472</v>
      </c>
      <c r="Y438" s="9" t="s">
        <v>34</v>
      </c>
    </row>
    <row r="439" spans="1:25">
      <c r="A439" s="10" t="s">
        <v>40</v>
      </c>
      <c r="F439" s="9" t="s">
        <v>53</v>
      </c>
      <c r="G439" s="9" t="s">
        <v>469</v>
      </c>
      <c r="I439" s="9" t="s">
        <v>461</v>
      </c>
      <c r="Q439" s="9">
        <v>4.9000000000000004</v>
      </c>
      <c r="R439" s="9">
        <v>0.99</v>
      </c>
      <c r="S439" s="9">
        <v>14</v>
      </c>
      <c r="V439" t="s">
        <v>470</v>
      </c>
      <c r="W439" s="9" t="s">
        <v>471</v>
      </c>
      <c r="X439" s="21" t="s">
        <v>472</v>
      </c>
      <c r="Y439" s="9" t="s">
        <v>34</v>
      </c>
    </row>
    <row r="440" spans="1:25">
      <c r="A440" s="10" t="s">
        <v>40</v>
      </c>
      <c r="F440" s="9" t="s">
        <v>53</v>
      </c>
      <c r="G440" s="9" t="s">
        <v>469</v>
      </c>
      <c r="I440" s="9" t="s">
        <v>461</v>
      </c>
      <c r="Q440" s="9">
        <v>0.52</v>
      </c>
      <c r="R440" s="9">
        <v>0.1</v>
      </c>
      <c r="S440" s="9">
        <v>1.6</v>
      </c>
      <c r="V440" t="s">
        <v>470</v>
      </c>
      <c r="W440" s="9" t="s">
        <v>471</v>
      </c>
      <c r="X440" s="21" t="s">
        <v>472</v>
      </c>
      <c r="Y440" s="9" t="s">
        <v>34</v>
      </c>
    </row>
    <row r="441" spans="1:25">
      <c r="A441" s="10" t="s">
        <v>40</v>
      </c>
      <c r="F441" s="9" t="s">
        <v>53</v>
      </c>
      <c r="G441" s="9" t="s">
        <v>469</v>
      </c>
      <c r="I441" s="9" t="s">
        <v>461</v>
      </c>
      <c r="Q441" s="9">
        <v>3.6</v>
      </c>
      <c r="R441" s="9">
        <v>0.73</v>
      </c>
      <c r="S441" s="9">
        <v>8.85</v>
      </c>
      <c r="V441" t="s">
        <v>470</v>
      </c>
      <c r="W441" s="9" t="s">
        <v>471</v>
      </c>
      <c r="X441" s="21" t="s">
        <v>472</v>
      </c>
      <c r="Y441" s="9" t="s">
        <v>34</v>
      </c>
    </row>
    <row r="442" spans="1:25">
      <c r="A442" s="10" t="s">
        <v>40</v>
      </c>
      <c r="F442" s="9" t="s">
        <v>53</v>
      </c>
      <c r="G442" s="9" t="s">
        <v>469</v>
      </c>
      <c r="I442" s="9" t="s">
        <v>461</v>
      </c>
      <c r="Q442" s="9">
        <v>1.02</v>
      </c>
      <c r="V442" t="s">
        <v>470</v>
      </c>
      <c r="W442" s="9" t="s">
        <v>471</v>
      </c>
      <c r="X442" s="21" t="s">
        <v>472</v>
      </c>
      <c r="Y442" s="9" t="s">
        <v>34</v>
      </c>
    </row>
    <row r="443" spans="1:25">
      <c r="A443" s="10" t="s">
        <v>40</v>
      </c>
      <c r="F443" s="9" t="s">
        <v>53</v>
      </c>
      <c r="G443" s="9" t="s">
        <v>469</v>
      </c>
      <c r="I443" s="9" t="s">
        <v>461</v>
      </c>
      <c r="Q443" s="9">
        <v>1.1100000000000001</v>
      </c>
      <c r="V443" t="s">
        <v>470</v>
      </c>
      <c r="W443" s="9" t="s">
        <v>471</v>
      </c>
      <c r="X443" s="21" t="s">
        <v>472</v>
      </c>
      <c r="Y443" s="9" t="s">
        <v>34</v>
      </c>
    </row>
    <row r="444" spans="1:25">
      <c r="A444" s="10" t="s">
        <v>40</v>
      </c>
      <c r="B444" s="9" t="s">
        <v>473</v>
      </c>
      <c r="F444" s="9" t="s">
        <v>53</v>
      </c>
      <c r="G444" s="9" t="s">
        <v>469</v>
      </c>
      <c r="I444" s="9" t="s">
        <v>461</v>
      </c>
      <c r="K444" s="9" t="s">
        <v>474</v>
      </c>
      <c r="Q444" s="9">
        <v>4.13</v>
      </c>
      <c r="V444" t="s">
        <v>470</v>
      </c>
      <c r="W444" s="9" t="s">
        <v>471</v>
      </c>
      <c r="X444" s="21" t="s">
        <v>472</v>
      </c>
      <c r="Y444" s="9" t="s">
        <v>34</v>
      </c>
    </row>
    <row r="445" spans="1:25">
      <c r="A445" s="10" t="s">
        <v>40</v>
      </c>
      <c r="B445" s="9" t="s">
        <v>473</v>
      </c>
      <c r="F445" s="9" t="s">
        <v>53</v>
      </c>
      <c r="G445" s="9" t="s">
        <v>469</v>
      </c>
      <c r="I445" s="9" t="s">
        <v>461</v>
      </c>
      <c r="K445" s="9" t="s">
        <v>475</v>
      </c>
      <c r="Q445" s="9">
        <v>0.02</v>
      </c>
      <c r="V445" t="s">
        <v>470</v>
      </c>
      <c r="W445" s="9" t="s">
        <v>471</v>
      </c>
      <c r="X445" s="21" t="s">
        <v>472</v>
      </c>
      <c r="Y445" s="9" t="s">
        <v>34</v>
      </c>
    </row>
    <row r="446" spans="1:25">
      <c r="A446" s="10" t="s">
        <v>25</v>
      </c>
      <c r="F446" s="9" t="s">
        <v>28</v>
      </c>
      <c r="G446" s="9" t="s">
        <v>469</v>
      </c>
      <c r="I446" s="9" t="s">
        <v>461</v>
      </c>
      <c r="Q446" s="9">
        <f>1*10^-5</f>
        <v>1.0000000000000001E-5</v>
      </c>
      <c r="T446" s="9" t="s">
        <v>54</v>
      </c>
      <c r="U446" s="9" t="s">
        <v>476</v>
      </c>
      <c r="V446" s="9" t="s">
        <v>477</v>
      </c>
      <c r="W446" s="9" t="s">
        <v>478</v>
      </c>
      <c r="X446" s="9" t="s">
        <v>479</v>
      </c>
      <c r="Y446" s="9" t="s">
        <v>34</v>
      </c>
    </row>
    <row r="447" spans="1:25">
      <c r="A447" s="10" t="s">
        <v>25</v>
      </c>
      <c r="F447" s="9" t="s">
        <v>28</v>
      </c>
      <c r="G447" s="9" t="s">
        <v>469</v>
      </c>
      <c r="I447" s="9" t="s">
        <v>461</v>
      </c>
      <c r="Q447" s="9">
        <f>1*10^-2</f>
        <v>0.01</v>
      </c>
      <c r="T447" s="9" t="s">
        <v>54</v>
      </c>
      <c r="U447" s="9" t="s">
        <v>476</v>
      </c>
      <c r="V447" s="9" t="s">
        <v>477</v>
      </c>
      <c r="W447" s="9" t="s">
        <v>478</v>
      </c>
      <c r="X447" s="9" t="s">
        <v>479</v>
      </c>
      <c r="Y447" s="9" t="s">
        <v>34</v>
      </c>
    </row>
    <row r="448" spans="1:25">
      <c r="A448" s="10" t="s">
        <v>40</v>
      </c>
      <c r="C448" s="9" t="s">
        <v>480</v>
      </c>
      <c r="F448" s="9" t="s">
        <v>53</v>
      </c>
      <c r="G448" s="9" t="s">
        <v>469</v>
      </c>
      <c r="I448" s="9" t="s">
        <v>461</v>
      </c>
      <c r="Q448" s="9">
        <v>1.3</v>
      </c>
      <c r="T448" s="9" t="s">
        <v>54</v>
      </c>
      <c r="U448" s="9" t="s">
        <v>476</v>
      </c>
      <c r="V448" s="9" t="s">
        <v>477</v>
      </c>
      <c r="W448" s="9" t="s">
        <v>478</v>
      </c>
      <c r="X448" s="21" t="s">
        <v>479</v>
      </c>
      <c r="Y448" s="9" t="s">
        <v>34</v>
      </c>
    </row>
    <row r="449" spans="1:25">
      <c r="A449" s="10" t="s">
        <v>40</v>
      </c>
      <c r="C449" s="9" t="s">
        <v>480</v>
      </c>
      <c r="F449" s="9" t="s">
        <v>53</v>
      </c>
      <c r="G449" s="9" t="s">
        <v>469</v>
      </c>
      <c r="I449" s="9" t="s">
        <v>461</v>
      </c>
      <c r="Q449" s="9">
        <v>1.9</v>
      </c>
      <c r="T449" s="9" t="s">
        <v>54</v>
      </c>
      <c r="U449" s="9" t="s">
        <v>476</v>
      </c>
      <c r="V449" s="9" t="s">
        <v>477</v>
      </c>
      <c r="W449" s="9" t="s">
        <v>478</v>
      </c>
      <c r="X449" s="21" t="s">
        <v>479</v>
      </c>
      <c r="Y449" s="9" t="s">
        <v>34</v>
      </c>
    </row>
    <row r="450" spans="1:25">
      <c r="A450" s="10" t="s">
        <v>40</v>
      </c>
      <c r="C450" s="9" t="s">
        <v>481</v>
      </c>
      <c r="F450" s="9" t="s">
        <v>53</v>
      </c>
      <c r="G450" s="9" t="s">
        <v>469</v>
      </c>
      <c r="I450" s="9" t="s">
        <v>461</v>
      </c>
      <c r="Q450" s="9">
        <v>0.6</v>
      </c>
      <c r="T450" s="9" t="s">
        <v>54</v>
      </c>
      <c r="U450" s="9" t="s">
        <v>476</v>
      </c>
      <c r="V450" s="9" t="s">
        <v>477</v>
      </c>
      <c r="W450" s="9" t="s">
        <v>478</v>
      </c>
      <c r="X450" s="21" t="s">
        <v>479</v>
      </c>
      <c r="Y450" s="9" t="s">
        <v>34</v>
      </c>
    </row>
    <row r="451" spans="1:25">
      <c r="A451" s="10" t="s">
        <v>40</v>
      </c>
      <c r="C451" s="9" t="s">
        <v>481</v>
      </c>
      <c r="F451" s="9" t="s">
        <v>53</v>
      </c>
      <c r="G451" s="9" t="s">
        <v>469</v>
      </c>
      <c r="I451" s="9" t="s">
        <v>461</v>
      </c>
      <c r="Q451" s="9">
        <v>1.4</v>
      </c>
      <c r="T451" s="9" t="s">
        <v>54</v>
      </c>
      <c r="U451" s="9" t="s">
        <v>476</v>
      </c>
      <c r="V451" s="9" t="s">
        <v>477</v>
      </c>
      <c r="W451" s="9" t="s">
        <v>478</v>
      </c>
      <c r="X451" s="21" t="s">
        <v>479</v>
      </c>
      <c r="Y451" s="9" t="s">
        <v>34</v>
      </c>
    </row>
    <row r="452" spans="1:25" ht="16.5">
      <c r="A452" s="10" t="s">
        <v>25</v>
      </c>
      <c r="D452" s="9" t="s">
        <v>482</v>
      </c>
      <c r="F452" s="9" t="s">
        <v>28</v>
      </c>
      <c r="G452" s="9" t="s">
        <v>469</v>
      </c>
      <c r="I452" s="9" t="s">
        <v>461</v>
      </c>
      <c r="Q452" s="9">
        <v>1.4E-2</v>
      </c>
      <c r="T452" s="9" t="s">
        <v>54</v>
      </c>
      <c r="V452" t="s">
        <v>483</v>
      </c>
      <c r="W452" s="9" t="s">
        <v>484</v>
      </c>
      <c r="X452" s="9" t="s">
        <v>485</v>
      </c>
      <c r="Y452" s="9" t="s">
        <v>34</v>
      </c>
    </row>
    <row r="453" spans="1:25" ht="16.5">
      <c r="A453" s="10" t="s">
        <v>486</v>
      </c>
      <c r="B453" s="9" t="s">
        <v>487</v>
      </c>
      <c r="D453" s="9" t="s">
        <v>482</v>
      </c>
      <c r="F453" s="9" t="s">
        <v>28</v>
      </c>
      <c r="G453" s="9" t="s">
        <v>469</v>
      </c>
      <c r="I453" s="9" t="s">
        <v>461</v>
      </c>
      <c r="K453" s="9" t="s">
        <v>488</v>
      </c>
      <c r="Q453" s="9">
        <v>0.23</v>
      </c>
      <c r="T453" s="9" t="s">
        <v>54</v>
      </c>
      <c r="V453" t="s">
        <v>483</v>
      </c>
      <c r="W453" s="9" t="s">
        <v>484</v>
      </c>
      <c r="X453" s="9" t="s">
        <v>485</v>
      </c>
      <c r="Y453" s="9" t="s">
        <v>34</v>
      </c>
    </row>
    <row r="454" spans="1:25" ht="16.5">
      <c r="A454" s="10" t="s">
        <v>486</v>
      </c>
      <c r="B454" s="9" t="s">
        <v>487</v>
      </c>
      <c r="D454" s="9" t="s">
        <v>482</v>
      </c>
      <c r="F454" s="9" t="s">
        <v>28</v>
      </c>
      <c r="G454" s="9" t="s">
        <v>469</v>
      </c>
      <c r="I454" s="9" t="s">
        <v>461</v>
      </c>
      <c r="K454" s="9" t="s">
        <v>489</v>
      </c>
      <c r="Q454" s="9">
        <v>0.82</v>
      </c>
      <c r="T454" s="9" t="s">
        <v>54</v>
      </c>
      <c r="V454" t="s">
        <v>483</v>
      </c>
      <c r="W454" s="9" t="s">
        <v>484</v>
      </c>
      <c r="X454" s="9" t="s">
        <v>485</v>
      </c>
      <c r="Y454" s="9" t="s">
        <v>34</v>
      </c>
    </row>
    <row r="455" spans="1:25" ht="16.5">
      <c r="A455" s="10" t="s">
        <v>486</v>
      </c>
      <c r="B455" s="9" t="s">
        <v>487</v>
      </c>
      <c r="D455" s="9" t="s">
        <v>482</v>
      </c>
      <c r="F455" s="9" t="s">
        <v>28</v>
      </c>
      <c r="G455" s="9" t="s">
        <v>469</v>
      </c>
      <c r="I455" s="9" t="s">
        <v>461</v>
      </c>
      <c r="K455" s="9" t="s">
        <v>490</v>
      </c>
      <c r="Q455" s="9">
        <v>2.0099999999999998</v>
      </c>
      <c r="T455" s="9" t="s">
        <v>54</v>
      </c>
      <c r="V455" t="s">
        <v>483</v>
      </c>
      <c r="W455" s="9" t="s">
        <v>484</v>
      </c>
      <c r="X455" s="9" t="s">
        <v>485</v>
      </c>
      <c r="Y455" s="9" t="s">
        <v>34</v>
      </c>
    </row>
    <row r="456" spans="1:25" ht="16.5">
      <c r="A456" s="10" t="s">
        <v>486</v>
      </c>
      <c r="B456" s="9" t="s">
        <v>487</v>
      </c>
      <c r="D456" s="9" t="s">
        <v>482</v>
      </c>
      <c r="F456" s="9" t="s">
        <v>28</v>
      </c>
      <c r="G456" s="9" t="s">
        <v>469</v>
      </c>
      <c r="I456" s="9" t="s">
        <v>461</v>
      </c>
      <c r="K456" s="9" t="s">
        <v>491</v>
      </c>
      <c r="Q456" s="9">
        <v>3.47</v>
      </c>
      <c r="T456" s="9" t="s">
        <v>54</v>
      </c>
      <c r="V456" t="s">
        <v>483</v>
      </c>
      <c r="W456" s="9" t="s">
        <v>484</v>
      </c>
      <c r="X456" s="9" t="s">
        <v>485</v>
      </c>
      <c r="Y456" s="9" t="s">
        <v>34</v>
      </c>
    </row>
    <row r="457" spans="1:25" ht="16.5">
      <c r="A457" s="10" t="s">
        <v>25</v>
      </c>
      <c r="D457" s="9" t="s">
        <v>125</v>
      </c>
      <c r="F457" s="9" t="s">
        <v>28</v>
      </c>
      <c r="G457" s="9" t="s">
        <v>469</v>
      </c>
      <c r="I457" s="9" t="s">
        <v>461</v>
      </c>
      <c r="K457" s="9" t="s">
        <v>492</v>
      </c>
      <c r="Q457" s="9">
        <v>0.43</v>
      </c>
      <c r="R457" s="9">
        <v>0.16</v>
      </c>
      <c r="S457" s="9">
        <v>0.84</v>
      </c>
      <c r="V457" t="s">
        <v>493</v>
      </c>
      <c r="W457" s="9" t="s">
        <v>494</v>
      </c>
      <c r="X457" s="9" t="s">
        <v>495</v>
      </c>
      <c r="Y457" s="9" t="s">
        <v>34</v>
      </c>
    </row>
    <row r="458" spans="1:25" ht="16.5">
      <c r="A458" s="10" t="s">
        <v>25</v>
      </c>
      <c r="D458" s="9" t="s">
        <v>125</v>
      </c>
      <c r="F458" s="9" t="s">
        <v>28</v>
      </c>
      <c r="G458" s="9" t="s">
        <v>469</v>
      </c>
      <c r="I458" s="9" t="s">
        <v>461</v>
      </c>
      <c r="K458" s="9" t="s">
        <v>496</v>
      </c>
      <c r="Q458" s="9">
        <v>0.08</v>
      </c>
      <c r="R458" s="9">
        <v>0.01</v>
      </c>
      <c r="S458" s="9">
        <v>0.32</v>
      </c>
      <c r="V458" t="s">
        <v>493</v>
      </c>
      <c r="W458" s="9" t="s">
        <v>494</v>
      </c>
      <c r="X458" s="9" t="s">
        <v>495</v>
      </c>
      <c r="Y458" s="9" t="s">
        <v>34</v>
      </c>
    </row>
    <row r="459" spans="1:25" ht="16.5">
      <c r="A459" s="10" t="s">
        <v>486</v>
      </c>
      <c r="B459" s="9" t="s">
        <v>497</v>
      </c>
      <c r="D459" s="9" t="s">
        <v>125</v>
      </c>
      <c r="F459" s="9" t="s">
        <v>28</v>
      </c>
      <c r="G459" s="9" t="s">
        <v>469</v>
      </c>
      <c r="I459" s="9" t="s">
        <v>461</v>
      </c>
      <c r="K459" s="9" t="s">
        <v>498</v>
      </c>
      <c r="Q459" s="9">
        <v>2.2000000000000002</v>
      </c>
      <c r="V459" t="s">
        <v>493</v>
      </c>
      <c r="W459" s="9" t="s">
        <v>494</v>
      </c>
      <c r="X459" s="9" t="s">
        <v>495</v>
      </c>
      <c r="Y459" s="9" t="s">
        <v>34</v>
      </c>
    </row>
    <row r="460" spans="1:25" ht="16.5">
      <c r="A460" s="10" t="s">
        <v>486</v>
      </c>
      <c r="B460" s="9" t="s">
        <v>497</v>
      </c>
      <c r="D460" s="9" t="s">
        <v>125</v>
      </c>
      <c r="F460" s="9" t="s">
        <v>28</v>
      </c>
      <c r="G460" s="9" t="s">
        <v>469</v>
      </c>
      <c r="I460" s="9" t="s">
        <v>461</v>
      </c>
      <c r="K460" s="9" t="s">
        <v>499</v>
      </c>
      <c r="Q460" s="9">
        <v>1.7</v>
      </c>
      <c r="V460" t="s">
        <v>493</v>
      </c>
      <c r="W460" s="9" t="s">
        <v>494</v>
      </c>
      <c r="X460" s="9" t="s">
        <v>495</v>
      </c>
      <c r="Y460" s="9" t="s">
        <v>34</v>
      </c>
    </row>
    <row r="461" spans="1:25">
      <c r="A461" s="10" t="s">
        <v>40</v>
      </c>
      <c r="F461" s="9" t="s">
        <v>105</v>
      </c>
      <c r="G461" s="9" t="s">
        <v>500</v>
      </c>
      <c r="I461" s="9" t="s">
        <v>461</v>
      </c>
      <c r="M461" s="9" t="s">
        <v>501</v>
      </c>
      <c r="Q461" s="9">
        <v>1.1399999999999999</v>
      </c>
      <c r="V461" s="9" t="s">
        <v>502</v>
      </c>
      <c r="W461" s="9" t="s">
        <v>503</v>
      </c>
      <c r="X461" s="21" t="s">
        <v>504</v>
      </c>
      <c r="Y461" s="9" t="s">
        <v>34</v>
      </c>
    </row>
    <row r="462" spans="1:25">
      <c r="A462" s="10" t="s">
        <v>40</v>
      </c>
      <c r="F462" s="9" t="s">
        <v>105</v>
      </c>
      <c r="G462" s="9" t="s">
        <v>500</v>
      </c>
      <c r="I462" s="9" t="s">
        <v>461</v>
      </c>
      <c r="M462" s="9" t="s">
        <v>505</v>
      </c>
      <c r="Q462" s="9">
        <v>36.5</v>
      </c>
      <c r="V462" s="9" t="s">
        <v>502</v>
      </c>
      <c r="W462" s="9" t="s">
        <v>503</v>
      </c>
      <c r="X462" s="21" t="s">
        <v>504</v>
      </c>
      <c r="Y462" s="9" t="s">
        <v>34</v>
      </c>
    </row>
    <row r="463" spans="1:25">
      <c r="A463" s="10" t="s">
        <v>40</v>
      </c>
      <c r="F463" s="9" t="s">
        <v>28</v>
      </c>
      <c r="G463" s="9" t="s">
        <v>500</v>
      </c>
      <c r="I463" s="9" t="s">
        <v>461</v>
      </c>
      <c r="Q463" s="9">
        <v>0.80359999999999998</v>
      </c>
      <c r="V463" s="9" t="s">
        <v>506</v>
      </c>
      <c r="W463" s="9" t="s">
        <v>507</v>
      </c>
      <c r="X463" s="21" t="s">
        <v>508</v>
      </c>
      <c r="Y463" s="9" t="s">
        <v>34</v>
      </c>
    </row>
    <row r="464" spans="1:25">
      <c r="A464" s="10" t="s">
        <v>40</v>
      </c>
      <c r="F464" s="9" t="s">
        <v>28</v>
      </c>
      <c r="G464" s="9" t="s">
        <v>500</v>
      </c>
      <c r="I464" s="9" t="s">
        <v>461</v>
      </c>
      <c r="Q464" s="9">
        <v>0.91669999999999996</v>
      </c>
      <c r="V464" s="9" t="s">
        <v>506</v>
      </c>
      <c r="W464" s="9" t="s">
        <v>507</v>
      </c>
      <c r="X464" s="21" t="s">
        <v>508</v>
      </c>
      <c r="Y464" s="9" t="s">
        <v>34</v>
      </c>
    </row>
    <row r="465" spans="1:25">
      <c r="A465" s="10" t="s">
        <v>40</v>
      </c>
      <c r="F465" s="9" t="s">
        <v>28</v>
      </c>
      <c r="G465" s="9" t="s">
        <v>500</v>
      </c>
      <c r="I465" s="9" t="s">
        <v>461</v>
      </c>
      <c r="Q465" s="9">
        <v>1.075</v>
      </c>
      <c r="V465" s="9" t="s">
        <v>506</v>
      </c>
      <c r="W465" s="9" t="s">
        <v>507</v>
      </c>
      <c r="X465" s="21" t="s">
        <v>508</v>
      </c>
      <c r="Y465" s="9" t="s">
        <v>34</v>
      </c>
    </row>
    <row r="466" spans="1:25">
      <c r="A466" s="10" t="s">
        <v>40</v>
      </c>
      <c r="F466" s="9" t="s">
        <v>28</v>
      </c>
      <c r="G466" s="9" t="s">
        <v>500</v>
      </c>
      <c r="I466" s="9" t="s">
        <v>461</v>
      </c>
      <c r="Q466" s="9">
        <v>1.3125</v>
      </c>
      <c r="V466" s="9" t="s">
        <v>506</v>
      </c>
      <c r="W466" s="9" t="s">
        <v>507</v>
      </c>
      <c r="X466" s="21" t="s">
        <v>508</v>
      </c>
      <c r="Y466" s="9" t="s">
        <v>34</v>
      </c>
    </row>
    <row r="467" spans="1:25">
      <c r="A467" s="10" t="s">
        <v>40</v>
      </c>
      <c r="F467" s="9" t="s">
        <v>28</v>
      </c>
      <c r="G467" s="9" t="s">
        <v>500</v>
      </c>
      <c r="I467" s="9" t="s">
        <v>461</v>
      </c>
      <c r="Q467" s="9">
        <v>1.7082999999999999</v>
      </c>
      <c r="V467" s="9" t="s">
        <v>506</v>
      </c>
      <c r="W467" s="9" t="s">
        <v>507</v>
      </c>
      <c r="X467" s="21" t="s">
        <v>508</v>
      </c>
      <c r="Y467" s="9" t="s">
        <v>34</v>
      </c>
    </row>
    <row r="468" spans="1:25">
      <c r="A468" s="10" t="s">
        <v>40</v>
      </c>
      <c r="F468" s="9" t="s">
        <v>28</v>
      </c>
      <c r="G468" s="9" t="s">
        <v>500</v>
      </c>
      <c r="I468" s="9" t="s">
        <v>461</v>
      </c>
      <c r="Q468" s="9">
        <v>2.0249999999999999</v>
      </c>
      <c r="V468" s="9" t="s">
        <v>506</v>
      </c>
      <c r="W468" s="9" t="s">
        <v>507</v>
      </c>
      <c r="X468" s="21" t="s">
        <v>508</v>
      </c>
      <c r="Y468" s="9" t="s">
        <v>34</v>
      </c>
    </row>
    <row r="469" spans="1:25">
      <c r="A469" s="10" t="s">
        <v>40</v>
      </c>
      <c r="F469" s="9" t="s">
        <v>28</v>
      </c>
      <c r="G469" s="9" t="s">
        <v>500</v>
      </c>
      <c r="I469" s="9" t="s">
        <v>461</v>
      </c>
      <c r="Q469" s="9">
        <v>0.625</v>
      </c>
      <c r="V469" s="9" t="s">
        <v>506</v>
      </c>
      <c r="W469" s="9" t="s">
        <v>507</v>
      </c>
      <c r="X469" s="21" t="s">
        <v>508</v>
      </c>
      <c r="Y469" s="9" t="s">
        <v>34</v>
      </c>
    </row>
    <row r="470" spans="1:25">
      <c r="A470" s="10" t="s">
        <v>40</v>
      </c>
      <c r="F470" s="9" t="s">
        <v>28</v>
      </c>
      <c r="G470" s="9" t="s">
        <v>500</v>
      </c>
      <c r="I470" s="9" t="s">
        <v>461</v>
      </c>
      <c r="Q470" s="9">
        <v>0.82079999999999997</v>
      </c>
      <c r="V470" s="9" t="s">
        <v>506</v>
      </c>
      <c r="W470" s="9" t="s">
        <v>507</v>
      </c>
      <c r="X470" s="21" t="s">
        <v>508</v>
      </c>
      <c r="Y470" s="9" t="s">
        <v>34</v>
      </c>
    </row>
    <row r="471" spans="1:25">
      <c r="A471" s="10" t="s">
        <v>40</v>
      </c>
      <c r="F471" s="9" t="s">
        <v>28</v>
      </c>
      <c r="G471" s="9" t="s">
        <v>500</v>
      </c>
      <c r="I471" s="9" t="s">
        <v>461</v>
      </c>
      <c r="Q471" s="9">
        <v>2.5</v>
      </c>
      <c r="V471" s="9" t="s">
        <v>509</v>
      </c>
      <c r="W471" s="9" t="s">
        <v>507</v>
      </c>
      <c r="X471" s="21" t="s">
        <v>508</v>
      </c>
      <c r="Y471" s="9" t="s">
        <v>34</v>
      </c>
    </row>
    <row r="472" spans="1:25">
      <c r="A472" s="10" t="s">
        <v>25</v>
      </c>
      <c r="F472" s="9" t="s">
        <v>28</v>
      </c>
      <c r="G472" s="9" t="s">
        <v>500</v>
      </c>
      <c r="I472" s="9" t="s">
        <v>461</v>
      </c>
      <c r="Q472" s="9">
        <v>2.5</v>
      </c>
      <c r="V472" s="9" t="s">
        <v>509</v>
      </c>
      <c r="W472" s="9" t="s">
        <v>507</v>
      </c>
      <c r="X472" s="21" t="s">
        <v>508</v>
      </c>
      <c r="Y472" s="9" t="s">
        <v>34</v>
      </c>
    </row>
    <row r="473" spans="1:25">
      <c r="A473" s="10" t="s">
        <v>25</v>
      </c>
      <c r="F473" s="9" t="s">
        <v>28</v>
      </c>
      <c r="G473" s="9" t="s">
        <v>500</v>
      </c>
      <c r="I473" s="9" t="s">
        <v>461</v>
      </c>
      <c r="Q473" s="9">
        <v>3</v>
      </c>
      <c r="V473" s="9" t="s">
        <v>509</v>
      </c>
      <c r="W473" s="9" t="s">
        <v>507</v>
      </c>
      <c r="X473" s="21" t="s">
        <v>508</v>
      </c>
      <c r="Y473" s="9" t="s">
        <v>34</v>
      </c>
    </row>
    <row r="474" spans="1:25">
      <c r="A474" s="10" t="s">
        <v>25</v>
      </c>
      <c r="F474" s="9" t="s">
        <v>28</v>
      </c>
      <c r="G474" s="9" t="s">
        <v>500</v>
      </c>
      <c r="I474" s="9" t="s">
        <v>461</v>
      </c>
      <c r="Q474" s="9">
        <v>6</v>
      </c>
      <c r="V474" s="9" t="s">
        <v>509</v>
      </c>
      <c r="W474" s="9" t="s">
        <v>507</v>
      </c>
      <c r="X474" s="21" t="s">
        <v>508</v>
      </c>
      <c r="Y474" s="9" t="s">
        <v>34</v>
      </c>
    </row>
    <row r="475" spans="1:25">
      <c r="A475" s="10" t="s">
        <v>25</v>
      </c>
      <c r="F475" s="9" t="s">
        <v>28</v>
      </c>
      <c r="G475" s="9" t="s">
        <v>500</v>
      </c>
      <c r="I475" s="9" t="s">
        <v>461</v>
      </c>
      <c r="Q475" s="9">
        <v>7.0000000000000007E-2</v>
      </c>
      <c r="V475" s="9" t="s">
        <v>509</v>
      </c>
      <c r="W475" s="9" t="s">
        <v>507</v>
      </c>
      <c r="X475" s="9" t="s">
        <v>510</v>
      </c>
      <c r="Y475" s="9" t="s">
        <v>34</v>
      </c>
    </row>
    <row r="476" spans="1:25">
      <c r="A476" s="10" t="s">
        <v>25</v>
      </c>
      <c r="F476" s="9" t="s">
        <v>28</v>
      </c>
      <c r="G476" s="9" t="s">
        <v>500</v>
      </c>
      <c r="I476" s="9" t="s">
        <v>461</v>
      </c>
      <c r="Q476" s="9">
        <v>0.08</v>
      </c>
      <c r="V476" s="9" t="s">
        <v>509</v>
      </c>
      <c r="W476" s="9" t="s">
        <v>507</v>
      </c>
      <c r="X476" s="9" t="s">
        <v>510</v>
      </c>
      <c r="Y476" s="9" t="s">
        <v>34</v>
      </c>
    </row>
    <row r="477" spans="1:25">
      <c r="A477" s="10" t="s">
        <v>25</v>
      </c>
      <c r="F477" s="9" t="s">
        <v>28</v>
      </c>
      <c r="G477" s="9" t="s">
        <v>500</v>
      </c>
      <c r="I477" s="9" t="s">
        <v>461</v>
      </c>
      <c r="Q477" s="9">
        <v>2.5000000000000001E-2</v>
      </c>
      <c r="V477" s="9" t="s">
        <v>509</v>
      </c>
      <c r="W477" s="9" t="s">
        <v>507</v>
      </c>
      <c r="X477" s="9" t="s">
        <v>510</v>
      </c>
      <c r="Y477" s="9" t="s">
        <v>34</v>
      </c>
    </row>
    <row r="478" spans="1:25">
      <c r="A478" s="10" t="s">
        <v>25</v>
      </c>
      <c r="F478" s="9" t="s">
        <v>28</v>
      </c>
      <c r="G478" s="9" t="s">
        <v>500</v>
      </c>
      <c r="I478" s="9" t="s">
        <v>461</v>
      </c>
      <c r="Q478" s="9">
        <v>0.1</v>
      </c>
      <c r="V478" s="9" t="s">
        <v>509</v>
      </c>
      <c r="W478" s="9" t="s">
        <v>507</v>
      </c>
      <c r="X478" s="9" t="s">
        <v>510</v>
      </c>
      <c r="Y478" s="9" t="s">
        <v>34</v>
      </c>
    </row>
    <row r="479" spans="1:25">
      <c r="A479" s="10" t="s">
        <v>25</v>
      </c>
      <c r="C479" s="9" t="s">
        <v>511</v>
      </c>
      <c r="F479" s="9" t="s">
        <v>28</v>
      </c>
      <c r="G479" s="9" t="s">
        <v>500</v>
      </c>
      <c r="I479" s="9" t="s">
        <v>461</v>
      </c>
      <c r="Q479" s="9">
        <v>0.01</v>
      </c>
      <c r="V479" s="9" t="s">
        <v>512</v>
      </c>
      <c r="W479" s="9" t="s">
        <v>513</v>
      </c>
      <c r="X479" s="21" t="s">
        <v>514</v>
      </c>
      <c r="Y479" s="9" t="s">
        <v>34</v>
      </c>
    </row>
    <row r="480" spans="1:25">
      <c r="A480" s="10" t="s">
        <v>25</v>
      </c>
      <c r="C480" s="9" t="s">
        <v>511</v>
      </c>
      <c r="F480" s="9" t="s">
        <v>28</v>
      </c>
      <c r="G480" s="9" t="s">
        <v>500</v>
      </c>
      <c r="I480" s="9" t="s">
        <v>461</v>
      </c>
      <c r="Q480" s="9">
        <v>0.1</v>
      </c>
      <c r="V480" s="9" t="s">
        <v>512</v>
      </c>
      <c r="W480" s="9" t="s">
        <v>513</v>
      </c>
      <c r="X480" s="21" t="s">
        <v>514</v>
      </c>
      <c r="Y480" s="9" t="s">
        <v>34</v>
      </c>
    </row>
    <row r="481" spans="1:25">
      <c r="A481" s="10" t="s">
        <v>45</v>
      </c>
      <c r="B481" s="9" t="s">
        <v>515</v>
      </c>
      <c r="C481" s="9" t="s">
        <v>67</v>
      </c>
      <c r="F481" s="9" t="s">
        <v>105</v>
      </c>
      <c r="G481" s="9" t="s">
        <v>500</v>
      </c>
      <c r="H481" s="9" t="s">
        <v>516</v>
      </c>
      <c r="I481" s="9" t="s">
        <v>461</v>
      </c>
      <c r="L481" s="9" t="s">
        <v>517</v>
      </c>
      <c r="Q481" s="9">
        <f>10^3.9</f>
        <v>7943.2823472428154</v>
      </c>
      <c r="V481" s="9" t="s">
        <v>518</v>
      </c>
      <c r="W481" s="9" t="s">
        <v>519</v>
      </c>
      <c r="X481" s="21" t="s">
        <v>520</v>
      </c>
      <c r="Y481" s="9" t="s">
        <v>34</v>
      </c>
    </row>
    <row r="482" spans="1:25" customFormat="1">
      <c r="A482" t="s">
        <v>521</v>
      </c>
      <c r="C482" t="s">
        <v>434</v>
      </c>
      <c r="D482" t="s">
        <v>522</v>
      </c>
      <c r="F482" t="s">
        <v>105</v>
      </c>
      <c r="G482" t="s">
        <v>523</v>
      </c>
      <c r="I482" t="s">
        <v>461</v>
      </c>
      <c r="J482" t="s">
        <v>524</v>
      </c>
      <c r="K482" t="s">
        <v>525</v>
      </c>
      <c r="L482" t="s">
        <v>526</v>
      </c>
      <c r="Q482" t="s">
        <v>527</v>
      </c>
      <c r="V482" t="s">
        <v>528</v>
      </c>
      <c r="W482" t="s">
        <v>529</v>
      </c>
      <c r="X482" t="s">
        <v>530</v>
      </c>
      <c r="Y482" t="s">
        <v>531</v>
      </c>
    </row>
    <row r="483" spans="1:25" customFormat="1" ht="15" customHeight="1">
      <c r="A483" s="79" t="s">
        <v>25</v>
      </c>
      <c r="B483" s="79" t="s">
        <v>532</v>
      </c>
      <c r="D483" s="79"/>
      <c r="F483" t="s">
        <v>45</v>
      </c>
      <c r="G483" t="s">
        <v>533</v>
      </c>
      <c r="J483" t="s">
        <v>534</v>
      </c>
      <c r="K483" t="s">
        <v>535</v>
      </c>
      <c r="M483" t="s">
        <v>536</v>
      </c>
      <c r="Q483" s="79">
        <v>0.5</v>
      </c>
      <c r="V483" t="s">
        <v>537</v>
      </c>
      <c r="W483" s="9" t="s">
        <v>538</v>
      </c>
      <c r="X483" t="s">
        <v>539</v>
      </c>
      <c r="Y483" s="9" t="s">
        <v>34</v>
      </c>
    </row>
    <row r="484" spans="1:25" customFormat="1" ht="15" customHeight="1">
      <c r="A484" s="79" t="s">
        <v>25</v>
      </c>
      <c r="B484" s="79" t="s">
        <v>540</v>
      </c>
      <c r="D484" s="79"/>
      <c r="F484" t="s">
        <v>45</v>
      </c>
      <c r="G484" t="s">
        <v>533</v>
      </c>
      <c r="J484" t="s">
        <v>534</v>
      </c>
      <c r="K484" t="s">
        <v>535</v>
      </c>
      <c r="M484" t="s">
        <v>536</v>
      </c>
      <c r="Q484" s="79">
        <v>0.1</v>
      </c>
      <c r="V484" t="s">
        <v>537</v>
      </c>
      <c r="W484" s="9" t="s">
        <v>538</v>
      </c>
      <c r="X484" t="s">
        <v>539</v>
      </c>
      <c r="Y484" s="9" t="s">
        <v>34</v>
      </c>
    </row>
    <row r="485" spans="1:25" customFormat="1" ht="15" customHeight="1">
      <c r="A485" s="79" t="s">
        <v>25</v>
      </c>
      <c r="B485" s="79" t="s">
        <v>541</v>
      </c>
      <c r="D485" s="79"/>
      <c r="F485" t="s">
        <v>45</v>
      </c>
      <c r="G485" t="s">
        <v>533</v>
      </c>
      <c r="J485" t="s">
        <v>534</v>
      </c>
      <c r="K485" t="s">
        <v>535</v>
      </c>
      <c r="M485" t="s">
        <v>542</v>
      </c>
      <c r="Q485" s="79">
        <v>0.03</v>
      </c>
      <c r="V485" t="s">
        <v>537</v>
      </c>
      <c r="W485" s="9" t="s">
        <v>538</v>
      </c>
      <c r="X485" t="s">
        <v>539</v>
      </c>
      <c r="Y485" s="9" t="s">
        <v>34</v>
      </c>
    </row>
    <row r="486" spans="1:25" customFormat="1" ht="15" customHeight="1">
      <c r="A486" s="79" t="s">
        <v>25</v>
      </c>
      <c r="B486" s="79" t="s">
        <v>543</v>
      </c>
      <c r="D486" s="79"/>
      <c r="F486" t="s">
        <v>45</v>
      </c>
      <c r="G486" t="s">
        <v>533</v>
      </c>
      <c r="J486" t="s">
        <v>534</v>
      </c>
      <c r="K486" t="s">
        <v>535</v>
      </c>
      <c r="M486" t="s">
        <v>542</v>
      </c>
      <c r="Q486" s="79">
        <v>0</v>
      </c>
      <c r="V486" t="s">
        <v>537</v>
      </c>
      <c r="W486" s="9" t="s">
        <v>538</v>
      </c>
      <c r="X486" t="s">
        <v>539</v>
      </c>
      <c r="Y486" s="9" t="s">
        <v>34</v>
      </c>
    </row>
    <row r="487" spans="1:25" customFormat="1" ht="15" customHeight="1">
      <c r="A487" s="79" t="s">
        <v>25</v>
      </c>
      <c r="B487" s="79" t="s">
        <v>544</v>
      </c>
      <c r="F487" t="s">
        <v>45</v>
      </c>
      <c r="G487" t="s">
        <v>533</v>
      </c>
      <c r="J487" t="s">
        <v>545</v>
      </c>
      <c r="M487" t="s">
        <v>542</v>
      </c>
      <c r="Q487" s="79">
        <v>0.03</v>
      </c>
      <c r="T487" s="79"/>
      <c r="V487" t="s">
        <v>546</v>
      </c>
      <c r="W487" t="s">
        <v>547</v>
      </c>
      <c r="X487" t="s">
        <v>548</v>
      </c>
      <c r="Y487" t="s">
        <v>34</v>
      </c>
    </row>
    <row r="488" spans="1:25" customFormat="1" ht="15" customHeight="1">
      <c r="A488" s="79" t="s">
        <v>25</v>
      </c>
      <c r="B488" s="79" t="s">
        <v>549</v>
      </c>
      <c r="F488" t="s">
        <v>45</v>
      </c>
      <c r="G488" t="s">
        <v>533</v>
      </c>
      <c r="J488" t="s">
        <v>545</v>
      </c>
      <c r="M488" t="s">
        <v>536</v>
      </c>
      <c r="Q488" s="79">
        <v>0.5</v>
      </c>
      <c r="T488" s="79"/>
      <c r="V488" t="s">
        <v>546</v>
      </c>
      <c r="W488" t="s">
        <v>547</v>
      </c>
      <c r="X488" t="s">
        <v>548</v>
      </c>
      <c r="Y488" t="s">
        <v>34</v>
      </c>
    </row>
    <row r="489" spans="1:25" customFormat="1" ht="15" customHeight="1">
      <c r="A489" s="79" t="s">
        <v>25</v>
      </c>
      <c r="B489" s="79" t="s">
        <v>550</v>
      </c>
      <c r="F489" t="s">
        <v>45</v>
      </c>
      <c r="G489" t="s">
        <v>533</v>
      </c>
      <c r="J489" t="s">
        <v>545</v>
      </c>
      <c r="M489" t="s">
        <v>536</v>
      </c>
      <c r="Q489" s="79">
        <v>0.1</v>
      </c>
      <c r="V489" t="s">
        <v>546</v>
      </c>
      <c r="W489" t="s">
        <v>547</v>
      </c>
      <c r="X489" t="s">
        <v>548</v>
      </c>
      <c r="Y489" t="s">
        <v>34</v>
      </c>
    </row>
    <row r="490" spans="1:25" customFormat="1" ht="15" customHeight="1">
      <c r="A490" s="79" t="s">
        <v>40</v>
      </c>
      <c r="B490" s="79"/>
      <c r="F490" t="s">
        <v>53</v>
      </c>
      <c r="G490" t="s">
        <v>533</v>
      </c>
      <c r="H490" t="s">
        <v>551</v>
      </c>
      <c r="M490" t="s">
        <v>542</v>
      </c>
      <c r="Q490" s="79">
        <v>0.25</v>
      </c>
      <c r="R490">
        <v>0.01</v>
      </c>
      <c r="S490">
        <v>1.95</v>
      </c>
      <c r="V490" t="s">
        <v>552</v>
      </c>
      <c r="W490" t="s">
        <v>553</v>
      </c>
      <c r="X490" t="s">
        <v>554</v>
      </c>
      <c r="Y490" t="s">
        <v>34</v>
      </c>
    </row>
    <row r="491" spans="1:25" customFormat="1" ht="15" customHeight="1">
      <c r="A491" s="79" t="s">
        <v>40</v>
      </c>
      <c r="B491" s="79"/>
      <c r="F491" t="s">
        <v>53</v>
      </c>
      <c r="G491" t="s">
        <v>533</v>
      </c>
      <c r="H491" t="s">
        <v>555</v>
      </c>
      <c r="M491" t="s">
        <v>542</v>
      </c>
      <c r="Q491" s="79">
        <v>0.24</v>
      </c>
      <c r="R491">
        <v>0.01</v>
      </c>
      <c r="S491">
        <v>2.11</v>
      </c>
      <c r="V491" t="s">
        <v>552</v>
      </c>
      <c r="W491" t="s">
        <v>553</v>
      </c>
      <c r="X491" t="s">
        <v>554</v>
      </c>
      <c r="Y491" t="s">
        <v>34</v>
      </c>
    </row>
    <row r="492" spans="1:25" customFormat="1" ht="15" customHeight="1">
      <c r="A492" s="79" t="s">
        <v>40</v>
      </c>
      <c r="B492" s="79"/>
      <c r="F492" t="s">
        <v>53</v>
      </c>
      <c r="G492" t="s">
        <v>533</v>
      </c>
      <c r="M492" t="s">
        <v>536</v>
      </c>
      <c r="Q492" s="79" t="s">
        <v>416</v>
      </c>
      <c r="R492">
        <v>1.88</v>
      </c>
      <c r="S492" t="s">
        <v>416</v>
      </c>
      <c r="V492" t="s">
        <v>552</v>
      </c>
      <c r="W492" t="s">
        <v>553</v>
      </c>
      <c r="X492" t="s">
        <v>554</v>
      </c>
      <c r="Y492" t="s">
        <v>34</v>
      </c>
    </row>
    <row r="493" spans="1:25" ht="15" customHeight="1">
      <c r="A493" s="10" t="s">
        <v>25</v>
      </c>
      <c r="D493" s="9" t="s">
        <v>27</v>
      </c>
      <c r="F493" s="9" t="s">
        <v>105</v>
      </c>
      <c r="G493" s="26" t="s">
        <v>556</v>
      </c>
      <c r="H493" s="9" t="s">
        <v>557</v>
      </c>
      <c r="I493" s="9" t="s">
        <v>402</v>
      </c>
      <c r="J493" s="9" t="s">
        <v>558</v>
      </c>
      <c r="Q493" s="9">
        <v>1.04</v>
      </c>
      <c r="V493" t="s">
        <v>559</v>
      </c>
      <c r="W493" s="9" t="s">
        <v>560</v>
      </c>
      <c r="X493" s="21" t="s">
        <v>561</v>
      </c>
      <c r="Y493" s="9" t="s">
        <v>34</v>
      </c>
    </row>
    <row r="494" spans="1:25" ht="15" customHeight="1">
      <c r="A494" s="10" t="s">
        <v>25</v>
      </c>
      <c r="D494" s="9" t="s">
        <v>27</v>
      </c>
      <c r="F494" s="9" t="s">
        <v>105</v>
      </c>
      <c r="G494" s="26" t="s">
        <v>556</v>
      </c>
      <c r="H494" s="9" t="s">
        <v>557</v>
      </c>
      <c r="I494" s="9" t="s">
        <v>402</v>
      </c>
      <c r="J494" s="9" t="s">
        <v>558</v>
      </c>
      <c r="M494" s="9" t="s">
        <v>562</v>
      </c>
      <c r="Q494" s="9">
        <v>1.1299999999999999</v>
      </c>
      <c r="V494" t="s">
        <v>559</v>
      </c>
      <c r="W494" s="9" t="s">
        <v>560</v>
      </c>
      <c r="X494" s="21" t="s">
        <v>561</v>
      </c>
      <c r="Y494" s="9" t="s">
        <v>34</v>
      </c>
    </row>
    <row r="495" spans="1:25" ht="15" customHeight="1">
      <c r="A495" s="10" t="s">
        <v>25</v>
      </c>
      <c r="F495" s="9" t="s">
        <v>28</v>
      </c>
      <c r="G495" s="26" t="s">
        <v>556</v>
      </c>
      <c r="I495" s="9" t="s">
        <v>402</v>
      </c>
      <c r="J495" s="9" t="s">
        <v>558</v>
      </c>
      <c r="Q495" s="9">
        <v>0.1</v>
      </c>
      <c r="V495" s="9" t="s">
        <v>563</v>
      </c>
      <c r="W495" s="9" t="s">
        <v>564</v>
      </c>
      <c r="X495" s="21" t="s">
        <v>565</v>
      </c>
      <c r="Y495" s="9" t="s">
        <v>34</v>
      </c>
    </row>
    <row r="496" spans="1:25" ht="15" customHeight="1">
      <c r="A496" s="10" t="s">
        <v>25</v>
      </c>
      <c r="F496" s="9" t="s">
        <v>28</v>
      </c>
      <c r="G496" s="26" t="s">
        <v>556</v>
      </c>
      <c r="I496" s="9" t="s">
        <v>402</v>
      </c>
      <c r="J496" s="9" t="s">
        <v>558</v>
      </c>
      <c r="Q496" s="9">
        <v>0.3</v>
      </c>
      <c r="V496" s="9" t="s">
        <v>563</v>
      </c>
      <c r="W496" s="9" t="s">
        <v>564</v>
      </c>
      <c r="X496" s="21" t="s">
        <v>565</v>
      </c>
      <c r="Y496" s="9" t="s">
        <v>34</v>
      </c>
    </row>
    <row r="497" spans="1:25" ht="15" customHeight="1">
      <c r="A497" s="10" t="s">
        <v>25</v>
      </c>
      <c r="F497" s="9" t="s">
        <v>28</v>
      </c>
      <c r="G497" s="26" t="s">
        <v>556</v>
      </c>
      <c r="I497" s="9" t="s">
        <v>402</v>
      </c>
      <c r="J497" s="9" t="s">
        <v>558</v>
      </c>
      <c r="M497" s="9" t="s">
        <v>566</v>
      </c>
      <c r="Q497" s="9">
        <v>1.04</v>
      </c>
      <c r="V497" s="9" t="s">
        <v>563</v>
      </c>
      <c r="W497" s="9" t="s">
        <v>564</v>
      </c>
      <c r="X497" s="21" t="s">
        <v>565</v>
      </c>
      <c r="Y497" s="9" t="s">
        <v>34</v>
      </c>
    </row>
    <row r="498" spans="1:25" ht="15" customHeight="1">
      <c r="A498" s="10" t="s">
        <v>25</v>
      </c>
      <c r="D498" s="9" t="s">
        <v>27</v>
      </c>
      <c r="F498" s="9" t="s">
        <v>105</v>
      </c>
      <c r="G498" s="26" t="s">
        <v>556</v>
      </c>
      <c r="H498" s="26" t="s">
        <v>567</v>
      </c>
      <c r="I498" s="9" t="s">
        <v>402</v>
      </c>
      <c r="J498" s="9" t="s">
        <v>558</v>
      </c>
      <c r="K498" s="9" t="s">
        <v>568</v>
      </c>
      <c r="M498" s="9" t="s">
        <v>569</v>
      </c>
      <c r="Q498" s="9">
        <v>3.7</v>
      </c>
      <c r="R498" s="9">
        <v>2</v>
      </c>
      <c r="S498" s="9">
        <v>6.8</v>
      </c>
      <c r="V498" s="10" t="s">
        <v>570</v>
      </c>
      <c r="W498" s="9" t="s">
        <v>571</v>
      </c>
      <c r="X498" s="21" t="s">
        <v>572</v>
      </c>
      <c r="Y498" s="9" t="s">
        <v>34</v>
      </c>
    </row>
    <row r="499" spans="1:25" ht="15" customHeight="1">
      <c r="A499" s="10" t="s">
        <v>25</v>
      </c>
      <c r="D499" s="9" t="s">
        <v>27</v>
      </c>
      <c r="F499" s="9" t="s">
        <v>105</v>
      </c>
      <c r="G499" s="26" t="s">
        <v>556</v>
      </c>
      <c r="H499" s="26" t="s">
        <v>567</v>
      </c>
      <c r="I499" s="9" t="s">
        <v>402</v>
      </c>
      <c r="J499" s="9" t="s">
        <v>558</v>
      </c>
      <c r="K499" s="9" t="s">
        <v>568</v>
      </c>
      <c r="M499" s="9" t="s">
        <v>573</v>
      </c>
      <c r="Q499" s="9">
        <v>7.4999999999999997E-2</v>
      </c>
      <c r="R499" s="9">
        <v>2.7E-2</v>
      </c>
      <c r="S499" s="9">
        <v>0.16</v>
      </c>
      <c r="V499" s="10" t="s">
        <v>570</v>
      </c>
      <c r="W499" s="9" t="s">
        <v>571</v>
      </c>
      <c r="X499" s="21" t="s">
        <v>572</v>
      </c>
      <c r="Y499" s="9" t="s">
        <v>34</v>
      </c>
    </row>
    <row r="500" spans="1:25" ht="15" customHeight="1">
      <c r="A500" s="10" t="s">
        <v>25</v>
      </c>
      <c r="D500" s="9" t="s">
        <v>27</v>
      </c>
      <c r="F500" s="9" t="s">
        <v>105</v>
      </c>
      <c r="G500" s="26" t="s">
        <v>556</v>
      </c>
      <c r="H500" s="26" t="s">
        <v>567</v>
      </c>
      <c r="I500" s="9" t="s">
        <v>402</v>
      </c>
      <c r="J500" s="9" t="s">
        <v>558</v>
      </c>
      <c r="K500" s="9" t="s">
        <v>568</v>
      </c>
      <c r="M500" s="9" t="s">
        <v>574</v>
      </c>
      <c r="Q500" s="9">
        <v>1.0999999999999999E-2</v>
      </c>
      <c r="R500" s="9">
        <v>5.9999999999999995E-4</v>
      </c>
      <c r="S500" s="9">
        <v>4.7E-2</v>
      </c>
      <c r="V500" s="10" t="s">
        <v>570</v>
      </c>
      <c r="W500" s="9" t="s">
        <v>571</v>
      </c>
      <c r="X500" s="21" t="s">
        <v>572</v>
      </c>
      <c r="Y500" s="9" t="s">
        <v>34</v>
      </c>
    </row>
    <row r="501" spans="1:25" ht="15" customHeight="1">
      <c r="A501" s="10" t="s">
        <v>25</v>
      </c>
      <c r="D501" s="9" t="s">
        <v>27</v>
      </c>
      <c r="F501" s="9" t="s">
        <v>105</v>
      </c>
      <c r="G501" s="26" t="s">
        <v>556</v>
      </c>
      <c r="H501" s="26" t="s">
        <v>567</v>
      </c>
      <c r="I501" s="9" t="s">
        <v>402</v>
      </c>
      <c r="J501" s="9" t="s">
        <v>558</v>
      </c>
      <c r="K501" s="9" t="s">
        <v>568</v>
      </c>
      <c r="M501" s="9" t="s">
        <v>575</v>
      </c>
      <c r="Q501" s="9">
        <v>9.9000000000000005E-2</v>
      </c>
      <c r="R501" s="9">
        <v>3.5000000000000003E-2</v>
      </c>
      <c r="S501" s="9">
        <v>0.21</v>
      </c>
      <c r="V501" s="10" t="s">
        <v>570</v>
      </c>
      <c r="W501" s="9" t="s">
        <v>571</v>
      </c>
      <c r="X501" s="21" t="s">
        <v>572</v>
      </c>
      <c r="Y501" s="9" t="s">
        <v>34</v>
      </c>
    </row>
    <row r="502" spans="1:25" ht="15" customHeight="1">
      <c r="A502" s="10" t="s">
        <v>25</v>
      </c>
      <c r="D502" s="9" t="s">
        <v>27</v>
      </c>
      <c r="F502" s="9" t="s">
        <v>105</v>
      </c>
      <c r="G502" s="26" t="s">
        <v>556</v>
      </c>
      <c r="H502" s="26" t="s">
        <v>567</v>
      </c>
      <c r="I502" s="9" t="s">
        <v>402</v>
      </c>
      <c r="J502" s="9" t="s">
        <v>558</v>
      </c>
      <c r="K502" s="9" t="s">
        <v>568</v>
      </c>
      <c r="M502" s="9" t="s">
        <v>576</v>
      </c>
      <c r="Q502" s="9">
        <v>1.0999999999999999E-2</v>
      </c>
      <c r="R502" s="9">
        <v>5.9999999999999995E-4</v>
      </c>
      <c r="S502" s="9">
        <v>4.9000000000000002E-2</v>
      </c>
      <c r="V502" s="10" t="s">
        <v>570</v>
      </c>
      <c r="W502" s="9" t="s">
        <v>571</v>
      </c>
      <c r="X502" s="21" t="s">
        <v>572</v>
      </c>
      <c r="Y502" s="9" t="s">
        <v>34</v>
      </c>
    </row>
    <row r="503" spans="1:25" ht="15" customHeight="1">
      <c r="A503" s="10" t="s">
        <v>25</v>
      </c>
      <c r="F503" s="9" t="s">
        <v>28</v>
      </c>
      <c r="G503" s="26" t="s">
        <v>556</v>
      </c>
      <c r="H503" s="26" t="s">
        <v>577</v>
      </c>
      <c r="I503" s="9" t="s">
        <v>402</v>
      </c>
      <c r="J503" s="9" t="s">
        <v>558</v>
      </c>
      <c r="Q503" s="9">
        <v>0.13</v>
      </c>
      <c r="R503" s="9">
        <v>0.11</v>
      </c>
      <c r="S503" s="9">
        <v>0.17</v>
      </c>
      <c r="V503" s="9" t="s">
        <v>578</v>
      </c>
      <c r="W503" s="9" t="s">
        <v>579</v>
      </c>
      <c r="X503" t="s">
        <v>580</v>
      </c>
      <c r="Y503" s="9" t="s">
        <v>34</v>
      </c>
    </row>
    <row r="504" spans="1:25" ht="15" customHeight="1">
      <c r="A504" s="10" t="s">
        <v>25</v>
      </c>
      <c r="F504" s="9" t="s">
        <v>28</v>
      </c>
      <c r="G504" s="26" t="s">
        <v>556</v>
      </c>
      <c r="I504" s="9" t="s">
        <v>402</v>
      </c>
      <c r="J504" s="9" t="s">
        <v>558</v>
      </c>
      <c r="Q504" s="9">
        <v>1.78</v>
      </c>
      <c r="R504" s="9">
        <v>1.66</v>
      </c>
      <c r="S504" s="9">
        <v>1.95</v>
      </c>
      <c r="T504" s="9" t="s">
        <v>54</v>
      </c>
      <c r="U504" s="9" t="s">
        <v>476</v>
      </c>
      <c r="V504" t="s">
        <v>581</v>
      </c>
      <c r="W504" s="9" t="s">
        <v>582</v>
      </c>
      <c r="X504" t="s">
        <v>583</v>
      </c>
      <c r="Y504" s="9" t="s">
        <v>34</v>
      </c>
    </row>
    <row r="505" spans="1:25" ht="15" customHeight="1">
      <c r="A505" s="10" t="s">
        <v>38</v>
      </c>
      <c r="F505" s="9" t="s">
        <v>53</v>
      </c>
      <c r="G505" s="9" t="s">
        <v>584</v>
      </c>
      <c r="J505" s="9" t="s">
        <v>585</v>
      </c>
      <c r="Q505" s="9">
        <v>81.3</v>
      </c>
      <c r="V505" s="10" t="s">
        <v>586</v>
      </c>
      <c r="W505" s="9" t="s">
        <v>587</v>
      </c>
      <c r="X505" t="s">
        <v>588</v>
      </c>
      <c r="Y505" s="9" t="s">
        <v>34</v>
      </c>
    </row>
    <row r="506" spans="1:25" ht="15" customHeight="1">
      <c r="A506" s="10" t="s">
        <v>38</v>
      </c>
      <c r="F506" s="9" t="s">
        <v>53</v>
      </c>
      <c r="G506" s="9" t="s">
        <v>584</v>
      </c>
      <c r="J506" s="9" t="s">
        <v>585</v>
      </c>
      <c r="Q506" s="9">
        <v>100</v>
      </c>
      <c r="V506" s="10" t="s">
        <v>586</v>
      </c>
      <c r="W506" s="9" t="s">
        <v>587</v>
      </c>
      <c r="X506" t="s">
        <v>588</v>
      </c>
      <c r="Y506" s="9" t="s">
        <v>34</v>
      </c>
    </row>
    <row r="507" spans="1:25" ht="15" customHeight="1">
      <c r="A507" s="10" t="s">
        <v>38</v>
      </c>
      <c r="F507" s="9" t="s">
        <v>53</v>
      </c>
      <c r="G507" s="9" t="s">
        <v>584</v>
      </c>
      <c r="J507" s="9" t="s">
        <v>589</v>
      </c>
      <c r="Q507" s="9">
        <v>13.7</v>
      </c>
      <c r="V507" s="10" t="s">
        <v>586</v>
      </c>
      <c r="W507" s="9" t="s">
        <v>587</v>
      </c>
      <c r="X507" t="s">
        <v>588</v>
      </c>
      <c r="Y507" s="9" t="s">
        <v>34</v>
      </c>
    </row>
    <row r="508" spans="1:25" ht="15" customHeight="1">
      <c r="A508" s="10" t="s">
        <v>38</v>
      </c>
      <c r="F508" s="9" t="s">
        <v>53</v>
      </c>
      <c r="G508" s="9" t="s">
        <v>584</v>
      </c>
      <c r="J508" s="9" t="s">
        <v>589</v>
      </c>
      <c r="Q508" s="9">
        <v>15.5</v>
      </c>
      <c r="V508" s="10" t="s">
        <v>586</v>
      </c>
      <c r="W508" s="9" t="s">
        <v>587</v>
      </c>
      <c r="X508" t="s">
        <v>588</v>
      </c>
      <c r="Y508" s="9" t="s">
        <v>34</v>
      </c>
    </row>
    <row r="509" spans="1:25" ht="15" customHeight="1">
      <c r="A509" s="10" t="s">
        <v>38</v>
      </c>
      <c r="F509" s="9" t="s">
        <v>53</v>
      </c>
      <c r="G509" s="9" t="s">
        <v>584</v>
      </c>
      <c r="J509" s="9" t="s">
        <v>590</v>
      </c>
      <c r="Q509" s="9">
        <v>13</v>
      </c>
      <c r="V509" s="10" t="s">
        <v>586</v>
      </c>
      <c r="W509" s="9" t="s">
        <v>587</v>
      </c>
      <c r="X509" t="s">
        <v>588</v>
      </c>
      <c r="Y509" s="9" t="s">
        <v>34</v>
      </c>
    </row>
    <row r="510" spans="1:25" ht="15" customHeight="1">
      <c r="A510" s="10" t="s">
        <v>38</v>
      </c>
      <c r="B510" s="9" t="s">
        <v>109</v>
      </c>
      <c r="F510" s="9" t="s">
        <v>53</v>
      </c>
      <c r="G510" s="9" t="s">
        <v>584</v>
      </c>
      <c r="J510" s="9" t="s">
        <v>585</v>
      </c>
      <c r="Q510" s="9">
        <v>7.77</v>
      </c>
      <c r="V510" s="10" t="s">
        <v>586</v>
      </c>
      <c r="W510" s="9" t="s">
        <v>587</v>
      </c>
      <c r="X510" t="s">
        <v>588</v>
      </c>
      <c r="Y510" s="9" t="s">
        <v>34</v>
      </c>
    </row>
    <row r="511" spans="1:25" ht="15" customHeight="1">
      <c r="A511" s="10" t="s">
        <v>38</v>
      </c>
      <c r="B511" s="9" t="s">
        <v>109</v>
      </c>
      <c r="F511" s="9" t="s">
        <v>53</v>
      </c>
      <c r="G511" s="9" t="s">
        <v>584</v>
      </c>
      <c r="J511" s="9" t="s">
        <v>589</v>
      </c>
      <c r="Q511" s="9">
        <v>3.39</v>
      </c>
      <c r="V511" s="10" t="s">
        <v>586</v>
      </c>
      <c r="W511" s="9" t="s">
        <v>587</v>
      </c>
      <c r="X511" t="s">
        <v>588</v>
      </c>
      <c r="Y511" s="9" t="s">
        <v>34</v>
      </c>
    </row>
    <row r="512" spans="1:25" ht="15" customHeight="1">
      <c r="A512" s="10" t="s">
        <v>25</v>
      </c>
      <c r="B512" s="9" t="s">
        <v>591</v>
      </c>
      <c r="F512" s="9" t="s">
        <v>53</v>
      </c>
      <c r="G512" s="9" t="s">
        <v>584</v>
      </c>
      <c r="Q512" s="9">
        <v>1.0999999999999999E-2</v>
      </c>
      <c r="V512" s="10" t="s">
        <v>586</v>
      </c>
      <c r="W512" s="9" t="s">
        <v>587</v>
      </c>
      <c r="X512" t="s">
        <v>588</v>
      </c>
      <c r="Y512" s="9" t="s">
        <v>34</v>
      </c>
    </row>
    <row r="513" spans="1:25" ht="15" customHeight="1">
      <c r="A513" s="10" t="s">
        <v>25</v>
      </c>
      <c r="B513" s="9" t="s">
        <v>319</v>
      </c>
      <c r="D513" s="9" t="s">
        <v>27</v>
      </c>
      <c r="F513" s="9" t="s">
        <v>28</v>
      </c>
      <c r="G513" s="9" t="s">
        <v>584</v>
      </c>
      <c r="J513" s="9" t="s">
        <v>592</v>
      </c>
      <c r="Q513" s="9">
        <v>8.52</v>
      </c>
      <c r="V513" t="s">
        <v>593</v>
      </c>
      <c r="W513" s="9" t="s">
        <v>594</v>
      </c>
      <c r="X513" t="s">
        <v>595</v>
      </c>
      <c r="Y513" s="9" t="s">
        <v>34</v>
      </c>
    </row>
    <row r="514" spans="1:25" ht="15" customHeight="1">
      <c r="A514" s="10" t="s">
        <v>25</v>
      </c>
      <c r="B514" s="9" t="s">
        <v>319</v>
      </c>
      <c r="D514" s="9" t="s">
        <v>27</v>
      </c>
      <c r="F514" s="9" t="s">
        <v>28</v>
      </c>
      <c r="G514" s="9" t="s">
        <v>584</v>
      </c>
      <c r="J514" s="9" t="s">
        <v>596</v>
      </c>
      <c r="Q514" s="9">
        <v>1.85</v>
      </c>
      <c r="V514" t="s">
        <v>593</v>
      </c>
      <c r="W514" s="9" t="s">
        <v>594</v>
      </c>
      <c r="X514" t="s">
        <v>595</v>
      </c>
      <c r="Y514" s="9" t="s">
        <v>34</v>
      </c>
    </row>
    <row r="515" spans="1:25" ht="15" customHeight="1">
      <c r="A515" s="10" t="s">
        <v>25</v>
      </c>
      <c r="B515" s="9" t="s">
        <v>319</v>
      </c>
      <c r="D515" s="9" t="s">
        <v>27</v>
      </c>
      <c r="F515" s="9" t="s">
        <v>28</v>
      </c>
      <c r="G515" s="9" t="s">
        <v>584</v>
      </c>
      <c r="J515" s="9" t="s">
        <v>597</v>
      </c>
      <c r="Q515" s="9">
        <v>5.18</v>
      </c>
      <c r="V515" t="s">
        <v>593</v>
      </c>
      <c r="W515" s="9" t="s">
        <v>594</v>
      </c>
      <c r="X515" t="s">
        <v>595</v>
      </c>
      <c r="Y515" s="9" t="s">
        <v>34</v>
      </c>
    </row>
    <row r="516" spans="1:25" ht="15" customHeight="1">
      <c r="A516" s="10" t="s">
        <v>40</v>
      </c>
      <c r="D516" s="9" t="s">
        <v>27</v>
      </c>
      <c r="F516" s="9" t="s">
        <v>28</v>
      </c>
      <c r="G516" s="9" t="s">
        <v>584</v>
      </c>
      <c r="J516" s="9" t="s">
        <v>592</v>
      </c>
      <c r="Q516" s="9">
        <v>2.98</v>
      </c>
      <c r="R516" s="9">
        <v>0</v>
      </c>
      <c r="S516" s="9">
        <v>15.25</v>
      </c>
      <c r="V516" t="s">
        <v>593</v>
      </c>
      <c r="W516" s="9" t="s">
        <v>594</v>
      </c>
      <c r="X516" t="s">
        <v>595</v>
      </c>
      <c r="Y516" s="9" t="s">
        <v>34</v>
      </c>
    </row>
    <row r="517" spans="1:25" ht="15" customHeight="1">
      <c r="A517" s="10" t="s">
        <v>40</v>
      </c>
      <c r="D517" s="9" t="s">
        <v>27</v>
      </c>
      <c r="F517" s="9" t="s">
        <v>28</v>
      </c>
      <c r="G517" s="9" t="s">
        <v>584</v>
      </c>
      <c r="J517" s="9" t="s">
        <v>597</v>
      </c>
      <c r="Q517" s="9">
        <v>3.43</v>
      </c>
      <c r="R517" s="9">
        <v>0</v>
      </c>
      <c r="S517" s="9">
        <v>19</v>
      </c>
      <c r="V517" t="s">
        <v>593</v>
      </c>
      <c r="W517" s="9" t="s">
        <v>594</v>
      </c>
      <c r="X517" t="s">
        <v>595</v>
      </c>
      <c r="Y517" s="9" t="s">
        <v>34</v>
      </c>
    </row>
    <row r="518" spans="1:25" ht="15" customHeight="1">
      <c r="A518" s="10" t="s">
        <v>40</v>
      </c>
      <c r="D518" s="9" t="s">
        <v>27</v>
      </c>
      <c r="F518" s="9" t="s">
        <v>28</v>
      </c>
      <c r="G518" s="9" t="s">
        <v>584</v>
      </c>
      <c r="J518" s="9" t="s">
        <v>596</v>
      </c>
      <c r="Q518" s="9">
        <v>1.72</v>
      </c>
      <c r="R518" s="9">
        <v>0</v>
      </c>
      <c r="S518" s="9">
        <v>10</v>
      </c>
      <c r="V518" t="s">
        <v>593</v>
      </c>
      <c r="W518" s="9" t="s">
        <v>594</v>
      </c>
      <c r="X518" t="s">
        <v>595</v>
      </c>
      <c r="Y518" s="9" t="s">
        <v>34</v>
      </c>
    </row>
    <row r="519" spans="1:25" ht="15" customHeight="1">
      <c r="A519" s="10" t="s">
        <v>486</v>
      </c>
      <c r="D519" s="9" t="s">
        <v>27</v>
      </c>
      <c r="F519" s="9" t="s">
        <v>28</v>
      </c>
      <c r="G519" s="9" t="s">
        <v>584</v>
      </c>
      <c r="J519" s="9" t="s">
        <v>592</v>
      </c>
      <c r="Q519" s="9">
        <v>2.0499999999999998</v>
      </c>
      <c r="R519" s="9">
        <v>0</v>
      </c>
      <c r="S519" s="9">
        <v>2.5</v>
      </c>
      <c r="V519" t="s">
        <v>593</v>
      </c>
      <c r="W519" s="9" t="s">
        <v>594</v>
      </c>
      <c r="X519" t="s">
        <v>595</v>
      </c>
      <c r="Y519" s="9" t="s">
        <v>34</v>
      </c>
    </row>
    <row r="520" spans="1:25" ht="15" customHeight="1">
      <c r="A520" s="10" t="s">
        <v>486</v>
      </c>
      <c r="D520" s="9" t="s">
        <v>27</v>
      </c>
      <c r="F520" s="9" t="s">
        <v>28</v>
      </c>
      <c r="G520" s="9" t="s">
        <v>584</v>
      </c>
      <c r="J520" s="9" t="s">
        <v>597</v>
      </c>
      <c r="Q520" s="9">
        <v>1.79</v>
      </c>
      <c r="R520" s="9">
        <v>0</v>
      </c>
      <c r="S520" s="9">
        <v>10.55</v>
      </c>
      <c r="V520" t="s">
        <v>593</v>
      </c>
      <c r="W520" s="9" t="s">
        <v>594</v>
      </c>
      <c r="X520" t="s">
        <v>595</v>
      </c>
      <c r="Y520" s="9" t="s">
        <v>34</v>
      </c>
    </row>
    <row r="521" spans="1:25" ht="15" customHeight="1">
      <c r="A521" s="10" t="s">
        <v>486</v>
      </c>
      <c r="D521" s="9" t="s">
        <v>27</v>
      </c>
      <c r="F521" s="9" t="s">
        <v>28</v>
      </c>
      <c r="G521" s="9" t="s">
        <v>584</v>
      </c>
      <c r="J521" s="9" t="s">
        <v>596</v>
      </c>
      <c r="Q521" s="9">
        <v>1.33</v>
      </c>
      <c r="R521" s="9">
        <v>0</v>
      </c>
      <c r="S521" s="9">
        <v>8</v>
      </c>
      <c r="V521" t="s">
        <v>593</v>
      </c>
      <c r="W521" s="9" t="s">
        <v>594</v>
      </c>
      <c r="X521" t="s">
        <v>595</v>
      </c>
      <c r="Y521" s="9" t="s">
        <v>34</v>
      </c>
    </row>
    <row r="522" spans="1:25" ht="15" customHeight="1">
      <c r="A522" s="10" t="s">
        <v>486</v>
      </c>
      <c r="D522" s="9" t="s">
        <v>27</v>
      </c>
      <c r="F522" s="9" t="s">
        <v>28</v>
      </c>
      <c r="G522" s="9" t="s">
        <v>584</v>
      </c>
      <c r="J522" s="9" t="s">
        <v>598</v>
      </c>
      <c r="Q522" s="9">
        <v>0.2</v>
      </c>
      <c r="R522" s="9">
        <v>0</v>
      </c>
      <c r="S522" s="9">
        <v>0.9</v>
      </c>
      <c r="V522" t="s">
        <v>593</v>
      </c>
      <c r="W522" s="9" t="s">
        <v>594</v>
      </c>
      <c r="X522" t="s">
        <v>595</v>
      </c>
      <c r="Y522" s="9" t="s">
        <v>34</v>
      </c>
    </row>
    <row r="523" spans="1:25" ht="15" customHeight="1">
      <c r="A523" s="10" t="s">
        <v>486</v>
      </c>
      <c r="D523" s="9" t="s">
        <v>27</v>
      </c>
      <c r="F523" s="9" t="s">
        <v>28</v>
      </c>
      <c r="G523" s="9" t="s">
        <v>584</v>
      </c>
      <c r="J523" s="9" t="s">
        <v>599</v>
      </c>
      <c r="Q523" s="9">
        <v>0.05</v>
      </c>
      <c r="R523" s="9">
        <v>0</v>
      </c>
      <c r="S523" s="9">
        <v>0.12</v>
      </c>
      <c r="V523" t="s">
        <v>593</v>
      </c>
      <c r="W523" s="9" t="s">
        <v>594</v>
      </c>
      <c r="X523" t="s">
        <v>595</v>
      </c>
      <c r="Y523" s="9" t="s">
        <v>34</v>
      </c>
    </row>
    <row r="524" spans="1:25" ht="15" customHeight="1">
      <c r="A524" s="10" t="s">
        <v>25</v>
      </c>
      <c r="B524" s="9" t="s">
        <v>600</v>
      </c>
      <c r="C524" s="9" t="s">
        <v>511</v>
      </c>
      <c r="D524" s="9" t="s">
        <v>117</v>
      </c>
      <c r="F524" s="9" t="s">
        <v>28</v>
      </c>
      <c r="G524" s="9" t="s">
        <v>584</v>
      </c>
      <c r="Q524" s="9">
        <v>0.33</v>
      </c>
      <c r="R524" s="9">
        <v>0.14000000000000001</v>
      </c>
      <c r="S524" s="9">
        <v>0.64</v>
      </c>
      <c r="V524" t="s">
        <v>601</v>
      </c>
      <c r="W524" s="9" t="s">
        <v>602</v>
      </c>
      <c r="X524" t="s">
        <v>603</v>
      </c>
      <c r="Y524" s="9" t="s">
        <v>34</v>
      </c>
    </row>
    <row r="525" spans="1:25" ht="15" customHeight="1">
      <c r="A525" s="10" t="s">
        <v>25</v>
      </c>
      <c r="B525" s="9" t="s">
        <v>109</v>
      </c>
      <c r="C525" s="9" t="s">
        <v>511</v>
      </c>
      <c r="D525" s="9" t="s">
        <v>117</v>
      </c>
      <c r="F525" s="9" t="s">
        <v>28</v>
      </c>
      <c r="G525" s="9" t="s">
        <v>584</v>
      </c>
      <c r="Q525" s="9">
        <v>0.3</v>
      </c>
      <c r="R525" s="9">
        <v>0</v>
      </c>
      <c r="S525" s="9">
        <v>0.88</v>
      </c>
      <c r="V525" t="s">
        <v>601</v>
      </c>
      <c r="W525" s="9" t="s">
        <v>602</v>
      </c>
      <c r="X525" t="s">
        <v>603</v>
      </c>
      <c r="Y525" s="9" t="s">
        <v>34</v>
      </c>
    </row>
    <row r="526" spans="1:25" ht="15" customHeight="1">
      <c r="A526" s="10" t="s">
        <v>25</v>
      </c>
      <c r="B526" s="9" t="s">
        <v>111</v>
      </c>
      <c r="C526" s="9" t="s">
        <v>511</v>
      </c>
      <c r="D526" s="9" t="s">
        <v>117</v>
      </c>
      <c r="F526" s="9" t="s">
        <v>28</v>
      </c>
      <c r="G526" s="9" t="s">
        <v>584</v>
      </c>
      <c r="Q526" s="9">
        <v>6.1</v>
      </c>
      <c r="R526" s="9">
        <v>0.86</v>
      </c>
      <c r="S526" s="9">
        <v>18</v>
      </c>
      <c r="V526" t="s">
        <v>601</v>
      </c>
      <c r="W526" s="9" t="s">
        <v>602</v>
      </c>
      <c r="X526" t="s">
        <v>603</v>
      </c>
      <c r="Y526" s="9" t="s">
        <v>34</v>
      </c>
    </row>
    <row r="527" spans="1:25" ht="15" customHeight="1">
      <c r="A527" s="10" t="s">
        <v>604</v>
      </c>
      <c r="F527" s="9" t="s">
        <v>28</v>
      </c>
      <c r="G527" s="9" t="s">
        <v>584</v>
      </c>
      <c r="Q527" s="9">
        <v>0.08</v>
      </c>
      <c r="V527" t="s">
        <v>605</v>
      </c>
      <c r="W527" s="9" t="s">
        <v>606</v>
      </c>
      <c r="X527" t="s">
        <v>607</v>
      </c>
      <c r="Y527" s="9" t="s">
        <v>34</v>
      </c>
    </row>
    <row r="528" spans="1:25" ht="15" customHeight="1">
      <c r="A528" s="10" t="s">
        <v>604</v>
      </c>
      <c r="B528" s="9" t="s">
        <v>608</v>
      </c>
      <c r="F528" s="9" t="s">
        <v>28</v>
      </c>
      <c r="G528" s="9" t="s">
        <v>584</v>
      </c>
      <c r="Q528" s="9">
        <v>0.27700000000000002</v>
      </c>
      <c r="V528" t="s">
        <v>609</v>
      </c>
      <c r="W528" s="9" t="s">
        <v>610</v>
      </c>
      <c r="X528" t="s">
        <v>611</v>
      </c>
      <c r="Y528" s="9" t="s">
        <v>34</v>
      </c>
    </row>
    <row r="529" spans="1:25" ht="15" customHeight="1">
      <c r="A529" s="10" t="s">
        <v>612</v>
      </c>
      <c r="B529" s="9" t="s">
        <v>613</v>
      </c>
      <c r="F529" s="9" t="s">
        <v>28</v>
      </c>
      <c r="G529" s="9" t="s">
        <v>584</v>
      </c>
      <c r="Q529" s="9">
        <v>4.8000000000000001E-2</v>
      </c>
      <c r="V529" t="s">
        <v>609</v>
      </c>
      <c r="W529" s="9" t="s">
        <v>610</v>
      </c>
      <c r="X529" t="s">
        <v>611</v>
      </c>
      <c r="Y529" s="9" t="s">
        <v>34</v>
      </c>
    </row>
    <row r="530" spans="1:25" ht="15" customHeight="1">
      <c r="A530" s="10" t="s">
        <v>612</v>
      </c>
      <c r="B530" s="9" t="s">
        <v>614</v>
      </c>
      <c r="F530" s="9" t="s">
        <v>28</v>
      </c>
      <c r="G530" s="9" t="s">
        <v>584</v>
      </c>
      <c r="Q530" s="9">
        <v>0.03</v>
      </c>
      <c r="V530" t="s">
        <v>609</v>
      </c>
      <c r="W530" s="9" t="s">
        <v>610</v>
      </c>
      <c r="X530" t="s">
        <v>611</v>
      </c>
      <c r="Y530" s="9" t="s">
        <v>34</v>
      </c>
    </row>
    <row r="531" spans="1:25" ht="15" customHeight="1">
      <c r="A531" s="10" t="s">
        <v>25</v>
      </c>
      <c r="B531" s="9" t="s">
        <v>615</v>
      </c>
      <c r="F531" s="9" t="s">
        <v>53</v>
      </c>
      <c r="G531" s="9" t="s">
        <v>584</v>
      </c>
      <c r="Q531" s="9">
        <v>0.3</v>
      </c>
      <c r="V531" t="s">
        <v>616</v>
      </c>
      <c r="W531" s="9" t="s">
        <v>617</v>
      </c>
      <c r="X531" t="s">
        <v>618</v>
      </c>
      <c r="Y531" s="9" t="s">
        <v>34</v>
      </c>
    </row>
    <row r="532" spans="1:25" ht="15" customHeight="1">
      <c r="A532" s="10" t="s">
        <v>25</v>
      </c>
      <c r="B532" s="9" t="s">
        <v>619</v>
      </c>
      <c r="F532" s="9" t="s">
        <v>53</v>
      </c>
      <c r="G532" s="9" t="s">
        <v>584</v>
      </c>
      <c r="Q532" s="9">
        <v>1.5</v>
      </c>
      <c r="V532" t="s">
        <v>616</v>
      </c>
      <c r="W532" s="9" t="s">
        <v>617</v>
      </c>
      <c r="X532" t="s">
        <v>618</v>
      </c>
      <c r="Y532" s="9" t="s">
        <v>34</v>
      </c>
    </row>
    <row r="533" spans="1:25" ht="15" customHeight="1">
      <c r="A533" s="10" t="s">
        <v>25</v>
      </c>
      <c r="B533" s="9" t="s">
        <v>620</v>
      </c>
      <c r="F533" s="9" t="s">
        <v>53</v>
      </c>
      <c r="G533" s="9" t="s">
        <v>584</v>
      </c>
      <c r="Q533" s="9">
        <v>6</v>
      </c>
      <c r="V533" t="s">
        <v>616</v>
      </c>
      <c r="W533" s="9" t="s">
        <v>617</v>
      </c>
      <c r="X533" t="s">
        <v>618</v>
      </c>
      <c r="Y533" s="9" t="s">
        <v>34</v>
      </c>
    </row>
    <row r="534" spans="1:25" ht="15" customHeight="1">
      <c r="A534" s="10" t="s">
        <v>25</v>
      </c>
      <c r="B534" s="9" t="s">
        <v>621</v>
      </c>
      <c r="F534" s="9" t="s">
        <v>53</v>
      </c>
      <c r="G534" s="9" t="s">
        <v>584</v>
      </c>
      <c r="Q534" s="9">
        <v>0.3</v>
      </c>
      <c r="V534" t="s">
        <v>616</v>
      </c>
      <c r="W534" s="9" t="s">
        <v>617</v>
      </c>
      <c r="X534" t="s">
        <v>618</v>
      </c>
      <c r="Y534" s="9" t="s">
        <v>34</v>
      </c>
    </row>
    <row r="535" spans="1:25" ht="15" customHeight="1">
      <c r="A535" s="10" t="s">
        <v>25</v>
      </c>
      <c r="B535" s="9" t="s">
        <v>622</v>
      </c>
      <c r="F535" s="9" t="s">
        <v>53</v>
      </c>
      <c r="G535" s="9" t="s">
        <v>584</v>
      </c>
      <c r="Q535" s="9">
        <v>1.5</v>
      </c>
      <c r="V535" t="s">
        <v>616</v>
      </c>
      <c r="W535" s="9" t="s">
        <v>617</v>
      </c>
      <c r="X535" t="s">
        <v>618</v>
      </c>
      <c r="Y535" s="9" t="s">
        <v>34</v>
      </c>
    </row>
    <row r="536" spans="1:25" ht="15" customHeight="1">
      <c r="A536" s="10" t="s">
        <v>25</v>
      </c>
      <c r="B536" s="9" t="s">
        <v>623</v>
      </c>
      <c r="F536" s="9" t="s">
        <v>53</v>
      </c>
      <c r="G536" s="9" t="s">
        <v>584</v>
      </c>
      <c r="Q536" s="9">
        <v>6</v>
      </c>
      <c r="V536" t="s">
        <v>616</v>
      </c>
      <c r="W536" s="9" t="s">
        <v>617</v>
      </c>
      <c r="X536" t="s">
        <v>618</v>
      </c>
      <c r="Y536" s="9" t="s">
        <v>34</v>
      </c>
    </row>
    <row r="537" spans="1:25" ht="16.5">
      <c r="A537" s="10" t="s">
        <v>25</v>
      </c>
      <c r="B537" s="9" t="s">
        <v>624</v>
      </c>
      <c r="F537" s="9" t="s">
        <v>28</v>
      </c>
      <c r="G537" s="26" t="s">
        <v>625</v>
      </c>
      <c r="H537" s="26"/>
      <c r="I537" s="9" t="s">
        <v>626</v>
      </c>
      <c r="M537" s="9" t="s">
        <v>627</v>
      </c>
      <c r="Q537" s="9">
        <v>0.61</v>
      </c>
      <c r="V537" t="s">
        <v>628</v>
      </c>
      <c r="W537" s="9" t="s">
        <v>629</v>
      </c>
      <c r="X537" s="9" t="s">
        <v>630</v>
      </c>
      <c r="Y537" s="9" t="s">
        <v>34</v>
      </c>
    </row>
    <row r="538" spans="1:25" ht="16.5">
      <c r="A538" s="10" t="s">
        <v>25</v>
      </c>
      <c r="B538" s="9" t="s">
        <v>624</v>
      </c>
      <c r="F538" s="9" t="s">
        <v>28</v>
      </c>
      <c r="G538" s="26" t="s">
        <v>625</v>
      </c>
      <c r="H538" s="26"/>
      <c r="I538" s="9" t="s">
        <v>626</v>
      </c>
      <c r="M538" s="9" t="s">
        <v>631</v>
      </c>
      <c r="Q538" s="9">
        <v>0.33</v>
      </c>
      <c r="V538" t="s">
        <v>628</v>
      </c>
      <c r="W538" s="9" t="s">
        <v>629</v>
      </c>
      <c r="X538" s="9" t="s">
        <v>630</v>
      </c>
      <c r="Y538" s="9" t="s">
        <v>34</v>
      </c>
    </row>
    <row r="539" spans="1:25" ht="16.5">
      <c r="A539" s="10" t="s">
        <v>25</v>
      </c>
      <c r="B539" s="9" t="s">
        <v>624</v>
      </c>
      <c r="F539" s="9" t="s">
        <v>28</v>
      </c>
      <c r="G539" s="26" t="s">
        <v>625</v>
      </c>
      <c r="H539" s="26"/>
      <c r="I539" s="9" t="s">
        <v>626</v>
      </c>
      <c r="M539" s="9" t="s">
        <v>632</v>
      </c>
      <c r="Q539" s="9">
        <v>0.06</v>
      </c>
      <c r="V539" t="s">
        <v>628</v>
      </c>
      <c r="W539" s="9" t="s">
        <v>629</v>
      </c>
      <c r="X539" s="9" t="s">
        <v>630</v>
      </c>
      <c r="Y539" s="9" t="s">
        <v>34</v>
      </c>
    </row>
    <row r="540" spans="1:25" ht="16.5">
      <c r="A540" s="10" t="s">
        <v>25</v>
      </c>
      <c r="B540" s="9" t="s">
        <v>624</v>
      </c>
      <c r="F540" s="9" t="s">
        <v>28</v>
      </c>
      <c r="G540" s="26" t="s">
        <v>625</v>
      </c>
      <c r="H540" s="26"/>
      <c r="I540" s="9" t="s">
        <v>626</v>
      </c>
      <c r="M540" s="9" t="s">
        <v>627</v>
      </c>
      <c r="Q540" s="9">
        <v>0.14000000000000001</v>
      </c>
      <c r="V540" t="s">
        <v>633</v>
      </c>
      <c r="W540" s="9" t="s">
        <v>629</v>
      </c>
      <c r="X540" s="9" t="s">
        <v>630</v>
      </c>
      <c r="Y540" s="9" t="s">
        <v>34</v>
      </c>
    </row>
    <row r="541" spans="1:25" ht="16.5">
      <c r="A541" s="10" t="s">
        <v>25</v>
      </c>
      <c r="B541" s="9" t="s">
        <v>624</v>
      </c>
      <c r="F541" s="9" t="s">
        <v>28</v>
      </c>
      <c r="G541" s="26" t="s">
        <v>625</v>
      </c>
      <c r="H541" s="26"/>
      <c r="I541" s="9" t="s">
        <v>626</v>
      </c>
      <c r="M541" s="9" t="s">
        <v>631</v>
      </c>
      <c r="Q541" s="9">
        <v>0.5</v>
      </c>
      <c r="V541" t="s">
        <v>633</v>
      </c>
      <c r="W541" s="9" t="s">
        <v>629</v>
      </c>
      <c r="X541" s="9" t="s">
        <v>630</v>
      </c>
      <c r="Y541" s="9" t="s">
        <v>34</v>
      </c>
    </row>
    <row r="542" spans="1:25" ht="16.5">
      <c r="A542" s="10" t="s">
        <v>25</v>
      </c>
      <c r="B542" s="9" t="s">
        <v>624</v>
      </c>
      <c r="F542" s="9" t="s">
        <v>28</v>
      </c>
      <c r="G542" s="26" t="s">
        <v>625</v>
      </c>
      <c r="H542" s="26"/>
      <c r="I542" s="9" t="s">
        <v>626</v>
      </c>
      <c r="M542" s="9" t="s">
        <v>634</v>
      </c>
      <c r="Q542" s="9">
        <v>0.36</v>
      </c>
      <c r="V542" t="s">
        <v>633</v>
      </c>
      <c r="W542" s="9" t="s">
        <v>629</v>
      </c>
      <c r="X542" s="9" t="s">
        <v>630</v>
      </c>
      <c r="Y542" s="9" t="s">
        <v>34</v>
      </c>
    </row>
    <row r="543" spans="1:25">
      <c r="A543" s="10" t="s">
        <v>486</v>
      </c>
      <c r="B543" s="9" t="s">
        <v>635</v>
      </c>
      <c r="F543" s="9" t="s">
        <v>28</v>
      </c>
      <c r="G543" s="26" t="s">
        <v>625</v>
      </c>
      <c r="H543" s="26"/>
      <c r="I543" s="9" t="s">
        <v>626</v>
      </c>
      <c r="Q543" s="9">
        <v>1.5193000000000001</v>
      </c>
      <c r="V543" s="9" t="s">
        <v>636</v>
      </c>
      <c r="W543" s="9" t="s">
        <v>637</v>
      </c>
      <c r="X543" s="9" t="s">
        <v>638</v>
      </c>
      <c r="Y543" s="9" t="s">
        <v>34</v>
      </c>
    </row>
    <row r="544" spans="1:25">
      <c r="A544" s="10" t="s">
        <v>25</v>
      </c>
      <c r="B544" t="s">
        <v>639</v>
      </c>
      <c r="C544" t="s">
        <v>640</v>
      </c>
      <c r="F544" s="9" t="s">
        <v>28</v>
      </c>
      <c r="G544" s="26" t="s">
        <v>625</v>
      </c>
      <c r="I544" s="9" t="s">
        <v>626</v>
      </c>
      <c r="Q544" s="9">
        <v>0.28000000000000003</v>
      </c>
      <c r="V544" s="9" t="s">
        <v>641</v>
      </c>
      <c r="W544" s="9" t="s">
        <v>642</v>
      </c>
      <c r="X544" t="s">
        <v>643</v>
      </c>
      <c r="Y544" s="9" t="s">
        <v>34</v>
      </c>
    </row>
    <row r="545" spans="1:25">
      <c r="A545" s="10" t="s">
        <v>25</v>
      </c>
      <c r="B545" s="9" t="s">
        <v>644</v>
      </c>
      <c r="F545" s="9" t="s">
        <v>28</v>
      </c>
      <c r="G545" s="26" t="s">
        <v>625</v>
      </c>
      <c r="I545" s="9" t="s">
        <v>626</v>
      </c>
      <c r="Q545" s="9">
        <v>0.33</v>
      </c>
      <c r="R545" s="9">
        <v>0.05</v>
      </c>
      <c r="S545" s="9">
        <v>0.77</v>
      </c>
      <c r="T545" s="9" t="s">
        <v>54</v>
      </c>
      <c r="V545" s="9" t="s">
        <v>645</v>
      </c>
      <c r="W545" s="9" t="s">
        <v>646</v>
      </c>
      <c r="X545" s="9" t="s">
        <v>647</v>
      </c>
      <c r="Y545" s="9" t="s">
        <v>34</v>
      </c>
    </row>
    <row r="546" spans="1:25">
      <c r="A546" s="10" t="s">
        <v>25</v>
      </c>
      <c r="B546" s="9" t="s">
        <v>624</v>
      </c>
      <c r="F546" s="9" t="s">
        <v>28</v>
      </c>
      <c r="G546" s="26" t="s">
        <v>625</v>
      </c>
      <c r="I546" s="9" t="s">
        <v>648</v>
      </c>
      <c r="M546" s="9" t="s">
        <v>627</v>
      </c>
      <c r="Q546" s="9">
        <v>0.61</v>
      </c>
      <c r="V546" s="9" t="s">
        <v>649</v>
      </c>
      <c r="W546" s="9" t="s">
        <v>650</v>
      </c>
      <c r="X546" s="9" t="s">
        <v>651</v>
      </c>
      <c r="Y546" s="9" t="s">
        <v>34</v>
      </c>
    </row>
    <row r="547" spans="1:25">
      <c r="A547" s="10" t="s">
        <v>25</v>
      </c>
      <c r="B547" s="9" t="s">
        <v>624</v>
      </c>
      <c r="F547" s="9" t="s">
        <v>28</v>
      </c>
      <c r="G547" s="26" t="s">
        <v>625</v>
      </c>
      <c r="I547" s="9" t="s">
        <v>648</v>
      </c>
      <c r="M547" s="9" t="s">
        <v>631</v>
      </c>
      <c r="Q547" s="9">
        <v>0.33</v>
      </c>
      <c r="V547" s="9" t="s">
        <v>649</v>
      </c>
      <c r="W547" s="9" t="s">
        <v>650</v>
      </c>
      <c r="X547" s="9" t="s">
        <v>651</v>
      </c>
      <c r="Y547" s="9" t="s">
        <v>34</v>
      </c>
    </row>
    <row r="548" spans="1:25">
      <c r="A548" s="10" t="s">
        <v>25</v>
      </c>
      <c r="B548" s="9" t="s">
        <v>624</v>
      </c>
      <c r="F548" s="9" t="s">
        <v>28</v>
      </c>
      <c r="G548" s="26" t="s">
        <v>625</v>
      </c>
      <c r="I548" s="9" t="s">
        <v>648</v>
      </c>
      <c r="M548" s="9" t="s">
        <v>632</v>
      </c>
      <c r="Q548" s="9">
        <v>0.06</v>
      </c>
      <c r="V548" s="9" t="s">
        <v>649</v>
      </c>
      <c r="W548" s="9" t="s">
        <v>650</v>
      </c>
      <c r="X548" s="21" t="s">
        <v>651</v>
      </c>
      <c r="Y548" s="9" t="s">
        <v>34</v>
      </c>
    </row>
    <row r="549" spans="1:25">
      <c r="A549" s="10" t="s">
        <v>25</v>
      </c>
      <c r="B549" s="9" t="s">
        <v>624</v>
      </c>
      <c r="F549" s="9" t="s">
        <v>28</v>
      </c>
      <c r="G549" s="26" t="s">
        <v>625</v>
      </c>
      <c r="I549" s="9" t="s">
        <v>648</v>
      </c>
      <c r="M549" s="9" t="s">
        <v>627</v>
      </c>
      <c r="Q549" s="9">
        <v>0.14000000000000001</v>
      </c>
      <c r="V549" s="9" t="s">
        <v>649</v>
      </c>
      <c r="W549" s="9" t="s">
        <v>650</v>
      </c>
      <c r="X549" s="9" t="s">
        <v>651</v>
      </c>
      <c r="Y549" s="9" t="s">
        <v>34</v>
      </c>
    </row>
    <row r="550" spans="1:25">
      <c r="A550" s="10" t="s">
        <v>25</v>
      </c>
      <c r="B550" s="9" t="s">
        <v>624</v>
      </c>
      <c r="F550" s="9" t="s">
        <v>28</v>
      </c>
      <c r="G550" s="26" t="s">
        <v>625</v>
      </c>
      <c r="I550" s="9" t="s">
        <v>648</v>
      </c>
      <c r="M550" s="9" t="s">
        <v>631</v>
      </c>
      <c r="Q550" s="9">
        <v>0.5</v>
      </c>
      <c r="V550" s="9" t="s">
        <v>649</v>
      </c>
      <c r="W550" s="9" t="s">
        <v>650</v>
      </c>
      <c r="X550" s="9" t="s">
        <v>651</v>
      </c>
      <c r="Y550" s="9" t="s">
        <v>34</v>
      </c>
    </row>
    <row r="551" spans="1:25">
      <c r="A551" s="10" t="s">
        <v>25</v>
      </c>
      <c r="B551" s="9" t="s">
        <v>624</v>
      </c>
      <c r="F551" s="9" t="s">
        <v>28</v>
      </c>
      <c r="G551" s="26" t="s">
        <v>625</v>
      </c>
      <c r="I551" s="9" t="s">
        <v>648</v>
      </c>
      <c r="M551" s="9" t="s">
        <v>634</v>
      </c>
      <c r="Q551" s="9">
        <v>0.36</v>
      </c>
      <c r="V551" s="9" t="s">
        <v>649</v>
      </c>
      <c r="W551" s="9" t="s">
        <v>650</v>
      </c>
      <c r="X551" s="9" t="s">
        <v>651</v>
      </c>
      <c r="Y551" s="9" t="s">
        <v>34</v>
      </c>
    </row>
    <row r="552" spans="1:25">
      <c r="A552" s="10" t="s">
        <v>25</v>
      </c>
      <c r="B552" s="9" t="s">
        <v>652</v>
      </c>
      <c r="F552" s="9" t="s">
        <v>28</v>
      </c>
      <c r="G552" s="26" t="s">
        <v>625</v>
      </c>
      <c r="I552" s="9" t="s">
        <v>653</v>
      </c>
      <c r="Q552" s="9">
        <v>1E-4</v>
      </c>
      <c r="V552" t="s">
        <v>654</v>
      </c>
      <c r="W552" s="9" t="s">
        <v>655</v>
      </c>
      <c r="X552" s="9" t="s">
        <v>656</v>
      </c>
      <c r="Y552" s="9" t="s">
        <v>34</v>
      </c>
    </row>
    <row r="553" spans="1:25" ht="15" customHeight="1">
      <c r="A553" s="10" t="s">
        <v>40</v>
      </c>
      <c r="D553" s="9" t="s">
        <v>27</v>
      </c>
      <c r="F553" s="9" t="s">
        <v>105</v>
      </c>
      <c r="G553" s="26" t="s">
        <v>657</v>
      </c>
      <c r="H553" s="27" t="s">
        <v>658</v>
      </c>
      <c r="I553" s="9" t="s">
        <v>461</v>
      </c>
      <c r="K553" s="9" t="s">
        <v>659</v>
      </c>
      <c r="L553" s="9" t="s">
        <v>660</v>
      </c>
      <c r="Q553" s="9">
        <v>7.3</v>
      </c>
      <c r="R553" s="9">
        <v>3.92</v>
      </c>
      <c r="S553" s="9">
        <v>11.5</v>
      </c>
      <c r="W553" s="9" t="s">
        <v>661</v>
      </c>
      <c r="X553" s="21" t="s">
        <v>662</v>
      </c>
      <c r="Y553" s="9" t="s">
        <v>34</v>
      </c>
    </row>
    <row r="554" spans="1:25" ht="15" customHeight="1">
      <c r="A554" s="10" t="s">
        <v>40</v>
      </c>
      <c r="D554" s="9" t="s">
        <v>27</v>
      </c>
      <c r="F554" s="9" t="s">
        <v>105</v>
      </c>
      <c r="G554" s="26" t="s">
        <v>657</v>
      </c>
      <c r="H554" s="27" t="s">
        <v>658</v>
      </c>
      <c r="I554" s="9" t="s">
        <v>461</v>
      </c>
      <c r="K554" s="9" t="s">
        <v>659</v>
      </c>
      <c r="L554" s="9" t="s">
        <v>663</v>
      </c>
      <c r="M554" s="9" t="s">
        <v>664</v>
      </c>
      <c r="Q554" s="9">
        <v>0.7</v>
      </c>
      <c r="R554" s="9">
        <v>0.48</v>
      </c>
      <c r="S554" s="9">
        <v>1.04</v>
      </c>
      <c r="W554" s="9" t="s">
        <v>661</v>
      </c>
      <c r="X554" s="21" t="s">
        <v>662</v>
      </c>
      <c r="Y554" s="9" t="s">
        <v>34</v>
      </c>
    </row>
    <row r="555" spans="1:25" ht="15" customHeight="1">
      <c r="A555" s="10" t="s">
        <v>40</v>
      </c>
      <c r="D555" s="9" t="s">
        <v>27</v>
      </c>
      <c r="F555" s="9" t="s">
        <v>105</v>
      </c>
      <c r="G555" s="26" t="s">
        <v>657</v>
      </c>
      <c r="H555" s="27" t="s">
        <v>665</v>
      </c>
      <c r="I555" s="9" t="s">
        <v>461</v>
      </c>
      <c r="K555" s="9" t="s">
        <v>659</v>
      </c>
      <c r="M555" s="9" t="s">
        <v>666</v>
      </c>
      <c r="Q555" s="9">
        <v>10.3</v>
      </c>
      <c r="R555" s="9">
        <v>5.04</v>
      </c>
      <c r="S555" s="9">
        <v>21.9</v>
      </c>
      <c r="W555" s="9" t="s">
        <v>661</v>
      </c>
      <c r="X555" s="21" t="s">
        <v>662</v>
      </c>
      <c r="Y555" s="9" t="s">
        <v>34</v>
      </c>
    </row>
    <row r="556" spans="1:25" ht="15" customHeight="1">
      <c r="A556" s="10" t="s">
        <v>40</v>
      </c>
      <c r="D556" s="9" t="s">
        <v>27</v>
      </c>
      <c r="F556" s="9" t="s">
        <v>105</v>
      </c>
      <c r="G556" s="26" t="s">
        <v>657</v>
      </c>
      <c r="H556" s="27" t="s">
        <v>667</v>
      </c>
      <c r="I556" s="9" t="s">
        <v>461</v>
      </c>
      <c r="K556" s="9" t="s">
        <v>659</v>
      </c>
      <c r="M556" s="9" t="s">
        <v>668</v>
      </c>
      <c r="Q556" s="9">
        <v>6.4</v>
      </c>
      <c r="R556" s="9">
        <v>3.64</v>
      </c>
      <c r="S556" s="9">
        <v>10.9</v>
      </c>
      <c r="W556" s="9" t="s">
        <v>661</v>
      </c>
      <c r="X556" s="21" t="s">
        <v>662</v>
      </c>
      <c r="Y556" s="9" t="s">
        <v>34</v>
      </c>
    </row>
    <row r="557" spans="1:25" ht="15" customHeight="1">
      <c r="A557" s="10" t="s">
        <v>40</v>
      </c>
      <c r="D557" s="9" t="s">
        <v>27</v>
      </c>
      <c r="F557" s="9" t="s">
        <v>105</v>
      </c>
      <c r="G557" s="26" t="s">
        <v>657</v>
      </c>
      <c r="H557" s="27" t="s">
        <v>669</v>
      </c>
      <c r="I557" s="9" t="s">
        <v>461</v>
      </c>
      <c r="K557" s="9" t="s">
        <v>659</v>
      </c>
      <c r="M557" s="9" t="s">
        <v>670</v>
      </c>
      <c r="Q557" s="9">
        <v>7.3</v>
      </c>
      <c r="R557" s="9">
        <v>3.92</v>
      </c>
      <c r="S557" s="9">
        <v>11.5</v>
      </c>
      <c r="W557" s="9" t="s">
        <v>661</v>
      </c>
      <c r="X557" s="21" t="s">
        <v>662</v>
      </c>
      <c r="Y557" s="9" t="s">
        <v>34</v>
      </c>
    </row>
    <row r="558" spans="1:25" ht="15" customHeight="1">
      <c r="A558" s="10" t="s">
        <v>40</v>
      </c>
      <c r="D558" s="9" t="s">
        <v>27</v>
      </c>
      <c r="F558" s="9" t="s">
        <v>671</v>
      </c>
      <c r="G558" s="26" t="s">
        <v>657</v>
      </c>
      <c r="H558" s="27" t="s">
        <v>672</v>
      </c>
      <c r="I558" s="9" t="s">
        <v>461</v>
      </c>
      <c r="K558" s="9" t="s">
        <v>659</v>
      </c>
      <c r="M558" s="9" t="s">
        <v>673</v>
      </c>
      <c r="Q558" s="9">
        <v>0.62</v>
      </c>
      <c r="R558" s="9">
        <v>0.48</v>
      </c>
      <c r="S558" s="9">
        <v>1.62</v>
      </c>
      <c r="W558" s="9" t="s">
        <v>661</v>
      </c>
      <c r="X558" s="21" t="s">
        <v>662</v>
      </c>
      <c r="Y558" s="9" t="s">
        <v>34</v>
      </c>
    </row>
    <row r="559" spans="1:25" ht="15" customHeight="1">
      <c r="A559" s="10" t="s">
        <v>40</v>
      </c>
      <c r="D559" s="9" t="s">
        <v>27</v>
      </c>
      <c r="F559" s="9" t="s">
        <v>671</v>
      </c>
      <c r="G559" s="26" t="s">
        <v>657</v>
      </c>
      <c r="H559" s="27" t="s">
        <v>674</v>
      </c>
      <c r="I559" s="9" t="s">
        <v>461</v>
      </c>
      <c r="K559" s="9" t="s">
        <v>659</v>
      </c>
      <c r="M559" s="9" t="s">
        <v>675</v>
      </c>
      <c r="Q559" s="9">
        <v>0.87</v>
      </c>
      <c r="R559" s="9">
        <v>0.48</v>
      </c>
      <c r="S559" s="9">
        <v>1.04</v>
      </c>
      <c r="W559" s="9" t="s">
        <v>661</v>
      </c>
      <c r="X559" s="21" t="s">
        <v>662</v>
      </c>
      <c r="Y559" s="9" t="s">
        <v>34</v>
      </c>
    </row>
    <row r="560" spans="1:25" ht="15" customHeight="1">
      <c r="A560" s="10" t="s">
        <v>40</v>
      </c>
      <c r="D560" s="9" t="s">
        <v>27</v>
      </c>
      <c r="F560" s="9" t="s">
        <v>671</v>
      </c>
      <c r="G560" s="26" t="s">
        <v>657</v>
      </c>
      <c r="H560" s="27" t="s">
        <v>676</v>
      </c>
      <c r="I560" s="9" t="s">
        <v>461</v>
      </c>
      <c r="K560" s="9" t="s">
        <v>659</v>
      </c>
      <c r="M560" s="9" t="s">
        <v>677</v>
      </c>
      <c r="Q560" s="9">
        <v>0.7</v>
      </c>
      <c r="R560" s="9">
        <v>0.48</v>
      </c>
      <c r="S560" s="9">
        <v>1.04</v>
      </c>
      <c r="W560" s="9" t="s">
        <v>661</v>
      </c>
      <c r="X560" s="21" t="s">
        <v>662</v>
      </c>
      <c r="Y560" s="9" t="s">
        <v>34</v>
      </c>
    </row>
    <row r="561" spans="1:25" ht="15" customHeight="1">
      <c r="A561" s="10" t="s">
        <v>40</v>
      </c>
      <c r="D561" s="9" t="s">
        <v>27</v>
      </c>
      <c r="F561" s="9" t="s">
        <v>671</v>
      </c>
      <c r="G561" s="26" t="s">
        <v>657</v>
      </c>
      <c r="H561" s="27" t="s">
        <v>678</v>
      </c>
      <c r="I561" s="9" t="s">
        <v>461</v>
      </c>
      <c r="K561" s="9" t="s">
        <v>659</v>
      </c>
      <c r="M561" s="9" t="s">
        <v>679</v>
      </c>
      <c r="Q561" s="9">
        <v>0.71</v>
      </c>
      <c r="R561" s="9">
        <v>0.53</v>
      </c>
      <c r="S561" s="9">
        <v>0.99</v>
      </c>
      <c r="W561" s="9" t="s">
        <v>661</v>
      </c>
      <c r="X561" s="21" t="s">
        <v>662</v>
      </c>
      <c r="Y561" s="9" t="s">
        <v>34</v>
      </c>
    </row>
    <row r="562" spans="1:25" ht="15" customHeight="1">
      <c r="A562" s="10" t="s">
        <v>25</v>
      </c>
      <c r="D562" s="9" t="s">
        <v>27</v>
      </c>
      <c r="F562" s="9" t="s">
        <v>105</v>
      </c>
      <c r="G562" s="26" t="s">
        <v>657</v>
      </c>
      <c r="H562" s="27" t="s">
        <v>665</v>
      </c>
      <c r="I562" s="9" t="s">
        <v>461</v>
      </c>
      <c r="K562" s="9" t="s">
        <v>659</v>
      </c>
      <c r="M562" s="9" t="s">
        <v>666</v>
      </c>
      <c r="Q562" s="9">
        <v>0.37</v>
      </c>
      <c r="R562" s="9">
        <v>0.18</v>
      </c>
      <c r="S562" s="9">
        <v>0.78</v>
      </c>
      <c r="W562" s="9" t="s">
        <v>661</v>
      </c>
      <c r="X562" s="21" t="s">
        <v>662</v>
      </c>
      <c r="Y562" s="9" t="s">
        <v>34</v>
      </c>
    </row>
    <row r="563" spans="1:25" ht="15" customHeight="1">
      <c r="A563" s="10" t="s">
        <v>25</v>
      </c>
      <c r="D563" s="9" t="s">
        <v>27</v>
      </c>
      <c r="F563" s="9" t="s">
        <v>105</v>
      </c>
      <c r="G563" s="26" t="s">
        <v>657</v>
      </c>
      <c r="H563" s="27" t="s">
        <v>667</v>
      </c>
      <c r="I563" s="9" t="s">
        <v>461</v>
      </c>
      <c r="K563" s="9" t="s">
        <v>659</v>
      </c>
      <c r="M563" s="9" t="s">
        <v>668</v>
      </c>
      <c r="Q563" s="9">
        <v>0.23</v>
      </c>
      <c r="R563" s="9">
        <v>0.13</v>
      </c>
      <c r="S563" s="9">
        <v>0.39</v>
      </c>
      <c r="W563" s="9" t="s">
        <v>661</v>
      </c>
      <c r="X563" s="21" t="s">
        <v>662</v>
      </c>
      <c r="Y563" s="9" t="s">
        <v>34</v>
      </c>
    </row>
    <row r="564" spans="1:25" ht="15" customHeight="1">
      <c r="A564" s="10" t="s">
        <v>25</v>
      </c>
      <c r="D564" s="9" t="s">
        <v>27</v>
      </c>
      <c r="F564" s="9" t="s">
        <v>105</v>
      </c>
      <c r="G564" s="26" t="s">
        <v>657</v>
      </c>
      <c r="H564" s="27" t="s">
        <v>669</v>
      </c>
      <c r="I564" s="9" t="s">
        <v>461</v>
      </c>
      <c r="K564" s="9" t="s">
        <v>659</v>
      </c>
      <c r="M564" s="9" t="s">
        <v>670</v>
      </c>
      <c r="Q564" s="9">
        <v>0.26</v>
      </c>
      <c r="R564" s="9">
        <v>0.14000000000000001</v>
      </c>
      <c r="S564" s="9">
        <v>0.41</v>
      </c>
      <c r="W564" s="9" t="s">
        <v>661</v>
      </c>
      <c r="X564" s="21" t="s">
        <v>662</v>
      </c>
      <c r="Y564" s="9" t="s">
        <v>34</v>
      </c>
    </row>
    <row r="565" spans="1:25" ht="15" customHeight="1">
      <c r="A565" s="10" t="s">
        <v>25</v>
      </c>
      <c r="D565" s="9" t="s">
        <v>27</v>
      </c>
      <c r="F565" s="9" t="s">
        <v>671</v>
      </c>
      <c r="G565" s="26" t="s">
        <v>657</v>
      </c>
      <c r="H565" s="27" t="s">
        <v>672</v>
      </c>
      <c r="I565" s="9" t="s">
        <v>461</v>
      </c>
      <c r="K565" s="9" t="s">
        <v>659</v>
      </c>
      <c r="M565" s="9" t="s">
        <v>673</v>
      </c>
      <c r="Q565" s="9">
        <v>2.1999999999999999E-2</v>
      </c>
      <c r="R565" s="9">
        <v>1.7000000000000001E-2</v>
      </c>
      <c r="S565" s="9">
        <v>5.8000000000000003E-2</v>
      </c>
      <c r="W565" s="9" t="s">
        <v>661</v>
      </c>
      <c r="X565" s="21" t="s">
        <v>662</v>
      </c>
      <c r="Y565" s="9" t="s">
        <v>34</v>
      </c>
    </row>
    <row r="566" spans="1:25" ht="15" customHeight="1">
      <c r="A566" s="10" t="s">
        <v>25</v>
      </c>
      <c r="D566" s="9" t="s">
        <v>27</v>
      </c>
      <c r="F566" s="9" t="s">
        <v>671</v>
      </c>
      <c r="G566" s="26" t="s">
        <v>657</v>
      </c>
      <c r="H566" s="27" t="s">
        <v>674</v>
      </c>
      <c r="I566" s="9" t="s">
        <v>461</v>
      </c>
      <c r="K566" s="9" t="s">
        <v>659</v>
      </c>
      <c r="M566" s="9" t="s">
        <v>675</v>
      </c>
      <c r="Q566" s="9">
        <v>3.1E-2</v>
      </c>
      <c r="R566" s="9">
        <v>1.7000000000000001E-2</v>
      </c>
      <c r="S566" s="9">
        <v>3.6999999999999998E-2</v>
      </c>
      <c r="W566" s="9" t="s">
        <v>661</v>
      </c>
      <c r="X566" s="21" t="s">
        <v>662</v>
      </c>
      <c r="Y566" s="9" t="s">
        <v>34</v>
      </c>
    </row>
    <row r="567" spans="1:25" ht="15" customHeight="1">
      <c r="A567" s="10" t="s">
        <v>25</v>
      </c>
      <c r="D567" s="9" t="s">
        <v>27</v>
      </c>
      <c r="F567" s="9" t="s">
        <v>671</v>
      </c>
      <c r="G567" s="26" t="s">
        <v>657</v>
      </c>
      <c r="H567" s="27" t="s">
        <v>676</v>
      </c>
      <c r="I567" s="9" t="s">
        <v>461</v>
      </c>
      <c r="K567" s="9" t="s">
        <v>659</v>
      </c>
      <c r="M567" s="9" t="s">
        <v>677</v>
      </c>
      <c r="Q567" s="9">
        <v>2.5000000000000001E-2</v>
      </c>
      <c r="R567" s="9">
        <v>1.7000000000000001E-2</v>
      </c>
      <c r="S567" s="9">
        <v>3.6999999999999998E-2</v>
      </c>
      <c r="W567" s="9" t="s">
        <v>661</v>
      </c>
      <c r="X567" s="21" t="s">
        <v>662</v>
      </c>
      <c r="Y567" s="9" t="s">
        <v>34</v>
      </c>
    </row>
    <row r="568" spans="1:25" ht="15" customHeight="1">
      <c r="A568" s="10" t="s">
        <v>25</v>
      </c>
      <c r="D568" s="9" t="s">
        <v>27</v>
      </c>
      <c r="F568" s="9" t="s">
        <v>671</v>
      </c>
      <c r="G568" s="26" t="s">
        <v>657</v>
      </c>
      <c r="H568" s="27" t="s">
        <v>678</v>
      </c>
      <c r="I568" s="9" t="s">
        <v>461</v>
      </c>
      <c r="K568" s="9" t="s">
        <v>659</v>
      </c>
      <c r="M568" s="9" t="s">
        <v>679</v>
      </c>
      <c r="Q568" s="9">
        <v>2.5999999999999999E-2</v>
      </c>
      <c r="R568" s="9">
        <v>1.9E-2</v>
      </c>
      <c r="S568" s="9">
        <v>3.5000000000000003E-2</v>
      </c>
      <c r="W568" s="9" t="s">
        <v>661</v>
      </c>
      <c r="X568" s="21" t="s">
        <v>662</v>
      </c>
      <c r="Y568" s="9" t="s">
        <v>34</v>
      </c>
    </row>
    <row r="569" spans="1:25" ht="15" customHeight="1">
      <c r="A569" s="10" t="s">
        <v>40</v>
      </c>
      <c r="D569" s="9" t="s">
        <v>680</v>
      </c>
      <c r="F569" s="9" t="s">
        <v>671</v>
      </c>
      <c r="G569" s="26" t="s">
        <v>657</v>
      </c>
      <c r="H569" s="27" t="s">
        <v>681</v>
      </c>
      <c r="I569" s="9" t="s">
        <v>461</v>
      </c>
      <c r="L569" s="9" t="s">
        <v>682</v>
      </c>
      <c r="M569" s="9" t="s">
        <v>683</v>
      </c>
      <c r="Q569" s="9">
        <v>0.8</v>
      </c>
      <c r="W569" s="9" t="s">
        <v>684</v>
      </c>
      <c r="X569" s="21" t="s">
        <v>685</v>
      </c>
      <c r="Y569" s="9" t="s">
        <v>34</v>
      </c>
    </row>
    <row r="570" spans="1:25" ht="15" customHeight="1">
      <c r="A570" s="10" t="s">
        <v>40</v>
      </c>
      <c r="D570" s="9" t="s">
        <v>680</v>
      </c>
      <c r="F570" s="9" t="s">
        <v>671</v>
      </c>
      <c r="G570" s="26" t="s">
        <v>657</v>
      </c>
      <c r="H570" s="27" t="s">
        <v>686</v>
      </c>
      <c r="I570" s="9" t="s">
        <v>461</v>
      </c>
      <c r="L570" s="9" t="s">
        <v>682</v>
      </c>
      <c r="M570" s="9" t="s">
        <v>683</v>
      </c>
      <c r="Q570" s="9">
        <v>1.9</v>
      </c>
      <c r="W570" s="9" t="s">
        <v>684</v>
      </c>
      <c r="X570" s="21" t="s">
        <v>685</v>
      </c>
      <c r="Y570" s="9" t="s">
        <v>34</v>
      </c>
    </row>
    <row r="571" spans="1:25" ht="15" customHeight="1">
      <c r="A571" s="10" t="s">
        <v>40</v>
      </c>
      <c r="D571" s="9" t="s">
        <v>680</v>
      </c>
      <c r="F571" s="9" t="s">
        <v>671</v>
      </c>
      <c r="G571" s="26" t="s">
        <v>657</v>
      </c>
      <c r="H571" s="27" t="s">
        <v>686</v>
      </c>
      <c r="I571" s="9" t="s">
        <v>461</v>
      </c>
      <c r="L571" s="9" t="s">
        <v>682</v>
      </c>
      <c r="M571" s="9" t="s">
        <v>683</v>
      </c>
      <c r="Q571" s="9">
        <v>1.3</v>
      </c>
      <c r="W571" s="9" t="s">
        <v>684</v>
      </c>
      <c r="X571" s="21" t="s">
        <v>685</v>
      </c>
      <c r="Y571" s="9" t="s">
        <v>34</v>
      </c>
    </row>
    <row r="572" spans="1:25" ht="15" customHeight="1">
      <c r="A572" s="10" t="s">
        <v>40</v>
      </c>
      <c r="D572" s="9" t="s">
        <v>687</v>
      </c>
      <c r="F572" s="9" t="s">
        <v>671</v>
      </c>
      <c r="G572" s="26" t="s">
        <v>657</v>
      </c>
      <c r="H572" s="27" t="s">
        <v>688</v>
      </c>
      <c r="I572" s="9" t="s">
        <v>461</v>
      </c>
      <c r="L572" s="9" t="s">
        <v>517</v>
      </c>
      <c r="M572" s="9" t="s">
        <v>689</v>
      </c>
      <c r="Q572" s="9">
        <v>0.13</v>
      </c>
      <c r="W572" s="9" t="s">
        <v>690</v>
      </c>
      <c r="X572" s="21" t="s">
        <v>691</v>
      </c>
      <c r="Y572" s="9" t="s">
        <v>34</v>
      </c>
    </row>
    <row r="573" spans="1:25" ht="15" customHeight="1">
      <c r="A573" s="10" t="s">
        <v>40</v>
      </c>
      <c r="D573" s="9" t="s">
        <v>687</v>
      </c>
      <c r="F573" s="9" t="s">
        <v>671</v>
      </c>
      <c r="G573" s="26" t="s">
        <v>657</v>
      </c>
      <c r="H573" s="27" t="s">
        <v>692</v>
      </c>
      <c r="I573" s="9" t="s">
        <v>461</v>
      </c>
      <c r="L573" s="9" t="s">
        <v>517</v>
      </c>
      <c r="M573" s="9" t="s">
        <v>689</v>
      </c>
      <c r="Q573" s="9">
        <v>0.25</v>
      </c>
      <c r="W573" s="9" t="s">
        <v>690</v>
      </c>
      <c r="X573" s="21" t="s">
        <v>691</v>
      </c>
      <c r="Y573" s="9" t="s">
        <v>34</v>
      </c>
    </row>
    <row r="574" spans="1:25" ht="15" customHeight="1">
      <c r="A574" s="10" t="s">
        <v>40</v>
      </c>
      <c r="D574" s="9" t="s">
        <v>687</v>
      </c>
      <c r="F574" s="9" t="s">
        <v>671</v>
      </c>
      <c r="G574" s="26" t="s">
        <v>657</v>
      </c>
      <c r="H574" s="27" t="s">
        <v>688</v>
      </c>
      <c r="I574" s="9" t="s">
        <v>461</v>
      </c>
      <c r="L574" s="9" t="s">
        <v>517</v>
      </c>
      <c r="M574" s="9" t="s">
        <v>689</v>
      </c>
      <c r="Q574" s="9">
        <v>1.03</v>
      </c>
      <c r="W574" s="9" t="s">
        <v>690</v>
      </c>
      <c r="X574" s="21" t="s">
        <v>691</v>
      </c>
      <c r="Y574" s="9" t="s">
        <v>34</v>
      </c>
    </row>
    <row r="575" spans="1:25" ht="15" customHeight="1">
      <c r="A575" s="10" t="s">
        <v>40</v>
      </c>
      <c r="D575" s="9" t="s">
        <v>687</v>
      </c>
      <c r="F575" s="9" t="s">
        <v>671</v>
      </c>
      <c r="G575" s="26" t="s">
        <v>657</v>
      </c>
      <c r="H575" s="27" t="s">
        <v>692</v>
      </c>
      <c r="I575" s="9" t="s">
        <v>461</v>
      </c>
      <c r="L575" s="9" t="s">
        <v>517</v>
      </c>
      <c r="M575" s="9" t="s">
        <v>689</v>
      </c>
      <c r="Q575" s="9">
        <v>0.04</v>
      </c>
      <c r="W575" s="9" t="s">
        <v>690</v>
      </c>
      <c r="X575" s="21" t="s">
        <v>691</v>
      </c>
      <c r="Y575" s="9" t="s">
        <v>34</v>
      </c>
    </row>
    <row r="576" spans="1:25" ht="15" customHeight="1">
      <c r="A576" s="10" t="s">
        <v>40</v>
      </c>
      <c r="D576" s="9" t="s">
        <v>687</v>
      </c>
      <c r="F576" s="9" t="s">
        <v>671</v>
      </c>
      <c r="G576" s="26" t="s">
        <v>657</v>
      </c>
      <c r="H576" s="27" t="s">
        <v>692</v>
      </c>
      <c r="I576" s="9" t="s">
        <v>461</v>
      </c>
      <c r="L576" s="9" t="s">
        <v>517</v>
      </c>
      <c r="M576" s="9" t="s">
        <v>689</v>
      </c>
      <c r="Q576" s="9">
        <v>39</v>
      </c>
      <c r="W576" s="9" t="s">
        <v>690</v>
      </c>
      <c r="X576" s="21" t="s">
        <v>691</v>
      </c>
      <c r="Y576" s="9" t="s">
        <v>34</v>
      </c>
    </row>
    <row r="577" spans="1:25" ht="15" customHeight="1">
      <c r="A577" s="10" t="s">
        <v>40</v>
      </c>
      <c r="D577" s="9" t="s">
        <v>687</v>
      </c>
      <c r="F577" s="9" t="s">
        <v>671</v>
      </c>
      <c r="G577" s="26" t="s">
        <v>657</v>
      </c>
      <c r="H577" s="27" t="s">
        <v>692</v>
      </c>
      <c r="I577" s="9" t="s">
        <v>461</v>
      </c>
      <c r="L577" s="9" t="s">
        <v>517</v>
      </c>
      <c r="M577" s="9" t="s">
        <v>689</v>
      </c>
      <c r="Q577" s="9">
        <v>0.45</v>
      </c>
      <c r="W577" s="9" t="s">
        <v>690</v>
      </c>
      <c r="X577" s="21" t="s">
        <v>691</v>
      </c>
      <c r="Y577" s="9" t="s">
        <v>34</v>
      </c>
    </row>
    <row r="578" spans="1:25" ht="15" customHeight="1">
      <c r="A578" s="10" t="s">
        <v>25</v>
      </c>
      <c r="D578" s="9" t="s">
        <v>687</v>
      </c>
      <c r="F578" s="9" t="s">
        <v>671</v>
      </c>
      <c r="G578" s="26" t="s">
        <v>657</v>
      </c>
      <c r="H578" s="27" t="s">
        <v>688</v>
      </c>
      <c r="I578" s="9" t="s">
        <v>461</v>
      </c>
      <c r="L578" s="9" t="s">
        <v>517</v>
      </c>
      <c r="M578" s="9" t="s">
        <v>689</v>
      </c>
      <c r="Q578" s="9">
        <v>1E-3</v>
      </c>
      <c r="R578" s="9">
        <v>0</v>
      </c>
      <c r="S578" s="9">
        <v>8.0000000000000002E-3</v>
      </c>
      <c r="W578" s="9" t="s">
        <v>690</v>
      </c>
      <c r="X578" s="21" t="s">
        <v>691</v>
      </c>
      <c r="Y578" s="9" t="s">
        <v>34</v>
      </c>
    </row>
    <row r="579" spans="1:25" ht="15" customHeight="1">
      <c r="A579" s="10" t="s">
        <v>25</v>
      </c>
      <c r="D579" s="9" t="s">
        <v>687</v>
      </c>
      <c r="F579" s="9" t="s">
        <v>671</v>
      </c>
      <c r="G579" s="26" t="s">
        <v>657</v>
      </c>
      <c r="H579" s="27" t="s">
        <v>692</v>
      </c>
      <c r="I579" s="9" t="s">
        <v>461</v>
      </c>
      <c r="L579" s="9" t="s">
        <v>517</v>
      </c>
      <c r="M579" s="9" t="s">
        <v>689</v>
      </c>
      <c r="Q579" s="9">
        <v>2E-3</v>
      </c>
      <c r="R579" s="9">
        <v>0</v>
      </c>
      <c r="S579" s="9">
        <v>6.0000000000000001E-3</v>
      </c>
      <c r="W579" s="9" t="s">
        <v>690</v>
      </c>
      <c r="X579" s="21" t="s">
        <v>691</v>
      </c>
      <c r="Y579" s="9" t="s">
        <v>34</v>
      </c>
    </row>
    <row r="580" spans="1:25" ht="15" customHeight="1">
      <c r="A580" s="10" t="s">
        <v>25</v>
      </c>
      <c r="D580" s="9" t="s">
        <v>687</v>
      </c>
      <c r="F580" s="9" t="s">
        <v>671</v>
      </c>
      <c r="G580" s="26" t="s">
        <v>657</v>
      </c>
      <c r="H580" s="27" t="s">
        <v>688</v>
      </c>
      <c r="I580" s="9" t="s">
        <v>461</v>
      </c>
      <c r="L580" s="9" t="s">
        <v>517</v>
      </c>
      <c r="M580" s="9" t="s">
        <v>689</v>
      </c>
      <c r="Q580" s="9">
        <v>5.0000000000000001E-3</v>
      </c>
      <c r="R580" s="9">
        <v>2E-3</v>
      </c>
      <c r="S580" s="9">
        <v>8.9999999999999993E-3</v>
      </c>
      <c r="W580" s="9" t="s">
        <v>690</v>
      </c>
      <c r="X580" s="21" t="s">
        <v>691</v>
      </c>
      <c r="Y580" s="9" t="s">
        <v>34</v>
      </c>
    </row>
    <row r="581" spans="1:25" ht="15" customHeight="1">
      <c r="A581" s="10" t="s">
        <v>25</v>
      </c>
      <c r="D581" s="9" t="s">
        <v>687</v>
      </c>
      <c r="F581" s="9" t="s">
        <v>671</v>
      </c>
      <c r="G581" s="26" t="s">
        <v>657</v>
      </c>
      <c r="H581" s="27" t="s">
        <v>692</v>
      </c>
      <c r="I581" s="9" t="s">
        <v>461</v>
      </c>
      <c r="L581" s="9" t="s">
        <v>517</v>
      </c>
      <c r="M581" s="9" t="s">
        <v>689</v>
      </c>
      <c r="Q581" s="9">
        <v>2.0000000000000001E-4</v>
      </c>
      <c r="R581" s="9">
        <v>0</v>
      </c>
      <c r="S581" s="9">
        <v>3.0000000000000001E-3</v>
      </c>
      <c r="W581" s="9" t="s">
        <v>690</v>
      </c>
      <c r="X581" s="21" t="s">
        <v>691</v>
      </c>
      <c r="Y581" s="9" t="s">
        <v>34</v>
      </c>
    </row>
    <row r="582" spans="1:25" ht="15" customHeight="1">
      <c r="A582" s="10" t="s">
        <v>25</v>
      </c>
      <c r="D582" s="9" t="s">
        <v>687</v>
      </c>
      <c r="F582" s="9" t="s">
        <v>671</v>
      </c>
      <c r="G582" s="26" t="s">
        <v>657</v>
      </c>
      <c r="H582" s="27" t="s">
        <v>692</v>
      </c>
      <c r="I582" s="9" t="s">
        <v>461</v>
      </c>
      <c r="L582" s="9" t="s">
        <v>517</v>
      </c>
      <c r="M582" s="9" t="s">
        <v>689</v>
      </c>
      <c r="Q582" s="9">
        <v>2E-3</v>
      </c>
      <c r="R582" s="9">
        <v>0</v>
      </c>
      <c r="S582" s="9">
        <v>5.0000000000000001E-3</v>
      </c>
      <c r="W582" s="9" t="s">
        <v>690</v>
      </c>
      <c r="X582" s="21" t="s">
        <v>691</v>
      </c>
      <c r="Y582" s="9" t="s">
        <v>34</v>
      </c>
    </row>
    <row r="583" spans="1:25" ht="15" customHeight="1">
      <c r="A583" s="10" t="s">
        <v>25</v>
      </c>
      <c r="D583" s="9" t="s">
        <v>687</v>
      </c>
      <c r="F583" s="9" t="s">
        <v>671</v>
      </c>
      <c r="G583" s="26" t="s">
        <v>657</v>
      </c>
      <c r="H583" s="27" t="s">
        <v>692</v>
      </c>
      <c r="I583" s="9" t="s">
        <v>461</v>
      </c>
      <c r="L583" s="9" t="s">
        <v>517</v>
      </c>
      <c r="M583" s="9" t="s">
        <v>689</v>
      </c>
      <c r="Q583" s="9">
        <v>2E-3</v>
      </c>
      <c r="R583" s="9">
        <v>0</v>
      </c>
      <c r="S583" s="9">
        <v>6.0000000000000001E-3</v>
      </c>
      <c r="W583" s="9" t="s">
        <v>690</v>
      </c>
      <c r="X583" s="21" t="s">
        <v>691</v>
      </c>
      <c r="Y583" s="9" t="s">
        <v>34</v>
      </c>
    </row>
    <row r="584" spans="1:25" ht="15" customHeight="1">
      <c r="A584" s="10" t="s">
        <v>45</v>
      </c>
      <c r="B584" s="9" t="s">
        <v>693</v>
      </c>
      <c r="D584" s="9" t="s">
        <v>687</v>
      </c>
      <c r="F584" s="9" t="s">
        <v>671</v>
      </c>
      <c r="G584" s="26" t="s">
        <v>657</v>
      </c>
      <c r="H584" s="27" t="s">
        <v>688</v>
      </c>
      <c r="I584" s="9" t="s">
        <v>461</v>
      </c>
      <c r="L584" s="9" t="s">
        <v>517</v>
      </c>
      <c r="M584" s="9" t="s">
        <v>689</v>
      </c>
      <c r="Q584" s="9">
        <v>1.7000000000000001E-2</v>
      </c>
      <c r="R584" s="9">
        <v>8.9999999999999993E-3</v>
      </c>
      <c r="S584" s="9">
        <v>3.5000000000000003E-2</v>
      </c>
      <c r="W584" s="9" t="s">
        <v>690</v>
      </c>
      <c r="X584" s="21" t="s">
        <v>691</v>
      </c>
      <c r="Y584" s="9" t="s">
        <v>34</v>
      </c>
    </row>
    <row r="585" spans="1:25" ht="15" customHeight="1">
      <c r="A585" s="10" t="s">
        <v>45</v>
      </c>
      <c r="B585" s="9" t="s">
        <v>693</v>
      </c>
      <c r="D585" s="9" t="s">
        <v>687</v>
      </c>
      <c r="F585" s="9" t="s">
        <v>671</v>
      </c>
      <c r="G585" s="26" t="s">
        <v>657</v>
      </c>
      <c r="H585" s="27" t="s">
        <v>692</v>
      </c>
      <c r="I585" s="9" t="s">
        <v>461</v>
      </c>
      <c r="L585" s="9" t="s">
        <v>517</v>
      </c>
      <c r="M585" s="9" t="s">
        <v>689</v>
      </c>
      <c r="Q585" s="9">
        <v>7.5999999999999998E-2</v>
      </c>
      <c r="R585" s="9">
        <v>5.5E-2</v>
      </c>
      <c r="S585" s="9">
        <v>0.11</v>
      </c>
      <c r="W585" s="9" t="s">
        <v>690</v>
      </c>
      <c r="X585" s="21" t="s">
        <v>691</v>
      </c>
      <c r="Y585" s="9" t="s">
        <v>34</v>
      </c>
    </row>
    <row r="586" spans="1:25" ht="15" customHeight="1">
      <c r="A586" s="10" t="s">
        <v>45</v>
      </c>
      <c r="B586" s="9" t="s">
        <v>693</v>
      </c>
      <c r="D586" s="9" t="s">
        <v>687</v>
      </c>
      <c r="F586" s="9" t="s">
        <v>671</v>
      </c>
      <c r="G586" s="26" t="s">
        <v>657</v>
      </c>
      <c r="H586" s="27" t="s">
        <v>688</v>
      </c>
      <c r="I586" s="9" t="s">
        <v>461</v>
      </c>
      <c r="L586" s="9" t="s">
        <v>517</v>
      </c>
      <c r="M586" s="9" t="s">
        <v>689</v>
      </c>
      <c r="Q586" s="9">
        <v>2E-3</v>
      </c>
      <c r="R586" s="9">
        <v>1E-4</v>
      </c>
      <c r="S586" s="9">
        <v>8.9999999999999993E-3</v>
      </c>
      <c r="W586" s="9" t="s">
        <v>690</v>
      </c>
      <c r="X586" s="21" t="s">
        <v>691</v>
      </c>
      <c r="Y586" s="9" t="s">
        <v>34</v>
      </c>
    </row>
    <row r="587" spans="1:25" ht="15" customHeight="1">
      <c r="A587" s="10" t="s">
        <v>45</v>
      </c>
      <c r="B587" s="9" t="s">
        <v>693</v>
      </c>
      <c r="D587" s="9" t="s">
        <v>687</v>
      </c>
      <c r="F587" s="9" t="s">
        <v>671</v>
      </c>
      <c r="G587" s="26" t="s">
        <v>657</v>
      </c>
      <c r="H587" s="27" t="s">
        <v>692</v>
      </c>
      <c r="I587" s="9" t="s">
        <v>461</v>
      </c>
      <c r="L587" s="9" t="s">
        <v>517</v>
      </c>
      <c r="M587" s="9" t="s">
        <v>689</v>
      </c>
      <c r="Q587" s="9">
        <v>6.0999999999999999E-2</v>
      </c>
      <c r="R587" s="9">
        <v>4.2999999999999997E-2</v>
      </c>
      <c r="S587" s="9">
        <v>0.1</v>
      </c>
      <c r="W587" s="9" t="s">
        <v>690</v>
      </c>
      <c r="X587" s="21" t="s">
        <v>691</v>
      </c>
      <c r="Y587" s="9" t="s">
        <v>34</v>
      </c>
    </row>
    <row r="588" spans="1:25" ht="15" customHeight="1">
      <c r="A588" s="10" t="s">
        <v>45</v>
      </c>
      <c r="B588" s="9" t="s">
        <v>693</v>
      </c>
      <c r="D588" s="9" t="s">
        <v>687</v>
      </c>
      <c r="F588" s="9" t="s">
        <v>671</v>
      </c>
      <c r="G588" s="26" t="s">
        <v>657</v>
      </c>
      <c r="H588" s="27" t="s">
        <v>692</v>
      </c>
      <c r="I588" s="9" t="s">
        <v>461</v>
      </c>
      <c r="L588" s="9" t="s">
        <v>517</v>
      </c>
      <c r="M588" s="9" t="s">
        <v>689</v>
      </c>
      <c r="Q588" s="9">
        <v>0.125</v>
      </c>
      <c r="R588" s="9">
        <v>8.5000000000000006E-2</v>
      </c>
      <c r="S588" s="9">
        <v>0.2</v>
      </c>
      <c r="W588" s="9" t="s">
        <v>690</v>
      </c>
      <c r="X588" s="21" t="s">
        <v>691</v>
      </c>
      <c r="Y588" s="9" t="s">
        <v>34</v>
      </c>
    </row>
    <row r="589" spans="1:25" ht="15" customHeight="1">
      <c r="A589" s="10" t="s">
        <v>45</v>
      </c>
      <c r="B589" s="9" t="s">
        <v>693</v>
      </c>
      <c r="D589" s="9" t="s">
        <v>687</v>
      </c>
      <c r="F589" s="9" t="s">
        <v>671</v>
      </c>
      <c r="G589" s="26" t="s">
        <v>657</v>
      </c>
      <c r="H589" s="27" t="s">
        <v>692</v>
      </c>
      <c r="I589" s="9" t="s">
        <v>461</v>
      </c>
      <c r="L589" s="9" t="s">
        <v>517</v>
      </c>
      <c r="M589" s="9" t="s">
        <v>689</v>
      </c>
      <c r="Q589" s="9">
        <v>0.12</v>
      </c>
      <c r="R589" s="9">
        <v>7.0000000000000007E-2</v>
      </c>
      <c r="S589" s="9">
        <v>0.2</v>
      </c>
      <c r="W589" s="9" t="s">
        <v>690</v>
      </c>
      <c r="X589" s="21" t="s">
        <v>691</v>
      </c>
      <c r="Y589" s="9" t="s">
        <v>34</v>
      </c>
    </row>
    <row r="590" spans="1:25" ht="15" customHeight="1">
      <c r="A590" s="10" t="s">
        <v>45</v>
      </c>
      <c r="B590" s="9" t="s">
        <v>694</v>
      </c>
      <c r="D590" s="9" t="s">
        <v>687</v>
      </c>
      <c r="F590" s="9" t="s">
        <v>671</v>
      </c>
      <c r="G590" s="26" t="s">
        <v>657</v>
      </c>
      <c r="H590" s="27" t="s">
        <v>688</v>
      </c>
      <c r="I590" s="9" t="s">
        <v>461</v>
      </c>
      <c r="L590" s="9" t="s">
        <v>517</v>
      </c>
      <c r="M590" s="9" t="s">
        <v>689</v>
      </c>
      <c r="Q590" s="9">
        <v>0.75</v>
      </c>
      <c r="R590" s="9">
        <v>0.2</v>
      </c>
      <c r="S590" s="9">
        <v>1</v>
      </c>
      <c r="W590" s="9" t="s">
        <v>690</v>
      </c>
      <c r="X590" s="21" t="s">
        <v>691</v>
      </c>
      <c r="Y590" s="9" t="s">
        <v>34</v>
      </c>
    </row>
    <row r="591" spans="1:25" ht="15" customHeight="1">
      <c r="A591" s="10" t="s">
        <v>45</v>
      </c>
      <c r="B591" s="9" t="s">
        <v>694</v>
      </c>
      <c r="D591" s="9" t="s">
        <v>687</v>
      </c>
      <c r="F591" s="9" t="s">
        <v>671</v>
      </c>
      <c r="G591" s="26" t="s">
        <v>657</v>
      </c>
      <c r="H591" s="27" t="s">
        <v>692</v>
      </c>
      <c r="I591" s="9" t="s">
        <v>461</v>
      </c>
      <c r="L591" s="9" t="s">
        <v>517</v>
      </c>
      <c r="M591" s="9" t="s">
        <v>689</v>
      </c>
      <c r="Q591" s="9">
        <v>0.39</v>
      </c>
      <c r="R591" s="9">
        <v>0.17</v>
      </c>
      <c r="S591" s="9">
        <v>0.6</v>
      </c>
      <c r="W591" s="9" t="s">
        <v>690</v>
      </c>
      <c r="X591" s="21" t="s">
        <v>691</v>
      </c>
      <c r="Y591" s="9" t="s">
        <v>34</v>
      </c>
    </row>
    <row r="592" spans="1:25" ht="15" customHeight="1">
      <c r="A592" s="10" t="s">
        <v>45</v>
      </c>
      <c r="B592" s="9" t="s">
        <v>694</v>
      </c>
      <c r="D592" s="9" t="s">
        <v>687</v>
      </c>
      <c r="F592" s="9" t="s">
        <v>671</v>
      </c>
      <c r="G592" s="26" t="s">
        <v>657</v>
      </c>
      <c r="H592" s="27" t="s">
        <v>688</v>
      </c>
      <c r="I592" s="9" t="s">
        <v>461</v>
      </c>
      <c r="L592" s="9" t="s">
        <v>517</v>
      </c>
      <c r="M592" s="9" t="s">
        <v>689</v>
      </c>
      <c r="Q592" s="9">
        <v>0.85</v>
      </c>
      <c r="R592" s="9">
        <v>0.56999999999999995</v>
      </c>
      <c r="S592" s="9">
        <v>1</v>
      </c>
      <c r="W592" s="9" t="s">
        <v>690</v>
      </c>
      <c r="X592" s="21" t="s">
        <v>691</v>
      </c>
      <c r="Y592" s="9" t="s">
        <v>34</v>
      </c>
    </row>
    <row r="593" spans="1:25" ht="15" customHeight="1">
      <c r="A593" s="10" t="s">
        <v>45</v>
      </c>
      <c r="B593" s="9" t="s">
        <v>694</v>
      </c>
      <c r="D593" s="9" t="s">
        <v>687</v>
      </c>
      <c r="F593" s="9" t="s">
        <v>671</v>
      </c>
      <c r="G593" s="26" t="s">
        <v>657</v>
      </c>
      <c r="H593" s="27" t="s">
        <v>692</v>
      </c>
      <c r="I593" s="9" t="s">
        <v>461</v>
      </c>
      <c r="L593" s="9" t="s">
        <v>517</v>
      </c>
      <c r="M593" s="9" t="s">
        <v>689</v>
      </c>
      <c r="Q593" s="9">
        <v>0.68</v>
      </c>
      <c r="R593" s="9">
        <v>0.56000000000000005</v>
      </c>
      <c r="S593" s="9">
        <v>0.8</v>
      </c>
      <c r="W593" s="9" t="s">
        <v>690</v>
      </c>
      <c r="X593" s="21" t="s">
        <v>691</v>
      </c>
      <c r="Y593" s="9" t="s">
        <v>34</v>
      </c>
    </row>
    <row r="594" spans="1:25" ht="15" customHeight="1">
      <c r="A594" s="10" t="s">
        <v>45</v>
      </c>
      <c r="B594" s="9" t="s">
        <v>694</v>
      </c>
      <c r="D594" s="9" t="s">
        <v>687</v>
      </c>
      <c r="F594" s="9" t="s">
        <v>671</v>
      </c>
      <c r="G594" s="26" t="s">
        <v>657</v>
      </c>
      <c r="H594" s="27" t="s">
        <v>692</v>
      </c>
      <c r="I594" s="9" t="s">
        <v>461</v>
      </c>
      <c r="L594" s="9" t="s">
        <v>517</v>
      </c>
      <c r="M594" s="9" t="s">
        <v>689</v>
      </c>
      <c r="Q594" s="9">
        <v>0.49</v>
      </c>
      <c r="R594" s="9">
        <v>0.4</v>
      </c>
      <c r="S594" s="9">
        <v>0.57999999999999996</v>
      </c>
      <c r="W594" s="9" t="s">
        <v>690</v>
      </c>
      <c r="X594" s="21" t="s">
        <v>691</v>
      </c>
      <c r="Y594" s="9" t="s">
        <v>34</v>
      </c>
    </row>
    <row r="595" spans="1:25" ht="15" customHeight="1">
      <c r="A595" s="10" t="s">
        <v>25</v>
      </c>
      <c r="D595" s="9" t="s">
        <v>687</v>
      </c>
      <c r="F595" s="9" t="s">
        <v>671</v>
      </c>
      <c r="G595" s="26" t="s">
        <v>657</v>
      </c>
      <c r="H595" s="9" t="s">
        <v>695</v>
      </c>
      <c r="I595" s="9" t="s">
        <v>461</v>
      </c>
      <c r="J595" s="9" t="s">
        <v>545</v>
      </c>
      <c r="L595" s="9" t="s">
        <v>517</v>
      </c>
      <c r="M595" s="9" t="s">
        <v>696</v>
      </c>
      <c r="Q595" s="9">
        <v>4.0000000000000001E-3</v>
      </c>
      <c r="R595" s="9">
        <v>2E-3</v>
      </c>
      <c r="S595" s="9">
        <v>8.9999999999999993E-3</v>
      </c>
      <c r="W595" s="9" t="s">
        <v>697</v>
      </c>
      <c r="X595" t="s">
        <v>698</v>
      </c>
      <c r="Y595" s="9" t="s">
        <v>34</v>
      </c>
    </row>
    <row r="596" spans="1:25" ht="15" customHeight="1">
      <c r="A596" s="10" t="s">
        <v>45</v>
      </c>
      <c r="B596" s="9" t="s">
        <v>699</v>
      </c>
      <c r="C596" s="9" t="s">
        <v>700</v>
      </c>
      <c r="D596" s="9" t="s">
        <v>687</v>
      </c>
      <c r="F596" s="9" t="s">
        <v>671</v>
      </c>
      <c r="G596" s="26" t="s">
        <v>657</v>
      </c>
      <c r="H596" s="9" t="s">
        <v>695</v>
      </c>
      <c r="I596" s="9" t="s">
        <v>461</v>
      </c>
      <c r="J596" s="9" t="s">
        <v>545</v>
      </c>
      <c r="L596" s="9" t="s">
        <v>517</v>
      </c>
      <c r="M596" s="9" t="s">
        <v>696</v>
      </c>
      <c r="Q596" s="9">
        <v>1E-3</v>
      </c>
      <c r="R596" s="9">
        <v>5.0000000000000001E-4</v>
      </c>
      <c r="S596" s="9">
        <v>3.2499999999999999E-3</v>
      </c>
      <c r="W596" s="9" t="s">
        <v>697</v>
      </c>
      <c r="X596" t="s">
        <v>698</v>
      </c>
      <c r="Y596" s="9" t="s">
        <v>34</v>
      </c>
    </row>
    <row r="597" spans="1:25" ht="15" customHeight="1">
      <c r="A597" s="10" t="s">
        <v>45</v>
      </c>
      <c r="B597" s="9" t="s">
        <v>701</v>
      </c>
      <c r="C597" s="9" t="s">
        <v>702</v>
      </c>
      <c r="D597" s="9" t="s">
        <v>687</v>
      </c>
      <c r="F597" s="9" t="s">
        <v>671</v>
      </c>
      <c r="G597" s="26" t="s">
        <v>657</v>
      </c>
      <c r="H597" s="9" t="s">
        <v>695</v>
      </c>
      <c r="I597" s="9" t="s">
        <v>461</v>
      </c>
      <c r="J597" s="9" t="s">
        <v>545</v>
      </c>
      <c r="Q597" s="9">
        <v>0.76</v>
      </c>
      <c r="R597" s="9">
        <v>0.63</v>
      </c>
      <c r="S597" s="9">
        <v>0.93</v>
      </c>
      <c r="W597" s="9" t="s">
        <v>697</v>
      </c>
      <c r="X597" t="s">
        <v>698</v>
      </c>
      <c r="Y597" s="9" t="s">
        <v>34</v>
      </c>
    </row>
    <row r="598" spans="1:25" ht="15" customHeight="1">
      <c r="A598" s="10" t="s">
        <v>45</v>
      </c>
      <c r="B598" s="9" t="s">
        <v>703</v>
      </c>
      <c r="C598" s="9" t="s">
        <v>702</v>
      </c>
      <c r="D598" s="9" t="s">
        <v>687</v>
      </c>
      <c r="F598" s="9" t="s">
        <v>671</v>
      </c>
      <c r="G598" s="26" t="s">
        <v>657</v>
      </c>
      <c r="H598" s="9" t="s">
        <v>695</v>
      </c>
      <c r="I598" s="9" t="s">
        <v>461</v>
      </c>
      <c r="J598" s="9" t="s">
        <v>545</v>
      </c>
      <c r="L598" s="9" t="s">
        <v>517</v>
      </c>
      <c r="M598" s="9" t="s">
        <v>696</v>
      </c>
      <c r="Q598" s="9">
        <v>0.189</v>
      </c>
      <c r="R598" s="9">
        <v>0.05</v>
      </c>
      <c r="S598" s="9">
        <v>0.31</v>
      </c>
      <c r="W598" s="9" t="s">
        <v>697</v>
      </c>
      <c r="X598" t="s">
        <v>698</v>
      </c>
      <c r="Y598" s="9" t="s">
        <v>34</v>
      </c>
    </row>
    <row r="599" spans="1:25" ht="15" customHeight="1">
      <c r="A599" s="10" t="s">
        <v>25</v>
      </c>
      <c r="F599" s="9" t="s">
        <v>45</v>
      </c>
      <c r="G599" s="26" t="s">
        <v>657</v>
      </c>
      <c r="H599" s="9" t="s">
        <v>686</v>
      </c>
      <c r="I599" s="9" t="s">
        <v>461</v>
      </c>
      <c r="J599" s="9" t="s">
        <v>534</v>
      </c>
      <c r="Q599" s="9">
        <v>2.4400000000000002E-2</v>
      </c>
      <c r="W599" s="9" t="s">
        <v>704</v>
      </c>
      <c r="X599" s="21" t="s">
        <v>705</v>
      </c>
      <c r="Y599" s="9" t="s">
        <v>34</v>
      </c>
    </row>
    <row r="600" spans="1:25" ht="15" customHeight="1">
      <c r="A600" s="10" t="s">
        <v>25</v>
      </c>
      <c r="F600" s="9" t="s">
        <v>45</v>
      </c>
      <c r="G600" s="26" t="s">
        <v>657</v>
      </c>
      <c r="H600" s="9" t="s">
        <v>686</v>
      </c>
      <c r="I600" s="9" t="s">
        <v>461</v>
      </c>
      <c r="J600" s="9" t="s">
        <v>534</v>
      </c>
      <c r="Q600" s="9">
        <v>1.2689999999999999E-3</v>
      </c>
      <c r="W600" s="9" t="s">
        <v>704</v>
      </c>
      <c r="X600" s="21" t="s">
        <v>705</v>
      </c>
      <c r="Y600" s="9" t="s">
        <v>34</v>
      </c>
    </row>
    <row r="601" spans="1:25" ht="15" customHeight="1">
      <c r="A601" s="10" t="s">
        <v>25</v>
      </c>
      <c r="F601" s="9" t="s">
        <v>45</v>
      </c>
      <c r="G601" s="26" t="s">
        <v>657</v>
      </c>
      <c r="H601" s="9" t="s">
        <v>686</v>
      </c>
      <c r="I601" s="9" t="s">
        <v>461</v>
      </c>
      <c r="J601" s="9" t="s">
        <v>534</v>
      </c>
      <c r="Q601" s="9">
        <v>3.2499999999999999E-3</v>
      </c>
      <c r="W601" s="9" t="s">
        <v>704</v>
      </c>
      <c r="X601" s="21" t="s">
        <v>705</v>
      </c>
      <c r="Y601" s="9" t="s">
        <v>34</v>
      </c>
    </row>
    <row r="602" spans="1:25" ht="15" customHeight="1">
      <c r="A602" s="10" t="s">
        <v>25</v>
      </c>
      <c r="F602" s="9" t="s">
        <v>45</v>
      </c>
      <c r="G602" s="26" t="s">
        <v>657</v>
      </c>
      <c r="H602" s="9" t="s">
        <v>686</v>
      </c>
      <c r="I602" s="9" t="s">
        <v>461</v>
      </c>
      <c r="J602" s="9" t="s">
        <v>534</v>
      </c>
      <c r="Q602" s="9">
        <v>8.9999999999999998E-4</v>
      </c>
      <c r="W602" s="9" t="s">
        <v>704</v>
      </c>
      <c r="X602" s="21" t="s">
        <v>705</v>
      </c>
      <c r="Y602" s="9" t="s">
        <v>34</v>
      </c>
    </row>
    <row r="603" spans="1:25" ht="15" customHeight="1">
      <c r="A603" s="10" t="s">
        <v>83</v>
      </c>
      <c r="C603" s="9" t="s">
        <v>706</v>
      </c>
      <c r="F603" s="9" t="s">
        <v>45</v>
      </c>
      <c r="G603" s="26" t="s">
        <v>657</v>
      </c>
      <c r="H603" s="9" t="s">
        <v>686</v>
      </c>
      <c r="I603" s="9" t="s">
        <v>461</v>
      </c>
      <c r="J603" s="9" t="s">
        <v>534</v>
      </c>
      <c r="Q603" s="86">
        <v>1.9040000000000001E-10</v>
      </c>
      <c r="W603" s="9" t="s">
        <v>704</v>
      </c>
      <c r="X603" s="21" t="s">
        <v>705</v>
      </c>
      <c r="Y603" s="9" t="s">
        <v>34</v>
      </c>
    </row>
    <row r="604" spans="1:25" ht="15" customHeight="1">
      <c r="A604" s="10" t="s">
        <v>83</v>
      </c>
      <c r="C604" s="9" t="s">
        <v>706</v>
      </c>
      <c r="F604" s="9" t="s">
        <v>45</v>
      </c>
      <c r="G604" s="26" t="s">
        <v>657</v>
      </c>
      <c r="H604" s="9" t="s">
        <v>686</v>
      </c>
      <c r="I604" s="9" t="s">
        <v>461</v>
      </c>
      <c r="J604" s="9" t="s">
        <v>534</v>
      </c>
      <c r="Q604" s="86">
        <v>4.1800000000000004E-12</v>
      </c>
      <c r="W604" s="9" t="s">
        <v>704</v>
      </c>
      <c r="X604" s="21" t="s">
        <v>705</v>
      </c>
      <c r="Y604" s="9" t="s">
        <v>34</v>
      </c>
    </row>
    <row r="605" spans="1:25" ht="15" customHeight="1">
      <c r="A605" s="10" t="s">
        <v>83</v>
      </c>
      <c r="C605" s="9" t="s">
        <v>706</v>
      </c>
      <c r="F605" s="9" t="s">
        <v>45</v>
      </c>
      <c r="G605" s="26" t="s">
        <v>657</v>
      </c>
      <c r="H605" s="9" t="s">
        <v>686</v>
      </c>
      <c r="I605" s="9" t="s">
        <v>461</v>
      </c>
      <c r="J605" s="9" t="s">
        <v>534</v>
      </c>
      <c r="Q605" s="86">
        <v>1.475E-8</v>
      </c>
      <c r="W605" s="9" t="s">
        <v>704</v>
      </c>
      <c r="X605" s="21" t="s">
        <v>705</v>
      </c>
      <c r="Y605" s="9" t="s">
        <v>34</v>
      </c>
    </row>
    <row r="606" spans="1:25" ht="15" customHeight="1">
      <c r="A606" s="10" t="s">
        <v>83</v>
      </c>
      <c r="C606" s="9" t="s">
        <v>706</v>
      </c>
      <c r="F606" s="9" t="s">
        <v>45</v>
      </c>
      <c r="G606" s="26" t="s">
        <v>657</v>
      </c>
      <c r="H606" s="9" t="s">
        <v>686</v>
      </c>
      <c r="I606" s="9" t="s">
        <v>461</v>
      </c>
      <c r="J606" s="9" t="s">
        <v>534</v>
      </c>
      <c r="Q606" s="86">
        <v>1.325E-8</v>
      </c>
      <c r="W606" s="9" t="s">
        <v>704</v>
      </c>
      <c r="X606" s="21" t="s">
        <v>705</v>
      </c>
      <c r="Y606" s="9" t="s">
        <v>34</v>
      </c>
    </row>
    <row r="607" spans="1:25" ht="15" customHeight="1">
      <c r="A607" s="10" t="s">
        <v>83</v>
      </c>
      <c r="C607" s="9" t="s">
        <v>707</v>
      </c>
      <c r="F607" s="9" t="s">
        <v>45</v>
      </c>
      <c r="G607" s="26" t="s">
        <v>657</v>
      </c>
      <c r="H607" s="9" t="s">
        <v>686</v>
      </c>
      <c r="I607" s="9" t="s">
        <v>461</v>
      </c>
      <c r="J607" s="9" t="s">
        <v>534</v>
      </c>
      <c r="Q607" s="35">
        <v>0.01</v>
      </c>
      <c r="W607" s="9" t="s">
        <v>704</v>
      </c>
      <c r="X607" s="21" t="s">
        <v>705</v>
      </c>
      <c r="Y607" s="9" t="s">
        <v>34</v>
      </c>
    </row>
    <row r="608" spans="1:25" ht="15" customHeight="1">
      <c r="A608" s="10" t="s">
        <v>83</v>
      </c>
      <c r="C608" s="9" t="s">
        <v>707</v>
      </c>
      <c r="F608" s="9" t="s">
        <v>45</v>
      </c>
      <c r="G608" s="26" t="s">
        <v>657</v>
      </c>
      <c r="H608" s="9" t="s">
        <v>686</v>
      </c>
      <c r="I608" s="9" t="s">
        <v>461</v>
      </c>
      <c r="J608" s="9" t="s">
        <v>534</v>
      </c>
      <c r="Q608" s="35">
        <v>5.0000000000000001E-3</v>
      </c>
      <c r="W608" s="9" t="s">
        <v>704</v>
      </c>
      <c r="X608" s="21" t="s">
        <v>705</v>
      </c>
      <c r="Y608" s="9" t="s">
        <v>34</v>
      </c>
    </row>
    <row r="609" spans="1:25" ht="15" customHeight="1">
      <c r="A609" s="10" t="s">
        <v>83</v>
      </c>
      <c r="C609" s="9" t="s">
        <v>707</v>
      </c>
      <c r="F609" s="9" t="s">
        <v>45</v>
      </c>
      <c r="G609" s="26" t="s">
        <v>657</v>
      </c>
      <c r="H609" s="9" t="s">
        <v>686</v>
      </c>
      <c r="I609" s="9" t="s">
        <v>461</v>
      </c>
      <c r="J609" s="9" t="s">
        <v>534</v>
      </c>
      <c r="Q609" s="35">
        <v>0.01</v>
      </c>
      <c r="W609" s="9" t="s">
        <v>704</v>
      </c>
      <c r="X609" s="21" t="s">
        <v>705</v>
      </c>
      <c r="Y609" s="9" t="s">
        <v>34</v>
      </c>
    </row>
    <row r="610" spans="1:25" ht="15" customHeight="1">
      <c r="A610" s="10" t="s">
        <v>83</v>
      </c>
      <c r="C610" s="9" t="s">
        <v>707</v>
      </c>
      <c r="F610" s="9" t="s">
        <v>45</v>
      </c>
      <c r="G610" s="26" t="s">
        <v>657</v>
      </c>
      <c r="H610" s="9" t="s">
        <v>686</v>
      </c>
      <c r="I610" s="9" t="s">
        <v>461</v>
      </c>
      <c r="J610" s="9" t="s">
        <v>534</v>
      </c>
      <c r="Q610" s="35">
        <v>0.02</v>
      </c>
      <c r="W610" s="9" t="s">
        <v>704</v>
      </c>
      <c r="X610" s="21" t="s">
        <v>705</v>
      </c>
      <c r="Y610" s="9" t="s">
        <v>34</v>
      </c>
    </row>
    <row r="611" spans="1:25" ht="15" customHeight="1">
      <c r="A611" s="10" t="s">
        <v>25</v>
      </c>
      <c r="F611" s="9" t="s">
        <v>45</v>
      </c>
      <c r="G611" s="26" t="s">
        <v>657</v>
      </c>
      <c r="I611" s="9" t="s">
        <v>708</v>
      </c>
      <c r="Q611" s="35">
        <v>0.62</v>
      </c>
      <c r="R611" s="9">
        <v>0.19</v>
      </c>
      <c r="S611" s="9">
        <v>2.06</v>
      </c>
      <c r="W611" s="9" t="s">
        <v>709</v>
      </c>
      <c r="X611" s="21" t="s">
        <v>710</v>
      </c>
      <c r="Y611" s="9" t="s">
        <v>34</v>
      </c>
    </row>
    <row r="612" spans="1:25" ht="15" customHeight="1">
      <c r="A612" s="10" t="s">
        <v>25</v>
      </c>
      <c r="F612" s="9" t="s">
        <v>45</v>
      </c>
      <c r="G612" s="26" t="s">
        <v>657</v>
      </c>
      <c r="I612" s="9" t="s">
        <v>708</v>
      </c>
      <c r="Q612" s="35">
        <v>0</v>
      </c>
      <c r="R612" s="9">
        <v>0</v>
      </c>
      <c r="S612" s="9">
        <v>1.98</v>
      </c>
      <c r="W612" s="9" t="s">
        <v>709</v>
      </c>
      <c r="X612" s="21" t="s">
        <v>710</v>
      </c>
      <c r="Y612" s="9" t="s">
        <v>34</v>
      </c>
    </row>
    <row r="613" spans="1:25" ht="15" customHeight="1">
      <c r="A613" s="10" t="s">
        <v>25</v>
      </c>
      <c r="F613" s="9" t="s">
        <v>45</v>
      </c>
      <c r="G613" s="26" t="s">
        <v>657</v>
      </c>
      <c r="I613" s="9" t="s">
        <v>708</v>
      </c>
      <c r="Q613" s="35">
        <v>0.16</v>
      </c>
      <c r="R613" s="9">
        <v>0.03</v>
      </c>
      <c r="S613" s="9">
        <v>0.75</v>
      </c>
      <c r="W613" s="9" t="s">
        <v>709</v>
      </c>
      <c r="X613" s="21" t="s">
        <v>710</v>
      </c>
      <c r="Y613" s="9" t="s">
        <v>34</v>
      </c>
    </row>
    <row r="614" spans="1:25" ht="15" customHeight="1">
      <c r="A614" s="10" t="s">
        <v>25</v>
      </c>
      <c r="F614" s="9" t="s">
        <v>45</v>
      </c>
      <c r="G614" s="26" t="s">
        <v>657</v>
      </c>
      <c r="I614" s="9" t="s">
        <v>708</v>
      </c>
      <c r="Q614" s="35">
        <v>0.57999999999999996</v>
      </c>
      <c r="R614" s="9">
        <v>0.19</v>
      </c>
      <c r="S614" s="9">
        <v>1.75</v>
      </c>
      <c r="W614" s="9" t="s">
        <v>709</v>
      </c>
      <c r="X614" s="21" t="s">
        <v>710</v>
      </c>
      <c r="Y614" s="9" t="s">
        <v>34</v>
      </c>
    </row>
    <row r="615" spans="1:25" ht="15" customHeight="1">
      <c r="A615" s="10" t="s">
        <v>25</v>
      </c>
      <c r="F615" s="9" t="s">
        <v>45</v>
      </c>
      <c r="G615" s="26" t="s">
        <v>657</v>
      </c>
      <c r="I615" s="9" t="s">
        <v>708</v>
      </c>
      <c r="Q615" s="35">
        <v>0.15</v>
      </c>
      <c r="R615" s="9">
        <v>0.03</v>
      </c>
      <c r="S615" s="9">
        <v>0.66</v>
      </c>
      <c r="W615" s="9" t="s">
        <v>709</v>
      </c>
      <c r="X615" s="21" t="s">
        <v>710</v>
      </c>
      <c r="Y615" s="9" t="s">
        <v>34</v>
      </c>
    </row>
    <row r="616" spans="1:25" ht="15" customHeight="1">
      <c r="A616" s="10" t="s">
        <v>25</v>
      </c>
      <c r="B616" t="s">
        <v>711</v>
      </c>
      <c r="C616" s="87" t="s">
        <v>712</v>
      </c>
      <c r="D616" s="9" t="s">
        <v>713</v>
      </c>
      <c r="F616" s="9" t="s">
        <v>105</v>
      </c>
      <c r="G616" s="26" t="s">
        <v>657</v>
      </c>
      <c r="H616" s="9" t="s">
        <v>714</v>
      </c>
      <c r="I616" s="9" t="s">
        <v>708</v>
      </c>
      <c r="J616" s="9" t="s">
        <v>403</v>
      </c>
      <c r="K616" s="9" t="s">
        <v>715</v>
      </c>
      <c r="L616" s="9" t="s">
        <v>716</v>
      </c>
      <c r="Q616" s="35">
        <v>0.55000000000000004</v>
      </c>
      <c r="R616" s="9">
        <v>0.4</v>
      </c>
      <c r="S616" s="9">
        <v>0.74</v>
      </c>
      <c r="W616" s="9" t="s">
        <v>717</v>
      </c>
      <c r="X616" s="21" t="s">
        <v>718</v>
      </c>
      <c r="Y616" s="9" t="s">
        <v>34</v>
      </c>
    </row>
    <row r="617" spans="1:25" ht="15" customHeight="1">
      <c r="A617" s="10" t="s">
        <v>25</v>
      </c>
      <c r="B617" t="s">
        <v>711</v>
      </c>
      <c r="C617" s="87" t="s">
        <v>712</v>
      </c>
      <c r="D617" s="9" t="s">
        <v>713</v>
      </c>
      <c r="F617" s="9" t="s">
        <v>105</v>
      </c>
      <c r="G617" s="26" t="s">
        <v>657</v>
      </c>
      <c r="H617" s="9" t="s">
        <v>714</v>
      </c>
      <c r="I617" s="9" t="s">
        <v>708</v>
      </c>
      <c r="J617" s="9" t="s">
        <v>403</v>
      </c>
      <c r="K617" s="9" t="s">
        <v>715</v>
      </c>
      <c r="L617" s="9" t="s">
        <v>716</v>
      </c>
      <c r="Q617" s="35">
        <v>0.41</v>
      </c>
      <c r="R617" s="9">
        <v>0.27</v>
      </c>
      <c r="S617" s="9">
        <v>0.62</v>
      </c>
      <c r="W617" s="9" t="s">
        <v>717</v>
      </c>
      <c r="X617" s="21" t="s">
        <v>718</v>
      </c>
      <c r="Y617" s="9" t="s">
        <v>34</v>
      </c>
    </row>
    <row r="618" spans="1:25" ht="15" customHeight="1">
      <c r="A618" s="10" t="s">
        <v>25</v>
      </c>
      <c r="B618" t="s">
        <v>711</v>
      </c>
      <c r="C618" s="87" t="s">
        <v>712</v>
      </c>
      <c r="D618" s="9" t="s">
        <v>713</v>
      </c>
      <c r="F618" s="9" t="s">
        <v>105</v>
      </c>
      <c r="G618" s="26" t="s">
        <v>657</v>
      </c>
      <c r="H618" s="9" t="s">
        <v>714</v>
      </c>
      <c r="I618" s="9" t="s">
        <v>708</v>
      </c>
      <c r="J618" s="9" t="s">
        <v>403</v>
      </c>
      <c r="K618" s="9" t="s">
        <v>715</v>
      </c>
      <c r="L618" s="9" t="s">
        <v>716</v>
      </c>
      <c r="Q618" s="35">
        <v>0.41</v>
      </c>
      <c r="R618" s="9">
        <v>0.23</v>
      </c>
      <c r="S618" s="9">
        <v>0.71</v>
      </c>
      <c r="W618" s="9" t="s">
        <v>717</v>
      </c>
      <c r="X618" s="21" t="s">
        <v>718</v>
      </c>
      <c r="Y618" s="9" t="s">
        <v>34</v>
      </c>
    </row>
    <row r="619" spans="1:25" ht="15" customHeight="1">
      <c r="A619" s="10" t="s">
        <v>25</v>
      </c>
      <c r="B619" t="s">
        <v>719</v>
      </c>
      <c r="C619" s="87" t="s">
        <v>720</v>
      </c>
      <c r="D619" s="9" t="s">
        <v>713</v>
      </c>
      <c r="F619" s="9" t="s">
        <v>105</v>
      </c>
      <c r="G619" s="26" t="s">
        <v>657</v>
      </c>
      <c r="H619" s="9" t="s">
        <v>714</v>
      </c>
      <c r="I619" s="9" t="s">
        <v>708</v>
      </c>
      <c r="J619" s="9" t="s">
        <v>403</v>
      </c>
      <c r="K619" s="9" t="s">
        <v>715</v>
      </c>
      <c r="L619" s="9" t="s">
        <v>716</v>
      </c>
      <c r="Q619" s="35">
        <v>0.42</v>
      </c>
      <c r="R619" s="9">
        <v>0.15</v>
      </c>
      <c r="S619" s="9">
        <v>1.19</v>
      </c>
      <c r="W619" s="9" t="s">
        <v>717</v>
      </c>
      <c r="X619" s="21" t="s">
        <v>718</v>
      </c>
      <c r="Y619" s="9" t="s">
        <v>34</v>
      </c>
    </row>
    <row r="620" spans="1:25" ht="15" customHeight="1">
      <c r="A620" s="10" t="s">
        <v>25</v>
      </c>
      <c r="B620" t="s">
        <v>721</v>
      </c>
      <c r="C620" s="87" t="s">
        <v>722</v>
      </c>
      <c r="D620" s="9" t="s">
        <v>713</v>
      </c>
      <c r="F620" s="9" t="s">
        <v>105</v>
      </c>
      <c r="G620" s="26" t="s">
        <v>657</v>
      </c>
      <c r="H620" s="9" t="s">
        <v>714</v>
      </c>
      <c r="I620" s="9" t="s">
        <v>708</v>
      </c>
      <c r="J620" s="9" t="s">
        <v>403</v>
      </c>
      <c r="K620" s="9" t="s">
        <v>715</v>
      </c>
      <c r="L620" s="9" t="s">
        <v>716</v>
      </c>
      <c r="Q620" s="35">
        <v>0.98</v>
      </c>
      <c r="R620" s="9">
        <v>0.59</v>
      </c>
      <c r="S620" s="9">
        <v>1.62</v>
      </c>
      <c r="W620" s="9" t="s">
        <v>717</v>
      </c>
      <c r="X620" s="21" t="s">
        <v>718</v>
      </c>
      <c r="Y620" s="9" t="s">
        <v>34</v>
      </c>
    </row>
    <row r="621" spans="1:25" ht="15" customHeight="1">
      <c r="A621" s="10" t="s">
        <v>25</v>
      </c>
      <c r="B621" t="s">
        <v>721</v>
      </c>
      <c r="C621" s="87" t="s">
        <v>722</v>
      </c>
      <c r="D621" s="9" t="s">
        <v>713</v>
      </c>
      <c r="F621" s="9" t="s">
        <v>105</v>
      </c>
      <c r="G621" s="26" t="s">
        <v>657</v>
      </c>
      <c r="H621" s="9" t="s">
        <v>714</v>
      </c>
      <c r="I621" s="9" t="s">
        <v>708</v>
      </c>
      <c r="J621" s="9" t="s">
        <v>403</v>
      </c>
      <c r="K621" s="9" t="s">
        <v>715</v>
      </c>
      <c r="L621" s="9" t="s">
        <v>716</v>
      </c>
      <c r="Q621" s="35">
        <v>0.98</v>
      </c>
      <c r="R621" s="9">
        <v>0.59</v>
      </c>
      <c r="S621" s="9">
        <v>1.62</v>
      </c>
      <c r="W621" s="9" t="s">
        <v>717</v>
      </c>
      <c r="X621" s="21" t="s">
        <v>718</v>
      </c>
      <c r="Y621" s="9" t="s">
        <v>34</v>
      </c>
    </row>
    <row r="622" spans="1:25" ht="15" customHeight="1">
      <c r="A622" s="10" t="s">
        <v>25</v>
      </c>
      <c r="B622" s="9" t="s">
        <v>723</v>
      </c>
      <c r="D622" s="9" t="s">
        <v>27</v>
      </c>
      <c r="F622" s="9" t="s">
        <v>105</v>
      </c>
      <c r="G622" s="26" t="s">
        <v>657</v>
      </c>
      <c r="H622" s="9" t="s">
        <v>724</v>
      </c>
      <c r="I622" s="9" t="s">
        <v>402</v>
      </c>
      <c r="J622" s="9" t="s">
        <v>558</v>
      </c>
      <c r="L622" s="9" t="s">
        <v>725</v>
      </c>
      <c r="Q622" s="35" t="s">
        <v>726</v>
      </c>
      <c r="R622" s="9">
        <v>4.53</v>
      </c>
      <c r="S622" s="9" t="s">
        <v>726</v>
      </c>
      <c r="V622" s="9" t="s">
        <v>727</v>
      </c>
      <c r="W622" s="9" t="s">
        <v>728</v>
      </c>
      <c r="X622" s="21" t="s">
        <v>729</v>
      </c>
      <c r="Y622" s="9" t="s">
        <v>34</v>
      </c>
    </row>
    <row r="623" spans="1:25" ht="15" customHeight="1">
      <c r="A623" s="10" t="s">
        <v>25</v>
      </c>
      <c r="B623" s="9" t="s">
        <v>730</v>
      </c>
      <c r="D623" s="9" t="s">
        <v>27</v>
      </c>
      <c r="F623" s="9" t="s">
        <v>105</v>
      </c>
      <c r="G623" s="26" t="s">
        <v>657</v>
      </c>
      <c r="H623" s="9" t="s">
        <v>724</v>
      </c>
      <c r="I623" s="9" t="s">
        <v>402</v>
      </c>
      <c r="J623" s="9" t="s">
        <v>558</v>
      </c>
      <c r="L623" s="9" t="s">
        <v>725</v>
      </c>
      <c r="Q623" s="35">
        <v>0.66900000000000004</v>
      </c>
      <c r="R623" s="9">
        <v>0.33400000000000002</v>
      </c>
      <c r="S623" s="9">
        <v>1.18</v>
      </c>
      <c r="V623" s="9" t="s">
        <v>727</v>
      </c>
      <c r="W623" s="9" t="s">
        <v>728</v>
      </c>
      <c r="X623" s="21" t="s">
        <v>729</v>
      </c>
      <c r="Y623" s="9" t="s">
        <v>34</v>
      </c>
    </row>
    <row r="624" spans="1:25" ht="15" customHeight="1">
      <c r="A624" s="10" t="s">
        <v>25</v>
      </c>
      <c r="B624" s="9" t="s">
        <v>731</v>
      </c>
      <c r="D624" s="9" t="s">
        <v>27</v>
      </c>
      <c r="F624" s="9" t="s">
        <v>105</v>
      </c>
      <c r="G624" s="26" t="s">
        <v>657</v>
      </c>
      <c r="H624" s="9" t="s">
        <v>724</v>
      </c>
      <c r="I624" s="9" t="s">
        <v>402</v>
      </c>
      <c r="J624" s="9" t="s">
        <v>558</v>
      </c>
      <c r="L624" s="9" t="s">
        <v>725</v>
      </c>
      <c r="Q624" s="35">
        <v>0.33100000000000002</v>
      </c>
      <c r="R624" s="9">
        <v>0.151</v>
      </c>
      <c r="S624" s="9">
        <v>0.61699999999999999</v>
      </c>
      <c r="V624" s="9" t="s">
        <v>727</v>
      </c>
      <c r="W624" s="9" t="s">
        <v>728</v>
      </c>
      <c r="X624" s="21" t="s">
        <v>729</v>
      </c>
      <c r="Y624" s="9" t="s">
        <v>34</v>
      </c>
    </row>
    <row r="625" spans="1:25" ht="15" customHeight="1">
      <c r="A625" s="10" t="s">
        <v>25</v>
      </c>
      <c r="B625" s="9" t="s">
        <v>732</v>
      </c>
      <c r="D625" s="9" t="s">
        <v>27</v>
      </c>
      <c r="F625" s="9" t="s">
        <v>105</v>
      </c>
      <c r="G625" s="26" t="s">
        <v>657</v>
      </c>
      <c r="H625" s="9" t="s">
        <v>724</v>
      </c>
      <c r="I625" s="9" t="s">
        <v>402</v>
      </c>
      <c r="J625" s="9" t="s">
        <v>558</v>
      </c>
      <c r="L625" s="9" t="s">
        <v>725</v>
      </c>
      <c r="Q625" s="35">
        <v>4.68</v>
      </c>
      <c r="R625" s="9">
        <v>2.09</v>
      </c>
      <c r="S625" s="9">
        <v>9.9499999999999993</v>
      </c>
      <c r="V625" s="9" t="s">
        <v>727</v>
      </c>
      <c r="W625" s="9" t="s">
        <v>728</v>
      </c>
      <c r="X625" s="21" t="s">
        <v>729</v>
      </c>
      <c r="Y625" s="9" t="s">
        <v>34</v>
      </c>
    </row>
    <row r="626" spans="1:25" ht="15" customHeight="1">
      <c r="A626" s="10" t="s">
        <v>45</v>
      </c>
      <c r="B626" s="9" t="s">
        <v>730</v>
      </c>
      <c r="C626" s="9" t="s">
        <v>733</v>
      </c>
      <c r="D626" s="9" t="s">
        <v>27</v>
      </c>
      <c r="F626" s="9" t="s">
        <v>105</v>
      </c>
      <c r="G626" s="26" t="s">
        <v>657</v>
      </c>
      <c r="H626" s="9" t="s">
        <v>724</v>
      </c>
      <c r="I626" s="9" t="s">
        <v>402</v>
      </c>
      <c r="J626" s="9" t="s">
        <v>558</v>
      </c>
      <c r="L626" s="9" t="s">
        <v>725</v>
      </c>
      <c r="Q626" s="35">
        <v>5.68</v>
      </c>
      <c r="V626" s="9" t="s">
        <v>727</v>
      </c>
      <c r="W626" s="9" t="s">
        <v>728</v>
      </c>
      <c r="X626" s="21" t="s">
        <v>729</v>
      </c>
      <c r="Y626" s="9" t="s">
        <v>34</v>
      </c>
    </row>
    <row r="627" spans="1:25" ht="15" customHeight="1">
      <c r="A627" s="10" t="s">
        <v>45</v>
      </c>
      <c r="B627" s="9" t="s">
        <v>731</v>
      </c>
      <c r="C627" s="9" t="s">
        <v>733</v>
      </c>
      <c r="D627" s="9" t="s">
        <v>27</v>
      </c>
      <c r="F627" s="9" t="s">
        <v>105</v>
      </c>
      <c r="G627" s="26" t="s">
        <v>657</v>
      </c>
      <c r="H627" s="9" t="s">
        <v>724</v>
      </c>
      <c r="I627" s="9" t="s">
        <v>402</v>
      </c>
      <c r="J627" s="9" t="s">
        <v>558</v>
      </c>
      <c r="L627" s="9" t="s">
        <v>725</v>
      </c>
      <c r="Q627" s="35">
        <v>1.17</v>
      </c>
      <c r="V627" s="9" t="s">
        <v>727</v>
      </c>
      <c r="W627" s="9" t="s">
        <v>728</v>
      </c>
      <c r="X627" s="21" t="s">
        <v>729</v>
      </c>
      <c r="Y627" s="9" t="s">
        <v>34</v>
      </c>
    </row>
    <row r="628" spans="1:25" ht="15" customHeight="1">
      <c r="A628" s="10" t="s">
        <v>45</v>
      </c>
      <c r="B628" s="9" t="s">
        <v>732</v>
      </c>
      <c r="C628" s="9" t="s">
        <v>733</v>
      </c>
      <c r="D628" s="9" t="s">
        <v>27</v>
      </c>
      <c r="F628" s="9" t="s">
        <v>105</v>
      </c>
      <c r="G628" s="26" t="s">
        <v>657</v>
      </c>
      <c r="H628" s="9" t="s">
        <v>724</v>
      </c>
      <c r="I628" s="9" t="s">
        <v>402</v>
      </c>
      <c r="J628" s="9" t="s">
        <v>558</v>
      </c>
      <c r="L628" s="9" t="s">
        <v>725</v>
      </c>
      <c r="Q628" s="35">
        <v>2.2200000000000002</v>
      </c>
      <c r="V628" s="9" t="s">
        <v>727</v>
      </c>
      <c r="W628" s="9" t="s">
        <v>728</v>
      </c>
      <c r="X628" s="21" t="s">
        <v>729</v>
      </c>
      <c r="Y628" s="9" t="s">
        <v>34</v>
      </c>
    </row>
    <row r="629" spans="1:25" ht="15" customHeight="1">
      <c r="A629" s="10" t="s">
        <v>25</v>
      </c>
      <c r="B629" s="9" t="s">
        <v>734</v>
      </c>
      <c r="C629" s="9" t="s">
        <v>735</v>
      </c>
      <c r="F629" s="9" t="s">
        <v>28</v>
      </c>
      <c r="G629" s="26" t="s">
        <v>657</v>
      </c>
      <c r="H629" s="9" t="s">
        <v>724</v>
      </c>
      <c r="I629" s="9" t="s">
        <v>402</v>
      </c>
      <c r="J629" s="9" t="s">
        <v>558</v>
      </c>
      <c r="Q629" s="35">
        <v>0.7</v>
      </c>
      <c r="V629" s="9" t="s">
        <v>736</v>
      </c>
      <c r="W629" s="9" t="s">
        <v>737</v>
      </c>
      <c r="X629" s="21" t="s">
        <v>738</v>
      </c>
      <c r="Y629" s="9" t="s">
        <v>34</v>
      </c>
    </row>
    <row r="630" spans="1:25" ht="15" customHeight="1">
      <c r="A630" s="10" t="s">
        <v>25</v>
      </c>
      <c r="B630" s="9" t="s">
        <v>739</v>
      </c>
      <c r="F630" s="9" t="s">
        <v>28</v>
      </c>
      <c r="G630" s="26" t="s">
        <v>657</v>
      </c>
      <c r="H630" s="9" t="s">
        <v>724</v>
      </c>
      <c r="I630" s="9" t="s">
        <v>402</v>
      </c>
      <c r="J630" s="9" t="s">
        <v>558</v>
      </c>
      <c r="Q630" s="9">
        <v>0.46</v>
      </c>
      <c r="V630" s="9" t="s">
        <v>736</v>
      </c>
      <c r="W630" s="9" t="s">
        <v>737</v>
      </c>
      <c r="X630" s="21" t="s">
        <v>738</v>
      </c>
      <c r="Y630" s="9" t="s">
        <v>34</v>
      </c>
    </row>
    <row r="631" spans="1:25" ht="15" customHeight="1">
      <c r="A631" s="10" t="s">
        <v>73</v>
      </c>
      <c r="B631" s="9" t="s">
        <v>740</v>
      </c>
      <c r="C631" s="9" t="s">
        <v>735</v>
      </c>
      <c r="F631" s="9" t="s">
        <v>28</v>
      </c>
      <c r="G631" s="26" t="s">
        <v>657</v>
      </c>
      <c r="H631" s="9" t="s">
        <v>724</v>
      </c>
      <c r="I631" s="9" t="s">
        <v>402</v>
      </c>
      <c r="J631" s="9" t="s">
        <v>558</v>
      </c>
      <c r="Q631" s="9">
        <v>0.01</v>
      </c>
      <c r="V631" t="s">
        <v>736</v>
      </c>
      <c r="W631" s="9" t="s">
        <v>737</v>
      </c>
      <c r="X631" s="21" t="s">
        <v>738</v>
      </c>
      <c r="Y631" s="9" t="s">
        <v>34</v>
      </c>
    </row>
    <row r="632" spans="1:25" ht="15" customHeight="1">
      <c r="A632" s="10" t="s">
        <v>486</v>
      </c>
      <c r="F632" s="9" t="s">
        <v>671</v>
      </c>
      <c r="G632" s="26" t="s">
        <v>657</v>
      </c>
      <c r="H632" s="9" t="s">
        <v>741</v>
      </c>
      <c r="I632" s="9" t="s">
        <v>402</v>
      </c>
      <c r="J632" s="9" t="s">
        <v>558</v>
      </c>
      <c r="M632" s="9" t="s">
        <v>742</v>
      </c>
      <c r="Q632" s="9">
        <v>1.7</v>
      </c>
      <c r="R632" s="9">
        <v>0.55000000000000004</v>
      </c>
      <c r="S632" s="9">
        <v>5.25</v>
      </c>
      <c r="V632" t="s">
        <v>743</v>
      </c>
      <c r="W632" s="9" t="s">
        <v>744</v>
      </c>
      <c r="X632" s="21" t="s">
        <v>745</v>
      </c>
      <c r="Y632" s="9" t="s">
        <v>34</v>
      </c>
    </row>
    <row r="633" spans="1:25" ht="15" customHeight="1">
      <c r="A633" s="10" t="s">
        <v>25</v>
      </c>
      <c r="B633" s="28" t="s">
        <v>746</v>
      </c>
      <c r="F633" s="9" t="s">
        <v>671</v>
      </c>
      <c r="G633" s="26" t="s">
        <v>657</v>
      </c>
      <c r="H633" s="9" t="s">
        <v>741</v>
      </c>
      <c r="I633" s="9" t="s">
        <v>402</v>
      </c>
      <c r="J633" s="9" t="s">
        <v>558</v>
      </c>
      <c r="M633" s="9" t="s">
        <v>742</v>
      </c>
      <c r="Q633" s="9">
        <v>0.02</v>
      </c>
      <c r="V633"/>
      <c r="X633" s="21"/>
    </row>
    <row r="634" spans="1:25" ht="15" customHeight="1">
      <c r="A634" s="10" t="s">
        <v>25</v>
      </c>
      <c r="B634" s="28" t="s">
        <v>747</v>
      </c>
      <c r="F634" s="9" t="s">
        <v>671</v>
      </c>
      <c r="G634" s="26" t="s">
        <v>657</v>
      </c>
      <c r="H634" s="9" t="s">
        <v>741</v>
      </c>
      <c r="I634" s="9" t="s">
        <v>402</v>
      </c>
      <c r="J634" s="9" t="s">
        <v>558</v>
      </c>
      <c r="M634" s="9" t="s">
        <v>742</v>
      </c>
      <c r="Q634" s="9">
        <v>3.41</v>
      </c>
      <c r="V634" t="s">
        <v>743</v>
      </c>
      <c r="W634" s="9" t="s">
        <v>744</v>
      </c>
      <c r="X634" s="21" t="s">
        <v>745</v>
      </c>
      <c r="Y634" s="9" t="s">
        <v>34</v>
      </c>
    </row>
    <row r="635" spans="1:25" ht="15" customHeight="1">
      <c r="A635" s="10" t="s">
        <v>73</v>
      </c>
      <c r="B635" t="s">
        <v>748</v>
      </c>
      <c r="C635"/>
      <c r="D635"/>
      <c r="E635"/>
      <c r="F635" s="9" t="s">
        <v>105</v>
      </c>
      <c r="G635" s="26" t="s">
        <v>657</v>
      </c>
      <c r="H635" s="9" t="s">
        <v>749</v>
      </c>
      <c r="I635" s="9" t="s">
        <v>750</v>
      </c>
      <c r="L635" s="9" t="s">
        <v>751</v>
      </c>
      <c r="M635" s="9" t="s">
        <v>752</v>
      </c>
      <c r="Q635" s="80">
        <v>1</v>
      </c>
      <c r="R635"/>
      <c r="S635"/>
      <c r="T635"/>
      <c r="U635"/>
      <c r="V635" s="9" t="s">
        <v>753</v>
      </c>
      <c r="W635" s="9" t="s">
        <v>754</v>
      </c>
      <c r="X635" s="21" t="s">
        <v>755</v>
      </c>
      <c r="Y635" s="9" t="s">
        <v>34</v>
      </c>
    </row>
    <row r="636" spans="1:25" ht="15" customHeight="1">
      <c r="A636" s="10" t="s">
        <v>73</v>
      </c>
      <c r="B636" s="9" t="s">
        <v>756</v>
      </c>
      <c r="F636" s="9" t="s">
        <v>105</v>
      </c>
      <c r="G636" s="26" t="s">
        <v>657</v>
      </c>
      <c r="H636" s="9" t="s">
        <v>749</v>
      </c>
      <c r="I636" s="9" t="s">
        <v>750</v>
      </c>
      <c r="L636" s="9" t="s">
        <v>751</v>
      </c>
      <c r="M636" s="9" t="s">
        <v>757</v>
      </c>
      <c r="Q636" s="9">
        <f>4/6</f>
        <v>0.66666666666666663</v>
      </c>
      <c r="V636" s="9" t="s">
        <v>753</v>
      </c>
      <c r="W636" s="9" t="s">
        <v>754</v>
      </c>
      <c r="X636" s="21" t="s">
        <v>755</v>
      </c>
      <c r="Y636" s="9" t="s">
        <v>34</v>
      </c>
    </row>
    <row r="637" spans="1:25" ht="15" customHeight="1">
      <c r="A637" s="10"/>
      <c r="B637" s="9" t="s">
        <v>758</v>
      </c>
      <c r="F637" s="9" t="s">
        <v>105</v>
      </c>
      <c r="G637" s="26" t="s">
        <v>657</v>
      </c>
      <c r="H637" s="9" t="s">
        <v>749</v>
      </c>
      <c r="I637" s="9" t="s">
        <v>750</v>
      </c>
      <c r="M637" s="9" t="s">
        <v>752</v>
      </c>
      <c r="Q637" s="9">
        <f>5/6</f>
        <v>0.83333333333333337</v>
      </c>
      <c r="X637" s="21"/>
    </row>
    <row r="638" spans="1:25" ht="15" customHeight="1">
      <c r="A638" s="10" t="s">
        <v>83</v>
      </c>
      <c r="B638" t="s">
        <v>759</v>
      </c>
      <c r="F638" s="9" t="s">
        <v>105</v>
      </c>
      <c r="G638" s="26" t="s">
        <v>657</v>
      </c>
      <c r="H638" s="9" t="s">
        <v>749</v>
      </c>
      <c r="I638" s="9" t="s">
        <v>750</v>
      </c>
      <c r="L638" s="9" t="s">
        <v>751</v>
      </c>
      <c r="M638" s="9" t="s">
        <v>757</v>
      </c>
      <c r="Q638" s="9">
        <f>0/6</f>
        <v>0</v>
      </c>
      <c r="V638" s="9" t="s">
        <v>753</v>
      </c>
      <c r="W638" s="9" t="s">
        <v>754</v>
      </c>
      <c r="X638" s="9" t="s">
        <v>755</v>
      </c>
      <c r="Y638" s="9" t="s">
        <v>34</v>
      </c>
    </row>
    <row r="639" spans="1:25" ht="15" customHeight="1">
      <c r="A639" s="10" t="s">
        <v>25</v>
      </c>
      <c r="B639" s="9" t="s">
        <v>760</v>
      </c>
      <c r="D639" s="9" t="s">
        <v>687</v>
      </c>
      <c r="F639" s="9" t="s">
        <v>105</v>
      </c>
      <c r="G639" s="26" t="s">
        <v>657</v>
      </c>
      <c r="H639" s="9" t="s">
        <v>761</v>
      </c>
      <c r="I639" s="9" t="s">
        <v>461</v>
      </c>
      <c r="J639" s="9" t="s">
        <v>762</v>
      </c>
      <c r="Q639" s="9">
        <v>3.7999999999999999E-2</v>
      </c>
      <c r="R639" s="9">
        <v>1.3299999999999999E-2</v>
      </c>
      <c r="S639" s="9">
        <v>0.09</v>
      </c>
      <c r="V639" t="s">
        <v>763</v>
      </c>
      <c r="W639" s="9" t="s">
        <v>764</v>
      </c>
      <c r="X639" s="21" t="s">
        <v>765</v>
      </c>
      <c r="Y639" s="9" t="s">
        <v>34</v>
      </c>
    </row>
    <row r="640" spans="1:25" ht="15" customHeight="1">
      <c r="A640" s="10" t="s">
        <v>25</v>
      </c>
      <c r="B640" s="9" t="s">
        <v>760</v>
      </c>
      <c r="D640" s="9" t="s">
        <v>687</v>
      </c>
      <c r="F640" s="9" t="s">
        <v>105</v>
      </c>
      <c r="G640" s="26" t="s">
        <v>657</v>
      </c>
      <c r="H640" s="9" t="s">
        <v>766</v>
      </c>
      <c r="I640" s="9" t="s">
        <v>461</v>
      </c>
      <c r="J640" s="9" t="s">
        <v>762</v>
      </c>
      <c r="Q640" s="9">
        <v>1.69</v>
      </c>
      <c r="R640" s="9">
        <v>0.65</v>
      </c>
      <c r="S640" s="9">
        <v>4.37</v>
      </c>
      <c r="V640" t="s">
        <v>763</v>
      </c>
      <c r="W640" s="9" t="s">
        <v>764</v>
      </c>
      <c r="X640" s="21" t="s">
        <v>765</v>
      </c>
      <c r="Y640" s="9" t="s">
        <v>34</v>
      </c>
    </row>
    <row r="641" spans="1:25" ht="15" customHeight="1">
      <c r="A641" s="10" t="s">
        <v>25</v>
      </c>
      <c r="B641" s="9" t="s">
        <v>760</v>
      </c>
      <c r="D641" s="9" t="s">
        <v>687</v>
      </c>
      <c r="F641" s="9" t="s">
        <v>105</v>
      </c>
      <c r="G641" s="26" t="s">
        <v>657</v>
      </c>
      <c r="H641" s="9" t="s">
        <v>761</v>
      </c>
      <c r="I641" s="9" t="s">
        <v>461</v>
      </c>
      <c r="J641" s="9" t="s">
        <v>762</v>
      </c>
      <c r="K641" s="9" t="s">
        <v>767</v>
      </c>
      <c r="Q641" s="9">
        <v>1.56</v>
      </c>
      <c r="R641" s="9">
        <v>0.57999999999999996</v>
      </c>
      <c r="S641" s="9">
        <v>4.6100000000000003</v>
      </c>
      <c r="V641" t="s">
        <v>763</v>
      </c>
      <c r="W641" s="9" t="s">
        <v>764</v>
      </c>
      <c r="X641" s="21" t="s">
        <v>765</v>
      </c>
      <c r="Y641" s="9" t="s">
        <v>34</v>
      </c>
    </row>
    <row r="642" spans="1:25" ht="15" customHeight="1">
      <c r="A642" s="10" t="s">
        <v>25</v>
      </c>
      <c r="B642" s="9" t="s">
        <v>760</v>
      </c>
      <c r="D642" s="9" t="s">
        <v>687</v>
      </c>
      <c r="F642" s="9" t="s">
        <v>105</v>
      </c>
      <c r="G642" s="26" t="s">
        <v>657</v>
      </c>
      <c r="H642" s="9" t="s">
        <v>761</v>
      </c>
      <c r="I642" s="9" t="s">
        <v>461</v>
      </c>
      <c r="J642" s="9" t="s">
        <v>762</v>
      </c>
      <c r="K642" s="9" t="s">
        <v>768</v>
      </c>
      <c r="Q642" s="9">
        <v>1.5</v>
      </c>
      <c r="R642" s="9">
        <v>1.19</v>
      </c>
      <c r="S642" s="9">
        <v>1.9</v>
      </c>
      <c r="V642" t="s">
        <v>763</v>
      </c>
      <c r="W642" s="9" t="s">
        <v>764</v>
      </c>
      <c r="X642" s="21" t="s">
        <v>765</v>
      </c>
      <c r="Y642" s="9" t="s">
        <v>34</v>
      </c>
    </row>
    <row r="643" spans="1:25" ht="15" customHeight="1">
      <c r="A643" s="10" t="s">
        <v>25</v>
      </c>
      <c r="C643" s="9" t="s">
        <v>769</v>
      </c>
      <c r="D643" s="9" t="s">
        <v>770</v>
      </c>
      <c r="F643" s="9" t="s">
        <v>105</v>
      </c>
      <c r="G643" s="26" t="s">
        <v>657</v>
      </c>
      <c r="H643" s="9" t="s">
        <v>724</v>
      </c>
      <c r="I643" s="9" t="s">
        <v>402</v>
      </c>
      <c r="J643" s="9" t="s">
        <v>558</v>
      </c>
      <c r="K643" s="9" t="s">
        <v>568</v>
      </c>
      <c r="Q643" s="86">
        <v>3.1E-4</v>
      </c>
      <c r="T643" s="9" t="s">
        <v>54</v>
      </c>
      <c r="V643" t="s">
        <v>771</v>
      </c>
      <c r="W643" s="9" t="s">
        <v>772</v>
      </c>
      <c r="X643" s="21" t="s">
        <v>773</v>
      </c>
      <c r="Y643" s="9" t="s">
        <v>34</v>
      </c>
    </row>
    <row r="644" spans="1:25" ht="15" customHeight="1">
      <c r="A644" s="10" t="s">
        <v>25</v>
      </c>
      <c r="C644" s="9" t="s">
        <v>769</v>
      </c>
      <c r="D644" s="9" t="s">
        <v>770</v>
      </c>
      <c r="F644" s="9" t="s">
        <v>105</v>
      </c>
      <c r="G644" s="26" t="s">
        <v>657</v>
      </c>
      <c r="H644" s="9" t="s">
        <v>724</v>
      </c>
      <c r="I644" s="9" t="s">
        <v>402</v>
      </c>
      <c r="J644" s="9" t="s">
        <v>558</v>
      </c>
      <c r="K644" s="9" t="s">
        <v>568</v>
      </c>
      <c r="Q644" s="86">
        <v>1.1000000000000001E-3</v>
      </c>
      <c r="T644" s="9" t="s">
        <v>54</v>
      </c>
      <c r="V644" t="s">
        <v>771</v>
      </c>
      <c r="W644" s="9" t="s">
        <v>772</v>
      </c>
      <c r="X644" s="21" t="s">
        <v>773</v>
      </c>
      <c r="Y644" s="9" t="s">
        <v>34</v>
      </c>
    </row>
    <row r="645" spans="1:25" ht="15" customHeight="1">
      <c r="A645" s="10" t="s">
        <v>25</v>
      </c>
      <c r="C645" s="9" t="s">
        <v>769</v>
      </c>
      <c r="D645" s="9" t="s">
        <v>770</v>
      </c>
      <c r="F645" s="9" t="s">
        <v>105</v>
      </c>
      <c r="G645" s="26" t="s">
        <v>657</v>
      </c>
      <c r="H645" s="9" t="s">
        <v>774</v>
      </c>
      <c r="Q645" s="86">
        <v>1E-4</v>
      </c>
      <c r="R645" s="86">
        <v>1E-4</v>
      </c>
      <c r="S645" s="86">
        <v>2.0000000000000001E-4</v>
      </c>
      <c r="T645" s="9" t="s">
        <v>54</v>
      </c>
      <c r="V645" t="s">
        <v>771</v>
      </c>
      <c r="W645" s="9" t="s">
        <v>772</v>
      </c>
      <c r="X645" s="21" t="s">
        <v>773</v>
      </c>
      <c r="Y645" s="9" t="s">
        <v>34</v>
      </c>
    </row>
    <row r="646" spans="1:25" ht="15" customHeight="1">
      <c r="A646" s="10" t="s">
        <v>25</v>
      </c>
      <c r="C646" s="9" t="s">
        <v>769</v>
      </c>
      <c r="D646" s="9" t="s">
        <v>770</v>
      </c>
      <c r="F646" s="9" t="s">
        <v>105</v>
      </c>
      <c r="G646" s="26" t="s">
        <v>657</v>
      </c>
      <c r="H646" s="9" t="s">
        <v>775</v>
      </c>
      <c r="Q646" s="86">
        <v>2.0000000000000001E-4</v>
      </c>
      <c r="R646" s="86">
        <v>1E-4</v>
      </c>
      <c r="S646" s="86">
        <v>4.0000000000000002E-4</v>
      </c>
      <c r="T646" s="9" t="s">
        <v>54</v>
      </c>
      <c r="V646" t="s">
        <v>771</v>
      </c>
      <c r="W646" s="9" t="s">
        <v>772</v>
      </c>
      <c r="X646" s="21" t="s">
        <v>773</v>
      </c>
      <c r="Y646" s="9" t="s">
        <v>34</v>
      </c>
    </row>
    <row r="647" spans="1:25" ht="15" customHeight="1">
      <c r="A647" s="10" t="s">
        <v>25</v>
      </c>
      <c r="C647" s="9" t="s">
        <v>769</v>
      </c>
      <c r="D647" s="9" t="s">
        <v>770</v>
      </c>
      <c r="F647" s="9" t="s">
        <v>105</v>
      </c>
      <c r="G647" s="26" t="s">
        <v>657</v>
      </c>
      <c r="H647" s="9" t="s">
        <v>776</v>
      </c>
      <c r="Q647" s="86">
        <v>4.0000000000000002E-4</v>
      </c>
      <c r="R647" s="86">
        <v>2.0000000000000001E-4</v>
      </c>
      <c r="S647" s="86">
        <v>6.9999999999999999E-4</v>
      </c>
      <c r="T647" s="9" t="s">
        <v>54</v>
      </c>
      <c r="V647" t="s">
        <v>771</v>
      </c>
      <c r="W647" s="9" t="s">
        <v>772</v>
      </c>
      <c r="X647" s="21" t="s">
        <v>773</v>
      </c>
      <c r="Y647" s="9" t="s">
        <v>34</v>
      </c>
    </row>
    <row r="648" spans="1:25" ht="15" customHeight="1">
      <c r="A648" s="10" t="s">
        <v>25</v>
      </c>
      <c r="C648" s="9" t="s">
        <v>769</v>
      </c>
      <c r="D648" s="9" t="s">
        <v>770</v>
      </c>
      <c r="F648" s="9" t="s">
        <v>105</v>
      </c>
      <c r="G648" s="26" t="s">
        <v>657</v>
      </c>
      <c r="H648" s="9" t="s">
        <v>777</v>
      </c>
      <c r="Q648" s="86">
        <v>4.0000000000000002E-4</v>
      </c>
      <c r="R648" s="86">
        <v>2.0000000000000001E-4</v>
      </c>
      <c r="S648" s="86">
        <v>8.0000000000000004E-4</v>
      </c>
      <c r="T648" s="9" t="s">
        <v>54</v>
      </c>
      <c r="V648" t="s">
        <v>771</v>
      </c>
      <c r="W648" s="9" t="s">
        <v>772</v>
      </c>
      <c r="X648" s="21" t="s">
        <v>773</v>
      </c>
      <c r="Y648" s="9" t="s">
        <v>34</v>
      </c>
    </row>
    <row r="649" spans="1:25" ht="15" customHeight="1">
      <c r="A649" s="10" t="s">
        <v>25</v>
      </c>
      <c r="C649" s="9" t="s">
        <v>769</v>
      </c>
      <c r="D649" s="9" t="s">
        <v>770</v>
      </c>
      <c r="F649" s="9" t="s">
        <v>105</v>
      </c>
      <c r="G649" s="26" t="s">
        <v>657</v>
      </c>
      <c r="H649" s="9" t="s">
        <v>778</v>
      </c>
      <c r="Q649" s="86">
        <v>1E-3</v>
      </c>
      <c r="R649" s="86">
        <v>5.0000000000000001E-4</v>
      </c>
      <c r="S649" s="9">
        <v>2.5000000000000001E-3</v>
      </c>
      <c r="T649" s="9" t="s">
        <v>54</v>
      </c>
      <c r="V649" t="s">
        <v>771</v>
      </c>
      <c r="W649" s="9" t="s">
        <v>772</v>
      </c>
      <c r="X649" s="21" t="s">
        <v>773</v>
      </c>
      <c r="Y649" s="9" t="s">
        <v>34</v>
      </c>
    </row>
    <row r="650" spans="1:25" ht="15" customHeight="1">
      <c r="A650" s="10" t="s">
        <v>25</v>
      </c>
      <c r="C650" s="9" t="s">
        <v>769</v>
      </c>
      <c r="D650" s="9" t="s">
        <v>770</v>
      </c>
      <c r="F650" s="9" t="s">
        <v>105</v>
      </c>
      <c r="G650" s="26" t="s">
        <v>657</v>
      </c>
      <c r="H650" s="9" t="s">
        <v>779</v>
      </c>
      <c r="Q650" s="86">
        <v>8.0000000000000004E-4</v>
      </c>
      <c r="R650" s="86">
        <v>4.0000000000000002E-4</v>
      </c>
      <c r="S650" s="9">
        <v>2.2000000000000001E-3</v>
      </c>
      <c r="T650" s="9" t="s">
        <v>54</v>
      </c>
      <c r="V650" t="s">
        <v>771</v>
      </c>
      <c r="W650" s="9" t="s">
        <v>772</v>
      </c>
      <c r="X650" s="21" t="s">
        <v>773</v>
      </c>
      <c r="Y650" s="9" t="s">
        <v>34</v>
      </c>
    </row>
    <row r="651" spans="1:25" ht="15" customHeight="1">
      <c r="A651" s="10" t="s">
        <v>45</v>
      </c>
      <c r="B651" s="9" t="s">
        <v>129</v>
      </c>
      <c r="C651" s="9" t="s">
        <v>769</v>
      </c>
      <c r="F651" s="9" t="s">
        <v>105</v>
      </c>
      <c r="G651" s="26" t="s">
        <v>657</v>
      </c>
      <c r="H651" s="9" t="s">
        <v>779</v>
      </c>
      <c r="I651" s="9" t="s">
        <v>402</v>
      </c>
      <c r="J651" s="9" t="s">
        <v>558</v>
      </c>
      <c r="K651" s="9" t="s">
        <v>568</v>
      </c>
      <c r="Q651" s="9">
        <v>0.04</v>
      </c>
      <c r="T651" s="9" t="s">
        <v>54</v>
      </c>
      <c r="V651" t="s">
        <v>771</v>
      </c>
      <c r="W651" s="9" t="s">
        <v>772</v>
      </c>
      <c r="X651" s="21" t="s">
        <v>773</v>
      </c>
      <c r="Y651" s="9" t="s">
        <v>34</v>
      </c>
    </row>
    <row r="652" spans="1:25" ht="15" customHeight="1">
      <c r="A652" s="10" t="s">
        <v>45</v>
      </c>
      <c r="B652" s="9" t="s">
        <v>780</v>
      </c>
      <c r="F652" s="9" t="s">
        <v>105</v>
      </c>
      <c r="H652" s="9" t="s">
        <v>781</v>
      </c>
      <c r="I652" s="9" t="s">
        <v>402</v>
      </c>
      <c r="J652" s="9" t="s">
        <v>558</v>
      </c>
      <c r="K652" s="9" t="s">
        <v>568</v>
      </c>
      <c r="M652" s="9" t="s">
        <v>403</v>
      </c>
      <c r="Q652" s="9">
        <v>0.05</v>
      </c>
      <c r="V652" t="s">
        <v>782</v>
      </c>
      <c r="W652" s="9" t="s">
        <v>783</v>
      </c>
      <c r="X652" s="21" t="s">
        <v>784</v>
      </c>
      <c r="Y652" s="9" t="s">
        <v>34</v>
      </c>
    </row>
    <row r="653" spans="1:25" ht="15" customHeight="1">
      <c r="A653" s="10" t="s">
        <v>45</v>
      </c>
      <c r="B653" s="9" t="s">
        <v>780</v>
      </c>
      <c r="F653" s="9" t="s">
        <v>105</v>
      </c>
      <c r="H653" s="9" t="s">
        <v>781</v>
      </c>
      <c r="I653" s="9" t="s">
        <v>402</v>
      </c>
      <c r="J653" s="9" t="s">
        <v>558</v>
      </c>
      <c r="K653" s="9" t="s">
        <v>568</v>
      </c>
      <c r="M653" s="9" t="s">
        <v>785</v>
      </c>
      <c r="Q653" s="9">
        <v>0.02</v>
      </c>
      <c r="V653" t="s">
        <v>782</v>
      </c>
      <c r="W653" s="9" t="s">
        <v>783</v>
      </c>
      <c r="X653" s="21" t="s">
        <v>784</v>
      </c>
      <c r="Y653" s="9" t="s">
        <v>34</v>
      </c>
    </row>
    <row r="654" spans="1:25" ht="15" customHeight="1">
      <c r="A654" s="10" t="s">
        <v>25</v>
      </c>
      <c r="B654" s="9" t="s">
        <v>786</v>
      </c>
      <c r="C654" s="9" t="s">
        <v>787</v>
      </c>
      <c r="F654" s="9" t="s">
        <v>105</v>
      </c>
      <c r="G654" s="26" t="s">
        <v>657</v>
      </c>
      <c r="H654" s="9" t="s">
        <v>724</v>
      </c>
      <c r="I654" s="9" t="s">
        <v>402</v>
      </c>
      <c r="J654" s="9" t="s">
        <v>558</v>
      </c>
      <c r="K654" s="9" t="s">
        <v>568</v>
      </c>
      <c r="L654" s="9" t="s">
        <v>788</v>
      </c>
      <c r="N654" s="9" t="s">
        <v>789</v>
      </c>
      <c r="Q654" s="86">
        <v>3.28E-4</v>
      </c>
      <c r="R654" s="86">
        <v>2.41E-4</v>
      </c>
      <c r="S654" s="86">
        <v>4.3199999999999998E-4</v>
      </c>
      <c r="V654" t="s">
        <v>790</v>
      </c>
      <c r="W654" s="9" t="s">
        <v>783</v>
      </c>
      <c r="X654" s="21" t="s">
        <v>791</v>
      </c>
      <c r="Y654" s="9" t="s">
        <v>34</v>
      </c>
    </row>
    <row r="655" spans="1:25" ht="15" customHeight="1">
      <c r="A655" s="10" t="s">
        <v>25</v>
      </c>
      <c r="B655" s="9" t="s">
        <v>792</v>
      </c>
      <c r="C655" s="9" t="s">
        <v>787</v>
      </c>
      <c r="F655" s="9" t="s">
        <v>105</v>
      </c>
      <c r="G655" s="26" t="s">
        <v>657</v>
      </c>
      <c r="H655" s="9" t="s">
        <v>724</v>
      </c>
      <c r="I655" s="9" t="s">
        <v>402</v>
      </c>
      <c r="J655" s="9" t="s">
        <v>558</v>
      </c>
      <c r="K655" s="9" t="s">
        <v>568</v>
      </c>
      <c r="L655" s="9" t="s">
        <v>788</v>
      </c>
      <c r="N655" s="9" t="s">
        <v>789</v>
      </c>
      <c r="Q655" s="86">
        <v>6.1199999999999997E-2</v>
      </c>
      <c r="R655" s="86">
        <v>4.7800000000000002E-2</v>
      </c>
      <c r="S655" s="86">
        <v>7.6399999999999996E-2</v>
      </c>
      <c r="V655" t="s">
        <v>790</v>
      </c>
      <c r="W655" s="9" t="s">
        <v>783</v>
      </c>
      <c r="X655" s="21" t="s">
        <v>791</v>
      </c>
      <c r="Y655" s="9" t="s">
        <v>34</v>
      </c>
    </row>
    <row r="656" spans="1:25" ht="15" customHeight="1">
      <c r="A656" s="10" t="s">
        <v>25</v>
      </c>
      <c r="B656" s="9" t="s">
        <v>792</v>
      </c>
      <c r="F656" s="9" t="s">
        <v>105</v>
      </c>
      <c r="G656" s="26" t="s">
        <v>657</v>
      </c>
      <c r="H656" s="9" t="s">
        <v>724</v>
      </c>
      <c r="I656" s="9" t="s">
        <v>402</v>
      </c>
      <c r="J656" s="9" t="s">
        <v>558</v>
      </c>
      <c r="K656" s="9" t="s">
        <v>568</v>
      </c>
      <c r="L656" s="9" t="s">
        <v>788</v>
      </c>
      <c r="N656" s="9" t="s">
        <v>789</v>
      </c>
      <c r="Q656" s="9">
        <v>1.31</v>
      </c>
      <c r="R656" s="9">
        <v>1.07</v>
      </c>
      <c r="S656" s="9">
        <v>1.59</v>
      </c>
      <c r="V656" t="s">
        <v>790</v>
      </c>
      <c r="W656" s="9" t="s">
        <v>783</v>
      </c>
      <c r="X656" s="21" t="s">
        <v>791</v>
      </c>
      <c r="Y656" s="9" t="s">
        <v>34</v>
      </c>
    </row>
    <row r="657" spans="1:25" ht="15" customHeight="1">
      <c r="A657" s="10" t="s">
        <v>25</v>
      </c>
      <c r="B657" s="9" t="s">
        <v>786</v>
      </c>
      <c r="F657" s="9" t="s">
        <v>105</v>
      </c>
      <c r="G657" s="26" t="s">
        <v>657</v>
      </c>
      <c r="H657" s="9" t="s">
        <v>724</v>
      </c>
      <c r="I657" s="9" t="s">
        <v>402</v>
      </c>
      <c r="J657" s="9" t="s">
        <v>558</v>
      </c>
      <c r="K657" s="9" t="s">
        <v>568</v>
      </c>
      <c r="L657" s="9" t="s">
        <v>788</v>
      </c>
      <c r="N657" s="9" t="s">
        <v>789</v>
      </c>
      <c r="O657" s="79"/>
      <c r="Q657" s="79">
        <v>0.03</v>
      </c>
      <c r="R657" s="79">
        <v>0.02</v>
      </c>
      <c r="S657" s="79">
        <v>0.04</v>
      </c>
      <c r="V657" t="s">
        <v>790</v>
      </c>
      <c r="W657" s="9" t="s">
        <v>783</v>
      </c>
      <c r="X657" s="21" t="s">
        <v>791</v>
      </c>
      <c r="Y657" s="9" t="s">
        <v>34</v>
      </c>
    </row>
    <row r="658" spans="1:25">
      <c r="A658" s="10" t="s">
        <v>40</v>
      </c>
      <c r="F658" s="9" t="s">
        <v>105</v>
      </c>
      <c r="G658" s="9" t="s">
        <v>793</v>
      </c>
      <c r="I658" s="9" t="s">
        <v>461</v>
      </c>
      <c r="M658" s="9" t="s">
        <v>794</v>
      </c>
      <c r="Q658" s="9">
        <v>1.65</v>
      </c>
      <c r="R658" s="9">
        <v>0.5</v>
      </c>
      <c r="S658" s="9">
        <v>4.5</v>
      </c>
      <c r="V658" s="9" t="s">
        <v>795</v>
      </c>
      <c r="W658" s="9" t="s">
        <v>796</v>
      </c>
      <c r="X658" s="9" t="s">
        <v>797</v>
      </c>
      <c r="Y658" s="9" t="s">
        <v>34</v>
      </c>
    </row>
    <row r="659" spans="1:25">
      <c r="A659" s="10" t="s">
        <v>25</v>
      </c>
      <c r="F659" s="9" t="s">
        <v>105</v>
      </c>
      <c r="G659" s="9" t="s">
        <v>793</v>
      </c>
      <c r="I659" s="9" t="s">
        <v>461</v>
      </c>
      <c r="M659" s="9" t="s">
        <v>794</v>
      </c>
      <c r="Q659" s="9">
        <v>2.7E-2</v>
      </c>
      <c r="R659" s="9">
        <v>1.0999999999999999E-2</v>
      </c>
      <c r="S659" s="9">
        <v>5.7000000000000002E-2</v>
      </c>
      <c r="V659" s="9" t="s">
        <v>795</v>
      </c>
      <c r="W659" s="9" t="s">
        <v>796</v>
      </c>
      <c r="X659" s="9" t="s">
        <v>797</v>
      </c>
      <c r="Y659" s="9" t="s">
        <v>34</v>
      </c>
    </row>
    <row r="660" spans="1:25">
      <c r="A660" s="10" t="s">
        <v>40</v>
      </c>
      <c r="D660" s="9" t="s">
        <v>798</v>
      </c>
      <c r="F660" s="9" t="s">
        <v>105</v>
      </c>
      <c r="G660" s="9" t="s">
        <v>793</v>
      </c>
      <c r="H660" s="9" t="s">
        <v>799</v>
      </c>
      <c r="I660" s="9" t="s">
        <v>461</v>
      </c>
      <c r="J660" s="9" t="s">
        <v>534</v>
      </c>
      <c r="L660" s="9" t="s">
        <v>800</v>
      </c>
      <c r="M660" s="9" t="s">
        <v>801</v>
      </c>
      <c r="Q660" s="9">
        <v>3.7</v>
      </c>
      <c r="R660" s="9">
        <v>1.3</v>
      </c>
      <c r="S660" s="9">
        <v>10</v>
      </c>
      <c r="V660" s="9" t="s">
        <v>802</v>
      </c>
      <c r="W660" s="9" t="s">
        <v>803</v>
      </c>
      <c r="X660" s="21" t="s">
        <v>804</v>
      </c>
      <c r="Y660" s="9" t="s">
        <v>34</v>
      </c>
    </row>
    <row r="661" spans="1:25">
      <c r="A661" s="10" t="s">
        <v>25</v>
      </c>
      <c r="D661" s="9" t="s">
        <v>798</v>
      </c>
      <c r="F661" s="9" t="s">
        <v>105</v>
      </c>
      <c r="G661" s="9" t="s">
        <v>793</v>
      </c>
      <c r="H661" s="9" t="s">
        <v>799</v>
      </c>
      <c r="I661" s="9" t="s">
        <v>461</v>
      </c>
      <c r="J661" s="9" t="s">
        <v>534</v>
      </c>
      <c r="L661" s="9" t="s">
        <v>800</v>
      </c>
      <c r="M661" s="9" t="s">
        <v>801</v>
      </c>
      <c r="Q661" s="9">
        <v>0.67</v>
      </c>
      <c r="R661" s="9">
        <v>0.26</v>
      </c>
      <c r="S661" s="9">
        <v>1.8</v>
      </c>
      <c r="V661" s="9" t="s">
        <v>802</v>
      </c>
      <c r="W661" s="9" t="s">
        <v>803</v>
      </c>
      <c r="X661" s="21" t="s">
        <v>804</v>
      </c>
      <c r="Y661" s="9" t="s">
        <v>34</v>
      </c>
    </row>
    <row r="662" spans="1:25">
      <c r="A662" s="10" t="s">
        <v>40</v>
      </c>
      <c r="D662" s="9" t="s">
        <v>805</v>
      </c>
      <c r="F662" s="9" t="s">
        <v>105</v>
      </c>
      <c r="G662" s="9" t="s">
        <v>793</v>
      </c>
      <c r="H662" s="9" t="s">
        <v>799</v>
      </c>
      <c r="I662" s="9" t="s">
        <v>461</v>
      </c>
      <c r="J662" s="9" t="s">
        <v>534</v>
      </c>
      <c r="L662" s="9" t="s">
        <v>800</v>
      </c>
      <c r="M662" s="9" t="s">
        <v>801</v>
      </c>
      <c r="Q662" s="9">
        <v>14</v>
      </c>
      <c r="R662" s="9">
        <v>1.3</v>
      </c>
      <c r="S662" s="9" t="s">
        <v>726</v>
      </c>
      <c r="V662" s="9" t="s">
        <v>802</v>
      </c>
      <c r="W662" s="9" t="s">
        <v>803</v>
      </c>
      <c r="X662" s="21" t="s">
        <v>804</v>
      </c>
      <c r="Y662" s="9" t="s">
        <v>34</v>
      </c>
    </row>
    <row r="663" spans="1:25">
      <c r="A663" s="10" t="s">
        <v>40</v>
      </c>
      <c r="B663" s="9" t="s">
        <v>806</v>
      </c>
      <c r="D663" s="9" t="s">
        <v>807</v>
      </c>
      <c r="F663" s="9" t="s">
        <v>105</v>
      </c>
      <c r="G663" s="9" t="s">
        <v>793</v>
      </c>
      <c r="H663" s="9" t="s">
        <v>799</v>
      </c>
      <c r="I663" s="9" t="s">
        <v>461</v>
      </c>
      <c r="J663" s="9" t="s">
        <v>534</v>
      </c>
      <c r="L663" s="9" t="s">
        <v>800</v>
      </c>
      <c r="M663" s="9" t="s">
        <v>801</v>
      </c>
      <c r="Q663" s="9">
        <v>4.4000000000000004</v>
      </c>
      <c r="R663" s="9">
        <v>1.5</v>
      </c>
      <c r="S663" s="9">
        <v>7.4</v>
      </c>
      <c r="V663" s="9" t="s">
        <v>802</v>
      </c>
      <c r="W663" s="9" t="s">
        <v>803</v>
      </c>
      <c r="X663" s="21" t="s">
        <v>804</v>
      </c>
      <c r="Y663" s="9" t="s">
        <v>34</v>
      </c>
    </row>
    <row r="664" spans="1:25">
      <c r="A664" s="10" t="s">
        <v>40</v>
      </c>
      <c r="B664" s="9" t="s">
        <v>808</v>
      </c>
      <c r="D664" s="9" t="s">
        <v>807</v>
      </c>
      <c r="F664" s="9" t="s">
        <v>105</v>
      </c>
      <c r="G664" s="9" t="s">
        <v>793</v>
      </c>
      <c r="H664" s="9" t="s">
        <v>799</v>
      </c>
      <c r="I664" s="9" t="s">
        <v>461</v>
      </c>
      <c r="J664" s="9" t="s">
        <v>534</v>
      </c>
      <c r="L664" s="9" t="s">
        <v>800</v>
      </c>
      <c r="M664" s="9" t="s">
        <v>801</v>
      </c>
      <c r="Q664" s="9">
        <v>1.9</v>
      </c>
      <c r="R664" s="9">
        <v>1.0069999999999999</v>
      </c>
      <c r="S664" s="9">
        <v>3.8</v>
      </c>
      <c r="V664" s="9" t="s">
        <v>802</v>
      </c>
      <c r="W664" s="9" t="s">
        <v>803</v>
      </c>
      <c r="X664" s="21" t="s">
        <v>804</v>
      </c>
      <c r="Y664" s="9" t="s">
        <v>34</v>
      </c>
    </row>
    <row r="665" spans="1:25">
      <c r="A665" s="10" t="s">
        <v>40</v>
      </c>
      <c r="B665" s="9" t="s">
        <v>809</v>
      </c>
      <c r="D665" s="9" t="s">
        <v>807</v>
      </c>
      <c r="F665" s="9" t="s">
        <v>105</v>
      </c>
      <c r="G665" s="9" t="s">
        <v>793</v>
      </c>
      <c r="H665" s="9" t="s">
        <v>799</v>
      </c>
      <c r="I665" s="9" t="s">
        <v>461</v>
      </c>
      <c r="J665" s="9" t="s">
        <v>534</v>
      </c>
      <c r="L665" s="9" t="s">
        <v>800</v>
      </c>
      <c r="M665" s="9" t="s">
        <v>801</v>
      </c>
      <c r="Q665" s="9">
        <v>2.5</v>
      </c>
      <c r="R665" s="9">
        <v>1.3</v>
      </c>
      <c r="S665" s="9">
        <v>5</v>
      </c>
      <c r="V665" s="9" t="s">
        <v>802</v>
      </c>
      <c r="W665" s="9" t="s">
        <v>803</v>
      </c>
      <c r="X665" s="21" t="s">
        <v>804</v>
      </c>
      <c r="Y665" s="9" t="s">
        <v>34</v>
      </c>
    </row>
    <row r="666" spans="1:25" ht="16.5">
      <c r="A666" s="10" t="s">
        <v>25</v>
      </c>
      <c r="B666" t="s">
        <v>810</v>
      </c>
      <c r="D666" s="9" t="s">
        <v>807</v>
      </c>
      <c r="F666" s="9" t="s">
        <v>105</v>
      </c>
      <c r="G666" s="9" t="s">
        <v>793</v>
      </c>
      <c r="H666" s="9" t="s">
        <v>799</v>
      </c>
      <c r="I666" s="9" t="s">
        <v>461</v>
      </c>
      <c r="J666" s="9" t="s">
        <v>534</v>
      </c>
      <c r="L666" s="9" t="s">
        <v>800</v>
      </c>
      <c r="M666" s="9" t="s">
        <v>801</v>
      </c>
      <c r="Q666" s="9">
        <v>0.45</v>
      </c>
      <c r="R666" s="9">
        <v>0.24</v>
      </c>
      <c r="S666" s="9">
        <v>0.85</v>
      </c>
      <c r="V666" s="9" t="s">
        <v>802</v>
      </c>
      <c r="W666" s="9" t="s">
        <v>803</v>
      </c>
      <c r="X666" s="9" t="s">
        <v>804</v>
      </c>
      <c r="Y666" s="9" t="s">
        <v>34</v>
      </c>
    </row>
    <row r="667" spans="1:25" ht="16.5">
      <c r="A667" s="10" t="s">
        <v>25</v>
      </c>
      <c r="B667" s="28" t="s">
        <v>811</v>
      </c>
      <c r="D667" s="9" t="s">
        <v>807</v>
      </c>
      <c r="F667" s="9" t="s">
        <v>105</v>
      </c>
      <c r="G667" s="9" t="s">
        <v>793</v>
      </c>
      <c r="H667" s="9" t="s">
        <v>799</v>
      </c>
      <c r="I667" s="9" t="s">
        <v>461</v>
      </c>
      <c r="J667" s="9" t="s">
        <v>534</v>
      </c>
      <c r="L667" s="9" t="s">
        <v>800</v>
      </c>
      <c r="M667" s="9" t="s">
        <v>801</v>
      </c>
      <c r="Q667" s="9">
        <v>1.4</v>
      </c>
      <c r="R667" s="9">
        <v>0.14000000000000001</v>
      </c>
      <c r="S667" s="9">
        <v>14</v>
      </c>
      <c r="V667" s="9" t="s">
        <v>802</v>
      </c>
      <c r="W667" s="9" t="s">
        <v>803</v>
      </c>
      <c r="X667" s="9" t="s">
        <v>804</v>
      </c>
      <c r="Y667" s="9" t="s">
        <v>34</v>
      </c>
    </row>
    <row r="668" spans="1:25">
      <c r="A668" s="10" t="s">
        <v>486</v>
      </c>
      <c r="D668" s="9" t="s">
        <v>159</v>
      </c>
      <c r="F668" s="9" t="s">
        <v>105</v>
      </c>
      <c r="G668" s="9" t="s">
        <v>793</v>
      </c>
      <c r="H668" s="9" t="s">
        <v>812</v>
      </c>
      <c r="I668" s="9" t="s">
        <v>30</v>
      </c>
      <c r="Q668" s="9">
        <v>40</v>
      </c>
      <c r="R668" s="9">
        <v>21</v>
      </c>
      <c r="S668" s="9">
        <v>74</v>
      </c>
      <c r="V668" s="9" t="s">
        <v>813</v>
      </c>
      <c r="W668" s="9" t="s">
        <v>814</v>
      </c>
      <c r="X668" s="21" t="s">
        <v>815</v>
      </c>
      <c r="Y668" s="9" t="s">
        <v>34</v>
      </c>
    </row>
    <row r="669" spans="1:25">
      <c r="A669" s="10" t="s">
        <v>486</v>
      </c>
      <c r="D669" s="9" t="s">
        <v>159</v>
      </c>
      <c r="F669" s="9" t="s">
        <v>105</v>
      </c>
      <c r="G669" s="9" t="s">
        <v>793</v>
      </c>
      <c r="H669" s="9" t="s">
        <v>812</v>
      </c>
      <c r="I669" s="9" t="s">
        <v>30</v>
      </c>
      <c r="N669" s="9" t="s">
        <v>816</v>
      </c>
      <c r="P669" s="9" t="s">
        <v>817</v>
      </c>
      <c r="Q669" s="9">
        <v>11</v>
      </c>
      <c r="R669" s="9">
        <v>4.9000000000000004</v>
      </c>
      <c r="S669" s="9">
        <v>24</v>
      </c>
      <c r="V669" s="9" t="s">
        <v>813</v>
      </c>
      <c r="W669" s="9" t="s">
        <v>814</v>
      </c>
      <c r="X669" s="21" t="s">
        <v>815</v>
      </c>
      <c r="Y669" s="9" t="s">
        <v>34</v>
      </c>
    </row>
    <row r="670" spans="1:25">
      <c r="A670" s="10" t="s">
        <v>486</v>
      </c>
      <c r="D670" s="9" t="s">
        <v>159</v>
      </c>
      <c r="F670" s="9" t="s">
        <v>105</v>
      </c>
      <c r="G670" s="9" t="s">
        <v>793</v>
      </c>
      <c r="H670" s="9" t="s">
        <v>812</v>
      </c>
      <c r="I670" s="9" t="s">
        <v>30</v>
      </c>
      <c r="N670" s="9" t="s">
        <v>816</v>
      </c>
      <c r="P670" s="9" t="s">
        <v>817</v>
      </c>
      <c r="Q670" s="9">
        <v>1</v>
      </c>
      <c r="R670" s="9">
        <v>0.1</v>
      </c>
      <c r="S670" s="9">
        <v>7.8</v>
      </c>
      <c r="V670" s="9" t="s">
        <v>813</v>
      </c>
      <c r="W670" s="9" t="s">
        <v>814</v>
      </c>
      <c r="X670" s="21" t="s">
        <v>815</v>
      </c>
      <c r="Y670" s="9" t="s">
        <v>34</v>
      </c>
    </row>
    <row r="671" spans="1:25">
      <c r="A671" s="10" t="s">
        <v>25</v>
      </c>
      <c r="D671" s="9" t="s">
        <v>159</v>
      </c>
      <c r="F671" s="9" t="s">
        <v>105</v>
      </c>
      <c r="G671" s="9" t="s">
        <v>793</v>
      </c>
      <c r="H671" s="9" t="s">
        <v>812</v>
      </c>
      <c r="I671" s="9" t="s">
        <v>30</v>
      </c>
      <c r="Q671" s="9">
        <v>6.1</v>
      </c>
      <c r="R671" s="9">
        <v>3.7</v>
      </c>
      <c r="S671" s="9">
        <v>10</v>
      </c>
      <c r="V671" s="9" t="s">
        <v>813</v>
      </c>
      <c r="W671" s="9" t="s">
        <v>814</v>
      </c>
      <c r="X671" s="9" t="s">
        <v>815</v>
      </c>
      <c r="Y671" s="9" t="s">
        <v>34</v>
      </c>
    </row>
    <row r="672" spans="1:25">
      <c r="A672" s="10" t="s">
        <v>25</v>
      </c>
      <c r="D672" s="9" t="s">
        <v>159</v>
      </c>
      <c r="F672" s="9" t="s">
        <v>105</v>
      </c>
      <c r="G672" s="9" t="s">
        <v>793</v>
      </c>
      <c r="H672" s="9" t="s">
        <v>812</v>
      </c>
      <c r="I672" s="9" t="s">
        <v>30</v>
      </c>
      <c r="M672" s="9" t="s">
        <v>818</v>
      </c>
      <c r="N672" s="9" t="s">
        <v>816</v>
      </c>
      <c r="P672" s="9" t="s">
        <v>817</v>
      </c>
      <c r="Q672" s="9">
        <v>2</v>
      </c>
      <c r="R672" s="9">
        <v>1</v>
      </c>
      <c r="S672" s="9">
        <v>4</v>
      </c>
      <c r="V672" s="9" t="s">
        <v>813</v>
      </c>
      <c r="W672" s="9" t="s">
        <v>814</v>
      </c>
      <c r="X672" s="9" t="s">
        <v>815</v>
      </c>
      <c r="Y672" s="9" t="s">
        <v>34</v>
      </c>
    </row>
    <row r="673" spans="1:25">
      <c r="A673" s="10" t="s">
        <v>25</v>
      </c>
      <c r="D673" s="9" t="s">
        <v>159</v>
      </c>
      <c r="F673" s="9" t="s">
        <v>105</v>
      </c>
      <c r="G673" s="9" t="s">
        <v>793</v>
      </c>
      <c r="H673" s="9" t="s">
        <v>812</v>
      </c>
      <c r="I673" s="9" t="s">
        <v>30</v>
      </c>
      <c r="M673" s="9" t="s">
        <v>819</v>
      </c>
      <c r="N673" s="9" t="s">
        <v>816</v>
      </c>
      <c r="P673" s="9" t="s">
        <v>817</v>
      </c>
      <c r="Q673" s="9">
        <v>0.4</v>
      </c>
      <c r="R673" s="9">
        <v>0.1</v>
      </c>
      <c r="S673" s="9">
        <v>1.4</v>
      </c>
      <c r="V673" s="9" t="s">
        <v>813</v>
      </c>
      <c r="W673" s="9" t="s">
        <v>814</v>
      </c>
      <c r="X673" s="9" t="s">
        <v>815</v>
      </c>
      <c r="Y673" s="9" t="s">
        <v>34</v>
      </c>
    </row>
    <row r="674" spans="1:25">
      <c r="A674" s="10" t="s">
        <v>486</v>
      </c>
      <c r="B674" s="9" t="s">
        <v>820</v>
      </c>
      <c r="F674" s="9" t="s">
        <v>105</v>
      </c>
      <c r="G674" s="9" t="s">
        <v>793</v>
      </c>
      <c r="H674" s="9" t="s">
        <v>821</v>
      </c>
      <c r="I674" s="9" t="s">
        <v>463</v>
      </c>
      <c r="J674" s="9" t="s">
        <v>822</v>
      </c>
      <c r="K674" s="9" t="s">
        <v>823</v>
      </c>
      <c r="L674" s="9" t="s">
        <v>824</v>
      </c>
      <c r="Q674" s="9">
        <v>1.1399999999999999</v>
      </c>
      <c r="R674" s="9">
        <v>0.3</v>
      </c>
      <c r="S674" s="9">
        <v>3.3</v>
      </c>
      <c r="V674" s="9" t="s">
        <v>825</v>
      </c>
      <c r="W674" s="9" t="s">
        <v>826</v>
      </c>
      <c r="X674" s="21" t="s">
        <v>827</v>
      </c>
      <c r="Y674" s="9" t="s">
        <v>34</v>
      </c>
    </row>
    <row r="675" spans="1:25">
      <c r="A675" s="10" t="s">
        <v>486</v>
      </c>
      <c r="B675" s="9" t="s">
        <v>828</v>
      </c>
      <c r="F675" s="9" t="s">
        <v>105</v>
      </c>
      <c r="G675" s="9" t="s">
        <v>793</v>
      </c>
      <c r="H675" s="9" t="s">
        <v>821</v>
      </c>
      <c r="I675" s="9" t="s">
        <v>463</v>
      </c>
      <c r="J675" s="9" t="s">
        <v>822</v>
      </c>
      <c r="K675" s="9" t="s">
        <v>823</v>
      </c>
      <c r="L675" s="9" t="s">
        <v>824</v>
      </c>
      <c r="N675" s="9" t="s">
        <v>816</v>
      </c>
      <c r="O675" s="9" t="s">
        <v>816</v>
      </c>
      <c r="P675" s="9" t="s">
        <v>829</v>
      </c>
      <c r="Q675" s="9">
        <v>0.22</v>
      </c>
      <c r="R675" s="9">
        <v>0.01</v>
      </c>
      <c r="S675" s="9">
        <v>1.78</v>
      </c>
      <c r="V675" s="9" t="s">
        <v>825</v>
      </c>
      <c r="W675" s="9" t="s">
        <v>826</v>
      </c>
      <c r="X675" s="21" t="s">
        <v>827</v>
      </c>
      <c r="Y675" s="9" t="s">
        <v>34</v>
      </c>
    </row>
    <row r="676" spans="1:25">
      <c r="A676" s="10" t="s">
        <v>25</v>
      </c>
      <c r="B676" s="9" t="s">
        <v>828</v>
      </c>
      <c r="F676" s="9" t="s">
        <v>105</v>
      </c>
      <c r="G676" s="9" t="s">
        <v>793</v>
      </c>
      <c r="H676" s="9" t="s">
        <v>821</v>
      </c>
      <c r="I676" s="9" t="s">
        <v>463</v>
      </c>
      <c r="J676" s="9" t="s">
        <v>822</v>
      </c>
      <c r="K676" s="9" t="s">
        <v>823</v>
      </c>
      <c r="L676" s="9" t="s">
        <v>824</v>
      </c>
      <c r="Q676" s="9">
        <v>0.105</v>
      </c>
      <c r="R676" s="9">
        <v>4.3999999999999997E-2</v>
      </c>
      <c r="S676" s="9">
        <v>0.253</v>
      </c>
      <c r="V676" s="9" t="s">
        <v>825</v>
      </c>
      <c r="W676" s="9" t="s">
        <v>826</v>
      </c>
      <c r="X676" s="9" t="s">
        <v>827</v>
      </c>
      <c r="Y676" s="9" t="s">
        <v>34</v>
      </c>
    </row>
    <row r="677" spans="1:25" ht="29">
      <c r="A677" s="10" t="s">
        <v>486</v>
      </c>
      <c r="B677" s="28" t="s">
        <v>830</v>
      </c>
      <c r="D677" s="9" t="s">
        <v>713</v>
      </c>
      <c r="F677" s="9" t="s">
        <v>105</v>
      </c>
      <c r="G677" s="9" t="s">
        <v>793</v>
      </c>
      <c r="H677" s="9" t="s">
        <v>821</v>
      </c>
      <c r="I677" t="s">
        <v>461</v>
      </c>
      <c r="L677" s="79" t="s">
        <v>660</v>
      </c>
      <c r="O677" s="79" t="s">
        <v>831</v>
      </c>
      <c r="Q677" s="79">
        <v>0.67</v>
      </c>
      <c r="R677" s="79">
        <v>0.05</v>
      </c>
      <c r="S677" s="79">
        <v>9.98</v>
      </c>
      <c r="V677" s="9" t="s">
        <v>832</v>
      </c>
      <c r="W677" s="9" t="s">
        <v>833</v>
      </c>
      <c r="X677" s="21" t="s">
        <v>834</v>
      </c>
      <c r="Y677" s="9" t="s">
        <v>34</v>
      </c>
    </row>
    <row r="678" spans="1:25" ht="16.5">
      <c r="A678" s="10" t="s">
        <v>486</v>
      </c>
      <c r="B678" s="28" t="s">
        <v>830</v>
      </c>
      <c r="F678" s="9" t="s">
        <v>105</v>
      </c>
      <c r="G678" s="9" t="s">
        <v>793</v>
      </c>
      <c r="H678" s="9" t="s">
        <v>835</v>
      </c>
      <c r="I678" t="s">
        <v>461</v>
      </c>
      <c r="L678" s="79" t="s">
        <v>660</v>
      </c>
      <c r="O678" s="79" t="s">
        <v>836</v>
      </c>
      <c r="Q678" s="103">
        <v>1.07E-8</v>
      </c>
      <c r="R678" s="79">
        <v>0</v>
      </c>
      <c r="S678" s="79" t="s">
        <v>726</v>
      </c>
      <c r="V678" s="9" t="s">
        <v>832</v>
      </c>
      <c r="W678" s="9" t="s">
        <v>833</v>
      </c>
      <c r="X678" s="21" t="s">
        <v>834</v>
      </c>
      <c r="Y678" s="9" t="s">
        <v>34</v>
      </c>
    </row>
    <row r="679" spans="1:25" ht="29">
      <c r="A679" s="10" t="s">
        <v>486</v>
      </c>
      <c r="B679" s="28" t="s">
        <v>830</v>
      </c>
      <c r="F679" s="9" t="s">
        <v>105</v>
      </c>
      <c r="G679" s="9" t="s">
        <v>793</v>
      </c>
      <c r="H679" s="9" t="s">
        <v>837</v>
      </c>
      <c r="I679" t="s">
        <v>461</v>
      </c>
      <c r="L679" s="79" t="s">
        <v>664</v>
      </c>
      <c r="O679" s="79" t="s">
        <v>831</v>
      </c>
      <c r="Q679" s="79">
        <v>176.65</v>
      </c>
      <c r="R679" s="79">
        <v>80.38</v>
      </c>
      <c r="S679" s="79">
        <v>388.24</v>
      </c>
      <c r="V679" s="9" t="s">
        <v>832</v>
      </c>
      <c r="W679" s="9" t="s">
        <v>833</v>
      </c>
      <c r="X679" s="21" t="s">
        <v>834</v>
      </c>
      <c r="Y679" s="9" t="s">
        <v>34</v>
      </c>
    </row>
    <row r="680" spans="1:25" ht="29">
      <c r="A680" s="10" t="s">
        <v>486</v>
      </c>
      <c r="B680" s="28" t="s">
        <v>830</v>
      </c>
      <c r="F680" s="9" t="s">
        <v>105</v>
      </c>
      <c r="G680" s="9" t="s">
        <v>793</v>
      </c>
      <c r="H680" s="9" t="s">
        <v>838</v>
      </c>
      <c r="I680" t="s">
        <v>463</v>
      </c>
      <c r="L680" s="79" t="s">
        <v>839</v>
      </c>
      <c r="O680" s="79" t="s">
        <v>831</v>
      </c>
      <c r="Q680" s="79">
        <v>0.6</v>
      </c>
      <c r="R680" s="79">
        <v>0.03</v>
      </c>
      <c r="S680" s="79">
        <v>13.1</v>
      </c>
      <c r="V680" s="9" t="s">
        <v>832</v>
      </c>
      <c r="W680" s="9" t="s">
        <v>833</v>
      </c>
      <c r="X680" s="21" t="s">
        <v>834</v>
      </c>
      <c r="Y680" s="9" t="s">
        <v>34</v>
      </c>
    </row>
    <row r="681" spans="1:25" ht="16.5">
      <c r="A681" s="10" t="s">
        <v>486</v>
      </c>
      <c r="B681" s="28" t="s">
        <v>830</v>
      </c>
      <c r="F681" s="9" t="s">
        <v>105</v>
      </c>
      <c r="G681" s="9" t="s">
        <v>793</v>
      </c>
      <c r="H681" s="9" t="s">
        <v>840</v>
      </c>
      <c r="I681" t="s">
        <v>463</v>
      </c>
      <c r="L681" s="79" t="s">
        <v>839</v>
      </c>
      <c r="O681" s="79" t="s">
        <v>836</v>
      </c>
      <c r="Q681" s="79">
        <v>0.16</v>
      </c>
      <c r="R681" s="79">
        <v>8.9999999999999993E-3</v>
      </c>
      <c r="S681" s="79">
        <v>2.96</v>
      </c>
      <c r="V681" s="9" t="s">
        <v>832</v>
      </c>
      <c r="W681" s="9" t="s">
        <v>833</v>
      </c>
      <c r="X681" s="21" t="s">
        <v>834</v>
      </c>
      <c r="Y681" s="9" t="s">
        <v>34</v>
      </c>
    </row>
    <row r="682" spans="1:25" ht="29">
      <c r="A682" s="10" t="s">
        <v>486</v>
      </c>
      <c r="B682" s="28" t="s">
        <v>830</v>
      </c>
      <c r="F682" s="9" t="s">
        <v>105</v>
      </c>
      <c r="G682" s="9" t="s">
        <v>793</v>
      </c>
      <c r="H682" s="9" t="s">
        <v>841</v>
      </c>
      <c r="I682" t="s">
        <v>30</v>
      </c>
      <c r="L682" s="79" t="s">
        <v>842</v>
      </c>
      <c r="O682" s="79" t="s">
        <v>831</v>
      </c>
      <c r="Q682" s="79">
        <v>30.74</v>
      </c>
      <c r="R682" s="79">
        <v>11.09</v>
      </c>
      <c r="S682" s="79">
        <v>85.17</v>
      </c>
      <c r="V682" s="9" t="s">
        <v>832</v>
      </c>
      <c r="W682" s="9" t="s">
        <v>833</v>
      </c>
      <c r="X682" s="21" t="s">
        <v>834</v>
      </c>
      <c r="Y682" s="9" t="s">
        <v>34</v>
      </c>
    </row>
    <row r="683" spans="1:25" ht="16.5">
      <c r="A683" s="10" t="s">
        <v>486</v>
      </c>
      <c r="B683" s="28" t="s">
        <v>830</v>
      </c>
      <c r="F683" s="9" t="s">
        <v>105</v>
      </c>
      <c r="G683" s="9" t="s">
        <v>793</v>
      </c>
      <c r="H683" s="9" t="s">
        <v>843</v>
      </c>
      <c r="I683" t="s">
        <v>30</v>
      </c>
      <c r="L683" s="79" t="s">
        <v>842</v>
      </c>
      <c r="O683" s="79" t="s">
        <v>836</v>
      </c>
      <c r="Q683" s="79">
        <v>1.44</v>
      </c>
      <c r="R683" s="79">
        <v>0.22</v>
      </c>
      <c r="S683" s="79">
        <v>9.31</v>
      </c>
      <c r="V683" s="9" t="s">
        <v>832</v>
      </c>
      <c r="W683" s="9" t="s">
        <v>833</v>
      </c>
      <c r="X683" s="21" t="s">
        <v>834</v>
      </c>
      <c r="Y683" s="9" t="s">
        <v>34</v>
      </c>
    </row>
    <row r="684" spans="1:25" ht="29">
      <c r="A684" s="10" t="s">
        <v>486</v>
      </c>
      <c r="B684" s="28" t="s">
        <v>844</v>
      </c>
      <c r="F684" s="9" t="s">
        <v>105</v>
      </c>
      <c r="G684" s="9" t="s">
        <v>793</v>
      </c>
      <c r="H684" s="9" t="s">
        <v>845</v>
      </c>
      <c r="I684" t="s">
        <v>461</v>
      </c>
      <c r="L684" s="79" t="s">
        <v>660</v>
      </c>
      <c r="O684" s="79" t="s">
        <v>831</v>
      </c>
      <c r="Q684" s="79">
        <v>0.3</v>
      </c>
      <c r="R684" s="79">
        <v>0.03</v>
      </c>
      <c r="S684" s="79">
        <v>3.43</v>
      </c>
      <c r="V684" s="9" t="s">
        <v>832</v>
      </c>
      <c r="W684" s="9" t="s">
        <v>833</v>
      </c>
      <c r="X684" s="21" t="s">
        <v>834</v>
      </c>
      <c r="Y684" s="9" t="s">
        <v>34</v>
      </c>
    </row>
    <row r="685" spans="1:25" ht="16.5">
      <c r="A685" s="10" t="s">
        <v>486</v>
      </c>
      <c r="B685" s="28" t="s">
        <v>844</v>
      </c>
      <c r="F685" s="9" t="s">
        <v>105</v>
      </c>
      <c r="G685" s="9" t="s">
        <v>793</v>
      </c>
      <c r="H685" s="9" t="s">
        <v>846</v>
      </c>
      <c r="I685" t="s">
        <v>461</v>
      </c>
      <c r="L685" s="79" t="s">
        <v>660</v>
      </c>
      <c r="O685" s="79" t="s">
        <v>836</v>
      </c>
      <c r="Q685" s="103">
        <v>1.03E-8</v>
      </c>
      <c r="R685">
        <v>0</v>
      </c>
      <c r="S685" t="s">
        <v>726</v>
      </c>
      <c r="V685" s="9" t="s">
        <v>832</v>
      </c>
      <c r="W685" s="9" t="s">
        <v>833</v>
      </c>
      <c r="X685" s="21" t="s">
        <v>834</v>
      </c>
      <c r="Y685" s="9" t="s">
        <v>34</v>
      </c>
    </row>
    <row r="686" spans="1:25" ht="29">
      <c r="A686" s="10" t="s">
        <v>486</v>
      </c>
      <c r="B686" s="28" t="s">
        <v>844</v>
      </c>
      <c r="F686" s="9" t="s">
        <v>105</v>
      </c>
      <c r="G686" s="9" t="s">
        <v>793</v>
      </c>
      <c r="H686" s="9" t="s">
        <v>847</v>
      </c>
      <c r="I686" t="s">
        <v>461</v>
      </c>
      <c r="L686" s="79" t="s">
        <v>664</v>
      </c>
      <c r="O686" s="79" t="s">
        <v>831</v>
      </c>
      <c r="Q686" s="79">
        <v>59.48</v>
      </c>
      <c r="R686" s="79">
        <v>14.32</v>
      </c>
      <c r="S686" s="79">
        <v>246.99</v>
      </c>
      <c r="V686" s="9" t="s">
        <v>832</v>
      </c>
      <c r="W686" s="9" t="s">
        <v>833</v>
      </c>
      <c r="X686" s="21" t="s">
        <v>834</v>
      </c>
      <c r="Y686" s="9" t="s">
        <v>34</v>
      </c>
    </row>
    <row r="687" spans="1:25" ht="29">
      <c r="A687" s="10" t="s">
        <v>486</v>
      </c>
      <c r="B687" s="28" t="s">
        <v>844</v>
      </c>
      <c r="F687" s="9" t="s">
        <v>105</v>
      </c>
      <c r="G687" s="9" t="s">
        <v>793</v>
      </c>
      <c r="H687" s="9" t="s">
        <v>848</v>
      </c>
      <c r="I687" t="s">
        <v>463</v>
      </c>
      <c r="L687" s="79" t="s">
        <v>839</v>
      </c>
      <c r="O687" s="79" t="s">
        <v>831</v>
      </c>
      <c r="Q687" s="79">
        <v>0.21</v>
      </c>
      <c r="R687" s="79">
        <v>0.02</v>
      </c>
      <c r="S687" s="79">
        <v>2.48</v>
      </c>
      <c r="V687" s="9" t="s">
        <v>832</v>
      </c>
      <c r="W687" s="9" t="s">
        <v>833</v>
      </c>
      <c r="X687" s="21" t="s">
        <v>834</v>
      </c>
      <c r="Y687" s="9" t="s">
        <v>34</v>
      </c>
    </row>
    <row r="688" spans="1:25" ht="16.5">
      <c r="A688" s="10" t="s">
        <v>486</v>
      </c>
      <c r="B688" s="28" t="s">
        <v>844</v>
      </c>
      <c r="F688" s="9" t="s">
        <v>105</v>
      </c>
      <c r="G688" s="9" t="s">
        <v>793</v>
      </c>
      <c r="H688" s="9" t="s">
        <v>849</v>
      </c>
      <c r="I688" t="s">
        <v>463</v>
      </c>
      <c r="L688" s="79" t="s">
        <v>839</v>
      </c>
      <c r="O688" s="79" t="s">
        <v>836</v>
      </c>
      <c r="Q688" s="79">
        <v>0.16</v>
      </c>
      <c r="R688" s="79">
        <v>8.9999999999999993E-3</v>
      </c>
      <c r="S688" s="79">
        <v>2.96</v>
      </c>
      <c r="V688" s="9" t="s">
        <v>832</v>
      </c>
      <c r="W688" s="9" t="s">
        <v>833</v>
      </c>
      <c r="X688" s="21" t="s">
        <v>834</v>
      </c>
      <c r="Y688" s="9" t="s">
        <v>34</v>
      </c>
    </row>
    <row r="689" spans="1:25" ht="29">
      <c r="A689" s="10" t="s">
        <v>486</v>
      </c>
      <c r="B689" s="28" t="s">
        <v>844</v>
      </c>
      <c r="F689" s="9" t="s">
        <v>105</v>
      </c>
      <c r="G689" s="9" t="s">
        <v>793</v>
      </c>
      <c r="H689" s="9" t="s">
        <v>850</v>
      </c>
      <c r="I689" t="s">
        <v>30</v>
      </c>
      <c r="L689" s="79" t="s">
        <v>842</v>
      </c>
      <c r="O689" s="79" t="s">
        <v>831</v>
      </c>
      <c r="Q689" s="79">
        <v>13.2</v>
      </c>
      <c r="R689" s="79">
        <v>4.08</v>
      </c>
      <c r="S689" s="79">
        <v>42.68</v>
      </c>
      <c r="V689" s="9" t="s">
        <v>832</v>
      </c>
      <c r="W689" s="9" t="s">
        <v>833</v>
      </c>
      <c r="X689" s="21" t="s">
        <v>834</v>
      </c>
      <c r="Y689" s="9" t="s">
        <v>34</v>
      </c>
    </row>
    <row r="690" spans="1:25" ht="16.5">
      <c r="A690" s="10" t="s">
        <v>486</v>
      </c>
      <c r="B690" s="28" t="s">
        <v>844</v>
      </c>
      <c r="F690" s="9" t="s">
        <v>105</v>
      </c>
      <c r="G690" s="9" t="s">
        <v>793</v>
      </c>
      <c r="H690" s="9" t="s">
        <v>851</v>
      </c>
      <c r="I690" t="s">
        <v>30</v>
      </c>
      <c r="L690" s="79" t="s">
        <v>842</v>
      </c>
      <c r="O690" s="79" t="s">
        <v>836</v>
      </c>
      <c r="Q690" s="79">
        <v>1.26</v>
      </c>
      <c r="R690" s="79">
        <v>0.18</v>
      </c>
      <c r="S690" s="79">
        <v>8.9600000000000009</v>
      </c>
      <c r="V690" s="9" t="s">
        <v>832</v>
      </c>
      <c r="W690" s="9" t="s">
        <v>833</v>
      </c>
      <c r="X690" s="21" t="s">
        <v>834</v>
      </c>
      <c r="Y690" s="9" t="s">
        <v>34</v>
      </c>
    </row>
    <row r="691" spans="1:25">
      <c r="A691" s="10" t="s">
        <v>45</v>
      </c>
      <c r="B691" s="9" t="s">
        <v>852</v>
      </c>
      <c r="C691" s="9" t="s">
        <v>853</v>
      </c>
      <c r="F691" s="9" t="s">
        <v>53</v>
      </c>
      <c r="G691" s="9" t="s">
        <v>854</v>
      </c>
      <c r="I691" s="9" t="s">
        <v>855</v>
      </c>
      <c r="Q691" s="9">
        <f>1.4*10^6</f>
        <v>1400000</v>
      </c>
      <c r="V691" t="s">
        <v>856</v>
      </c>
      <c r="W691" s="9" t="s">
        <v>857</v>
      </c>
      <c r="X691" s="20" t="s">
        <v>858</v>
      </c>
      <c r="Y691" s="9" t="s">
        <v>34</v>
      </c>
    </row>
    <row r="692" spans="1:25">
      <c r="A692" s="10" t="s">
        <v>25</v>
      </c>
      <c r="B692" s="9" t="s">
        <v>859</v>
      </c>
      <c r="F692" s="9" t="s">
        <v>53</v>
      </c>
      <c r="G692" s="9" t="s">
        <v>854</v>
      </c>
      <c r="I692" s="9" t="s">
        <v>855</v>
      </c>
      <c r="Q692" s="9">
        <v>0.15</v>
      </c>
      <c r="R692" s="9">
        <v>0.03</v>
      </c>
      <c r="S692" s="9">
        <v>0.31</v>
      </c>
      <c r="V692" t="s">
        <v>856</v>
      </c>
      <c r="W692" s="9" t="s">
        <v>857</v>
      </c>
      <c r="X692" t="s">
        <v>858</v>
      </c>
      <c r="Y692" s="9" t="s">
        <v>34</v>
      </c>
    </row>
    <row r="693" spans="1:25">
      <c r="A693" s="10" t="s">
        <v>25</v>
      </c>
      <c r="B693" s="9" t="s">
        <v>860</v>
      </c>
      <c r="F693" s="9" t="s">
        <v>53</v>
      </c>
      <c r="G693" s="9" t="s">
        <v>854</v>
      </c>
      <c r="I693" s="9" t="s">
        <v>855</v>
      </c>
      <c r="Q693" s="9">
        <v>0.7</v>
      </c>
      <c r="R693" s="9">
        <f>1.18*10^-3</f>
        <v>1.1800000000000001E-3</v>
      </c>
      <c r="S693" s="9">
        <v>3.67</v>
      </c>
      <c r="V693" t="s">
        <v>856</v>
      </c>
      <c r="W693" s="9" t="s">
        <v>857</v>
      </c>
      <c r="X693" t="s">
        <v>858</v>
      </c>
      <c r="Y693" s="9" t="s">
        <v>34</v>
      </c>
    </row>
    <row r="694" spans="1:25">
      <c r="A694" s="10" t="s">
        <v>25</v>
      </c>
      <c r="B694" s="9" t="s">
        <v>861</v>
      </c>
      <c r="F694" s="9" t="s">
        <v>53</v>
      </c>
      <c r="G694" s="9" t="s">
        <v>854</v>
      </c>
      <c r="I694" s="9" t="s">
        <v>855</v>
      </c>
      <c r="Q694" s="9">
        <f>2*10^-6</f>
        <v>1.9999999999999999E-6</v>
      </c>
      <c r="R694" s="9">
        <f>1*10^-7</f>
        <v>9.9999999999999995E-8</v>
      </c>
      <c r="S694" s="9">
        <f>7*10^-6</f>
        <v>6.9999999999999999E-6</v>
      </c>
      <c r="V694" t="s">
        <v>856</v>
      </c>
      <c r="W694" s="9" t="s">
        <v>857</v>
      </c>
      <c r="X694" t="s">
        <v>858</v>
      </c>
      <c r="Y694" s="9" t="s">
        <v>34</v>
      </c>
    </row>
    <row r="695" spans="1:25">
      <c r="A695" s="10" t="s">
        <v>40</v>
      </c>
      <c r="F695" s="9" t="s">
        <v>53</v>
      </c>
      <c r="G695" s="9" t="s">
        <v>854</v>
      </c>
      <c r="I695" s="9" t="s">
        <v>855</v>
      </c>
      <c r="Q695" s="9">
        <v>8.8000000000000007</v>
      </c>
      <c r="R695" s="9">
        <v>4</v>
      </c>
      <c r="S695" s="9">
        <v>19</v>
      </c>
      <c r="V695" t="s">
        <v>856</v>
      </c>
      <c r="W695" s="9" t="s">
        <v>857</v>
      </c>
      <c r="X695" t="s">
        <v>858</v>
      </c>
      <c r="Y695" s="9" t="s">
        <v>34</v>
      </c>
    </row>
    <row r="696" spans="1:25">
      <c r="A696" s="10" t="s">
        <v>40</v>
      </c>
      <c r="F696" s="9" t="s">
        <v>53</v>
      </c>
      <c r="G696" s="9" t="s">
        <v>854</v>
      </c>
      <c r="I696" s="9" t="s">
        <v>855</v>
      </c>
      <c r="Q696" s="9">
        <v>4.0199999999999996</v>
      </c>
      <c r="V696" s="9" t="s">
        <v>862</v>
      </c>
      <c r="W696" s="9" t="s">
        <v>863</v>
      </c>
      <c r="X696" s="21" t="s">
        <v>864</v>
      </c>
      <c r="Y696" s="9" t="s">
        <v>34</v>
      </c>
    </row>
    <row r="697" spans="1:25">
      <c r="A697" s="10" t="s">
        <v>40</v>
      </c>
      <c r="F697" s="9" t="s">
        <v>53</v>
      </c>
      <c r="G697" s="9" t="s">
        <v>854</v>
      </c>
      <c r="I697" s="9" t="s">
        <v>855</v>
      </c>
      <c r="Q697" s="9">
        <v>5.07</v>
      </c>
      <c r="V697" s="9" t="s">
        <v>862</v>
      </c>
      <c r="W697" s="9" t="s">
        <v>863</v>
      </c>
      <c r="X697" s="21" t="s">
        <v>864</v>
      </c>
      <c r="Y697" s="9" t="s">
        <v>34</v>
      </c>
    </row>
    <row r="698" spans="1:25">
      <c r="A698" s="10" t="s">
        <v>486</v>
      </c>
      <c r="B698" s="9" t="s">
        <v>865</v>
      </c>
      <c r="F698" s="9" t="s">
        <v>53</v>
      </c>
      <c r="G698" s="9" t="s">
        <v>854</v>
      </c>
      <c r="I698" s="9" t="s">
        <v>855</v>
      </c>
      <c r="Q698" s="9">
        <v>1.41</v>
      </c>
      <c r="R698" s="9">
        <v>0.21</v>
      </c>
      <c r="S698" s="9">
        <v>3.02</v>
      </c>
      <c r="V698" s="9" t="s">
        <v>866</v>
      </c>
      <c r="W698" s="9" t="s">
        <v>863</v>
      </c>
      <c r="X698" s="9" t="s">
        <v>864</v>
      </c>
      <c r="Y698" s="9" t="s">
        <v>34</v>
      </c>
    </row>
    <row r="699" spans="1:25">
      <c r="A699" s="10" t="s">
        <v>25</v>
      </c>
      <c r="B699" s="9" t="s">
        <v>867</v>
      </c>
      <c r="F699" s="9" t="s">
        <v>53</v>
      </c>
      <c r="G699" s="9" t="s">
        <v>854</v>
      </c>
      <c r="I699" s="9" t="s">
        <v>855</v>
      </c>
      <c r="Q699" s="9">
        <v>0.7</v>
      </c>
      <c r="R699" s="9">
        <f>1.18*10^-3</f>
        <v>1.1800000000000001E-3</v>
      </c>
      <c r="S699" s="9">
        <v>83.67</v>
      </c>
      <c r="V699" s="9" t="s">
        <v>868</v>
      </c>
      <c r="W699" s="9" t="s">
        <v>863</v>
      </c>
      <c r="X699" s="9" t="s">
        <v>864</v>
      </c>
      <c r="Y699" s="9" t="s">
        <v>34</v>
      </c>
    </row>
    <row r="700" spans="1:25" ht="16.5">
      <c r="A700" s="10" t="s">
        <v>25</v>
      </c>
      <c r="B700" s="28" t="s">
        <v>869</v>
      </c>
      <c r="C700" s="9" t="s">
        <v>511</v>
      </c>
      <c r="F700" s="9" t="s">
        <v>28</v>
      </c>
      <c r="G700" s="9" t="s">
        <v>854</v>
      </c>
      <c r="I700" s="9" t="s">
        <v>855</v>
      </c>
      <c r="M700" s="9" t="s">
        <v>870</v>
      </c>
      <c r="Q700" s="9">
        <v>0.21</v>
      </c>
      <c r="R700" s="9">
        <v>8.5000000000000006E-2</v>
      </c>
      <c r="S700" s="9">
        <v>1.8</v>
      </c>
      <c r="V700" t="s">
        <v>871</v>
      </c>
      <c r="W700" s="9" t="s">
        <v>872</v>
      </c>
      <c r="X700" s="21" t="s">
        <v>873</v>
      </c>
      <c r="Y700" s="9" t="s">
        <v>34</v>
      </c>
    </row>
    <row r="701" spans="1:25" ht="16.5">
      <c r="A701" s="10" t="s">
        <v>25</v>
      </c>
      <c r="B701" s="28" t="s">
        <v>869</v>
      </c>
      <c r="C701" s="9" t="s">
        <v>511</v>
      </c>
      <c r="F701" s="9" t="s">
        <v>28</v>
      </c>
      <c r="G701" s="9" t="s">
        <v>854</v>
      </c>
      <c r="I701" s="9" t="s">
        <v>855</v>
      </c>
      <c r="M701" s="9" t="s">
        <v>874</v>
      </c>
      <c r="Q701" s="9">
        <v>0.13</v>
      </c>
      <c r="R701" s="9">
        <v>7.5999999999999998E-2</v>
      </c>
      <c r="S701" s="9">
        <v>0.4</v>
      </c>
      <c r="V701" t="s">
        <v>871</v>
      </c>
      <c r="W701" s="9" t="s">
        <v>872</v>
      </c>
      <c r="X701" s="21" t="s">
        <v>873</v>
      </c>
      <c r="Y701" s="9" t="s">
        <v>34</v>
      </c>
    </row>
    <row r="702" spans="1:25" ht="16.5">
      <c r="A702" s="10" t="s">
        <v>25</v>
      </c>
      <c r="B702" s="28" t="s">
        <v>869</v>
      </c>
      <c r="C702" s="9" t="s">
        <v>511</v>
      </c>
      <c r="F702" s="9" t="s">
        <v>28</v>
      </c>
      <c r="G702" s="9" t="s">
        <v>854</v>
      </c>
      <c r="I702" s="9" t="s">
        <v>855</v>
      </c>
      <c r="M702" s="9" t="s">
        <v>875</v>
      </c>
      <c r="Q702" s="9">
        <v>0.17</v>
      </c>
      <c r="R702" s="9">
        <v>7.3999999999999996E-2</v>
      </c>
      <c r="S702" s="9">
        <v>0.61</v>
      </c>
      <c r="V702" t="s">
        <v>871</v>
      </c>
      <c r="W702" s="9" t="s">
        <v>872</v>
      </c>
      <c r="X702" s="21" t="s">
        <v>873</v>
      </c>
      <c r="Y702" s="9" t="s">
        <v>34</v>
      </c>
    </row>
    <row r="703" spans="1:25" ht="16.5">
      <c r="A703" s="10" t="s">
        <v>25</v>
      </c>
      <c r="B703" s="28" t="s">
        <v>869</v>
      </c>
      <c r="C703" s="9" t="s">
        <v>511</v>
      </c>
      <c r="F703" s="9" t="s">
        <v>28</v>
      </c>
      <c r="G703" s="9" t="s">
        <v>854</v>
      </c>
      <c r="I703" s="9" t="s">
        <v>855</v>
      </c>
      <c r="M703" s="9" t="s">
        <v>876</v>
      </c>
      <c r="Q703" s="9">
        <v>0.28999999999999998</v>
      </c>
      <c r="R703" s="9">
        <v>8.2000000000000003E-2</v>
      </c>
      <c r="S703" s="9">
        <v>1.4</v>
      </c>
      <c r="V703" t="s">
        <v>871</v>
      </c>
      <c r="W703" s="9" t="s">
        <v>872</v>
      </c>
      <c r="X703" s="21" t="s">
        <v>873</v>
      </c>
      <c r="Y703" s="9" t="s">
        <v>34</v>
      </c>
    </row>
    <row r="704" spans="1:25" ht="16.5">
      <c r="A704" s="10" t="s">
        <v>25</v>
      </c>
      <c r="B704" s="28" t="s">
        <v>869</v>
      </c>
      <c r="C704" s="9" t="s">
        <v>511</v>
      </c>
      <c r="F704" s="9" t="s">
        <v>28</v>
      </c>
      <c r="G704" s="9" t="s">
        <v>854</v>
      </c>
      <c r="I704" s="9" t="s">
        <v>855</v>
      </c>
      <c r="M704" s="9" t="s">
        <v>877</v>
      </c>
      <c r="Q704" s="9">
        <v>0.18</v>
      </c>
      <c r="R704" s="9">
        <v>7.6999999999999999E-2</v>
      </c>
      <c r="S704" s="9">
        <v>0.67</v>
      </c>
      <c r="V704" t="s">
        <v>871</v>
      </c>
      <c r="W704" s="9" t="s">
        <v>872</v>
      </c>
      <c r="X704" s="21" t="s">
        <v>873</v>
      </c>
      <c r="Y704" s="9" t="s">
        <v>34</v>
      </c>
    </row>
    <row r="705" spans="1:25" ht="16.5">
      <c r="A705" s="10" t="s">
        <v>25</v>
      </c>
      <c r="B705" s="28" t="s">
        <v>869</v>
      </c>
      <c r="C705" s="9" t="s">
        <v>511</v>
      </c>
      <c r="F705" s="9" t="s">
        <v>28</v>
      </c>
      <c r="G705" s="9" t="s">
        <v>854</v>
      </c>
      <c r="I705" s="9" t="s">
        <v>855</v>
      </c>
      <c r="M705" s="9" t="s">
        <v>878</v>
      </c>
      <c r="Q705" s="9">
        <v>0.18</v>
      </c>
      <c r="R705" s="9">
        <v>8.2000000000000003E-2</v>
      </c>
      <c r="S705" s="9">
        <v>1.8</v>
      </c>
      <c r="V705" t="s">
        <v>871</v>
      </c>
      <c r="W705" s="9" t="s">
        <v>872</v>
      </c>
      <c r="X705" s="21" t="s">
        <v>873</v>
      </c>
      <c r="Y705" s="9" t="s">
        <v>34</v>
      </c>
    </row>
    <row r="706" spans="1:25" ht="16.5">
      <c r="A706" s="10" t="s">
        <v>25</v>
      </c>
      <c r="B706" s="28" t="s">
        <v>869</v>
      </c>
      <c r="C706" s="9" t="s">
        <v>511</v>
      </c>
      <c r="F706" s="9" t="s">
        <v>28</v>
      </c>
      <c r="G706" s="9" t="s">
        <v>854</v>
      </c>
      <c r="I706" s="9" t="s">
        <v>855</v>
      </c>
      <c r="M706" s="9" t="s">
        <v>879</v>
      </c>
      <c r="Q706" s="9">
        <v>0.17</v>
      </c>
      <c r="R706" s="9">
        <v>7.4999999999999997E-2</v>
      </c>
      <c r="S706" s="9">
        <v>0.61</v>
      </c>
      <c r="V706" t="s">
        <v>871</v>
      </c>
      <c r="W706" s="9" t="s">
        <v>872</v>
      </c>
      <c r="X706" s="21" t="s">
        <v>873</v>
      </c>
      <c r="Y706" s="9" t="s">
        <v>34</v>
      </c>
    </row>
    <row r="707" spans="1:25" ht="16.5">
      <c r="A707" s="10" t="s">
        <v>25</v>
      </c>
      <c r="B707" s="28" t="s">
        <v>869</v>
      </c>
      <c r="C707" s="9" t="s">
        <v>511</v>
      </c>
      <c r="F707" s="9" t="s">
        <v>28</v>
      </c>
      <c r="G707" s="9" t="s">
        <v>854</v>
      </c>
      <c r="I707" s="9" t="s">
        <v>855</v>
      </c>
      <c r="M707" s="9" t="s">
        <v>880</v>
      </c>
      <c r="Q707" s="9">
        <v>0.16</v>
      </c>
      <c r="R707" s="9">
        <v>6.8000000000000005E-2</v>
      </c>
      <c r="S707" s="9">
        <v>1.4</v>
      </c>
      <c r="V707" t="s">
        <v>871</v>
      </c>
      <c r="W707" s="9" t="s">
        <v>872</v>
      </c>
      <c r="X707" s="21" t="s">
        <v>873</v>
      </c>
      <c r="Y707" s="9" t="s">
        <v>34</v>
      </c>
    </row>
    <row r="708" spans="1:25" ht="16.5">
      <c r="A708" s="10" t="s">
        <v>25</v>
      </c>
      <c r="B708" s="28" t="s">
        <v>869</v>
      </c>
      <c r="C708" s="9" t="s">
        <v>511</v>
      </c>
      <c r="F708" s="9" t="s">
        <v>28</v>
      </c>
      <c r="G708" s="9" t="s">
        <v>854</v>
      </c>
      <c r="I708" s="9" t="s">
        <v>855</v>
      </c>
      <c r="M708" s="9" t="s">
        <v>881</v>
      </c>
      <c r="Q708" s="9">
        <v>0.57999999999999996</v>
      </c>
      <c r="R708" s="9">
        <v>0.13</v>
      </c>
      <c r="S708" s="9">
        <v>3.5</v>
      </c>
      <c r="V708" t="s">
        <v>871</v>
      </c>
      <c r="W708" s="9" t="s">
        <v>872</v>
      </c>
      <c r="X708" s="21" t="s">
        <v>873</v>
      </c>
      <c r="Y708" s="9" t="s">
        <v>34</v>
      </c>
    </row>
    <row r="709" spans="1:25" ht="16.5">
      <c r="A709" s="10" t="s">
        <v>25</v>
      </c>
      <c r="B709" s="28" t="s">
        <v>869</v>
      </c>
      <c r="C709" s="9" t="s">
        <v>511</v>
      </c>
      <c r="F709" s="9" t="s">
        <v>28</v>
      </c>
      <c r="G709" s="9" t="s">
        <v>854</v>
      </c>
      <c r="I709" s="9" t="s">
        <v>855</v>
      </c>
      <c r="M709" s="9" t="s">
        <v>882</v>
      </c>
      <c r="Q709" s="9">
        <v>0.16</v>
      </c>
      <c r="R709" s="9">
        <v>8.2000000000000003E-2</v>
      </c>
      <c r="S709" s="9">
        <v>0.54</v>
      </c>
      <c r="V709" t="s">
        <v>871</v>
      </c>
      <c r="W709" s="9" t="s">
        <v>872</v>
      </c>
      <c r="X709" s="21" t="s">
        <v>873</v>
      </c>
      <c r="Y709" s="9" t="s">
        <v>34</v>
      </c>
    </row>
    <row r="710" spans="1:25" ht="16.5">
      <c r="A710" s="10" t="s">
        <v>25</v>
      </c>
      <c r="B710" s="28" t="s">
        <v>869</v>
      </c>
      <c r="C710" s="9" t="s">
        <v>511</v>
      </c>
      <c r="F710" s="9" t="s">
        <v>28</v>
      </c>
      <c r="G710" s="9" t="s">
        <v>854</v>
      </c>
      <c r="I710" s="9" t="s">
        <v>855</v>
      </c>
      <c r="M710" s="9" t="s">
        <v>883</v>
      </c>
      <c r="Q710" s="9">
        <v>0.11</v>
      </c>
      <c r="R710" s="9">
        <v>9.1999999999999998E-2</v>
      </c>
      <c r="S710" s="9">
        <v>0.14000000000000001</v>
      </c>
      <c r="V710" t="s">
        <v>871</v>
      </c>
      <c r="W710" s="9" t="s">
        <v>872</v>
      </c>
      <c r="X710" s="21" t="s">
        <v>873</v>
      </c>
      <c r="Y710" s="9" t="s">
        <v>34</v>
      </c>
    </row>
    <row r="711" spans="1:25" ht="16.5">
      <c r="A711" s="10" t="s">
        <v>40</v>
      </c>
      <c r="B711" s="28" t="s">
        <v>884</v>
      </c>
      <c r="F711" s="9" t="s">
        <v>28</v>
      </c>
      <c r="G711" s="9" t="s">
        <v>854</v>
      </c>
      <c r="I711" s="9" t="s">
        <v>855</v>
      </c>
      <c r="M711" s="9" t="s">
        <v>870</v>
      </c>
      <c r="Q711" s="9">
        <v>2.4</v>
      </c>
      <c r="R711" s="9">
        <v>1</v>
      </c>
      <c r="S711" s="9">
        <v>39</v>
      </c>
      <c r="V711" t="s">
        <v>871</v>
      </c>
      <c r="W711" s="9" t="s">
        <v>872</v>
      </c>
      <c r="X711" s="21" t="s">
        <v>873</v>
      </c>
      <c r="Y711" s="9" t="s">
        <v>34</v>
      </c>
    </row>
    <row r="712" spans="1:25" ht="16.5">
      <c r="A712" s="10" t="s">
        <v>40</v>
      </c>
      <c r="B712" s="28" t="s">
        <v>884</v>
      </c>
      <c r="F712" s="9" t="s">
        <v>28</v>
      </c>
      <c r="G712" s="9" t="s">
        <v>854</v>
      </c>
      <c r="I712" s="9" t="s">
        <v>855</v>
      </c>
      <c r="M712" s="9" t="s">
        <v>874</v>
      </c>
      <c r="Q712" s="9">
        <v>3.5</v>
      </c>
      <c r="R712" s="9">
        <v>1.7</v>
      </c>
      <c r="S712" s="9">
        <v>9.6999999999999993</v>
      </c>
      <c r="V712" t="s">
        <v>871</v>
      </c>
      <c r="W712" s="9" t="s">
        <v>872</v>
      </c>
      <c r="X712" s="21" t="s">
        <v>873</v>
      </c>
      <c r="Y712" s="9" t="s">
        <v>34</v>
      </c>
    </row>
    <row r="713" spans="1:25" ht="16.5">
      <c r="A713" s="10" t="s">
        <v>40</v>
      </c>
      <c r="B713" s="28" t="s">
        <v>884</v>
      </c>
      <c r="F713" s="9" t="s">
        <v>28</v>
      </c>
      <c r="G713" s="9" t="s">
        <v>854</v>
      </c>
      <c r="I713" s="9" t="s">
        <v>855</v>
      </c>
      <c r="M713" s="9" t="s">
        <v>875</v>
      </c>
      <c r="Q713" s="9">
        <v>2.2999999999999998</v>
      </c>
      <c r="R713" s="9">
        <v>1.1000000000000001</v>
      </c>
      <c r="S713" s="9">
        <v>5.8</v>
      </c>
      <c r="V713" t="s">
        <v>871</v>
      </c>
      <c r="W713" s="9" t="s">
        <v>872</v>
      </c>
      <c r="X713" s="21" t="s">
        <v>873</v>
      </c>
      <c r="Y713" s="9" t="s">
        <v>34</v>
      </c>
    </row>
    <row r="714" spans="1:25" ht="16.5">
      <c r="A714" s="10" t="s">
        <v>40</v>
      </c>
      <c r="B714" s="28" t="s">
        <v>884</v>
      </c>
      <c r="F714" s="9" t="s">
        <v>28</v>
      </c>
      <c r="G714" s="9" t="s">
        <v>854</v>
      </c>
      <c r="I714" s="9" t="s">
        <v>855</v>
      </c>
      <c r="M714" s="9" t="s">
        <v>876</v>
      </c>
      <c r="Q714" s="9">
        <v>1.7</v>
      </c>
      <c r="R714" s="9">
        <v>0.63</v>
      </c>
      <c r="S714" s="9">
        <v>3.9</v>
      </c>
      <c r="V714" t="s">
        <v>871</v>
      </c>
      <c r="W714" s="9" t="s">
        <v>872</v>
      </c>
      <c r="X714" s="21" t="s">
        <v>873</v>
      </c>
      <c r="Y714" s="9" t="s">
        <v>34</v>
      </c>
    </row>
    <row r="715" spans="1:25" ht="16.5">
      <c r="A715" s="10" t="s">
        <v>40</v>
      </c>
      <c r="B715" s="28" t="s">
        <v>884</v>
      </c>
      <c r="F715" s="9" t="s">
        <v>28</v>
      </c>
      <c r="G715" s="9" t="s">
        <v>854</v>
      </c>
      <c r="I715" s="9" t="s">
        <v>855</v>
      </c>
      <c r="M715" s="9" t="s">
        <v>877</v>
      </c>
      <c r="Q715" s="9">
        <v>2.1</v>
      </c>
      <c r="R715" s="9">
        <v>1</v>
      </c>
      <c r="S715" s="9">
        <v>5.2</v>
      </c>
      <c r="V715" t="s">
        <v>871</v>
      </c>
      <c r="W715" s="9" t="s">
        <v>872</v>
      </c>
      <c r="X715" s="21" t="s">
        <v>873</v>
      </c>
      <c r="Y715" s="9" t="s">
        <v>34</v>
      </c>
    </row>
    <row r="716" spans="1:25" ht="16.5">
      <c r="A716" s="10" t="s">
        <v>40</v>
      </c>
      <c r="B716" s="28" t="s">
        <v>884</v>
      </c>
      <c r="F716" s="9" t="s">
        <v>28</v>
      </c>
      <c r="G716" s="9" t="s">
        <v>854</v>
      </c>
      <c r="I716" s="9" t="s">
        <v>855</v>
      </c>
      <c r="M716" s="9" t="s">
        <v>878</v>
      </c>
      <c r="Q716" s="9">
        <v>2.9</v>
      </c>
      <c r="R716" s="9">
        <v>1.3</v>
      </c>
      <c r="S716" s="9">
        <v>43</v>
      </c>
      <c r="V716" t="s">
        <v>871</v>
      </c>
      <c r="W716" s="9" t="s">
        <v>872</v>
      </c>
      <c r="X716" s="21" t="s">
        <v>873</v>
      </c>
      <c r="Y716" s="9" t="s">
        <v>34</v>
      </c>
    </row>
    <row r="717" spans="1:25" ht="16.5">
      <c r="A717" s="10" t="s">
        <v>40</v>
      </c>
      <c r="B717" s="28" t="s">
        <v>884</v>
      </c>
      <c r="F717" s="9" t="s">
        <v>28</v>
      </c>
      <c r="G717" s="9" t="s">
        <v>854</v>
      </c>
      <c r="I717" s="9" t="s">
        <v>855</v>
      </c>
      <c r="M717" s="9" t="s">
        <v>879</v>
      </c>
      <c r="Q717" s="9">
        <v>2.2999999999999998</v>
      </c>
      <c r="R717" s="9">
        <v>1.1000000000000001</v>
      </c>
      <c r="S717" s="9">
        <v>5.7</v>
      </c>
      <c r="V717" t="s">
        <v>871</v>
      </c>
      <c r="W717" s="9" t="s">
        <v>872</v>
      </c>
      <c r="X717" s="21" t="s">
        <v>873</v>
      </c>
      <c r="Y717" s="9" t="s">
        <v>34</v>
      </c>
    </row>
    <row r="718" spans="1:25" ht="16.5">
      <c r="A718" s="10" t="s">
        <v>40</v>
      </c>
      <c r="B718" s="28" t="s">
        <v>884</v>
      </c>
      <c r="F718" s="9" t="s">
        <v>28</v>
      </c>
      <c r="G718" s="9" t="s">
        <v>854</v>
      </c>
      <c r="I718" s="9" t="s">
        <v>855</v>
      </c>
      <c r="M718" s="9" t="s">
        <v>880</v>
      </c>
      <c r="Q718" s="9">
        <v>2.2999999999999998</v>
      </c>
      <c r="R718" s="9">
        <v>1.1000000000000001</v>
      </c>
      <c r="S718" s="9">
        <v>30</v>
      </c>
      <c r="V718" t="s">
        <v>871</v>
      </c>
      <c r="W718" s="9" t="s">
        <v>872</v>
      </c>
      <c r="X718" s="21" t="s">
        <v>873</v>
      </c>
      <c r="Y718" s="9" t="s">
        <v>34</v>
      </c>
    </row>
    <row r="719" spans="1:25" ht="16.5">
      <c r="A719" s="10" t="s">
        <v>40</v>
      </c>
      <c r="B719" s="28" t="s">
        <v>884</v>
      </c>
      <c r="F719" s="9" t="s">
        <v>28</v>
      </c>
      <c r="G719" s="9" t="s">
        <v>854</v>
      </c>
      <c r="I719" s="9" t="s">
        <v>855</v>
      </c>
      <c r="M719" s="9" t="s">
        <v>881</v>
      </c>
      <c r="Q719" s="9">
        <v>18</v>
      </c>
      <c r="R719" s="9">
        <v>3</v>
      </c>
      <c r="S719" s="9">
        <v>112</v>
      </c>
      <c r="V719" t="s">
        <v>871</v>
      </c>
      <c r="W719" s="9" t="s">
        <v>872</v>
      </c>
      <c r="X719" s="21" t="s">
        <v>873</v>
      </c>
      <c r="Y719" s="9" t="s">
        <v>34</v>
      </c>
    </row>
    <row r="720" spans="1:25" ht="16.5">
      <c r="A720" s="10" t="s">
        <v>40</v>
      </c>
      <c r="B720" s="28" t="s">
        <v>884</v>
      </c>
      <c r="F720" s="9" t="s">
        <v>28</v>
      </c>
      <c r="G720" s="9" t="s">
        <v>854</v>
      </c>
      <c r="I720" s="9" t="s">
        <v>855</v>
      </c>
      <c r="M720" s="9" t="s">
        <v>882</v>
      </c>
      <c r="Q720" s="9">
        <v>3</v>
      </c>
      <c r="R720" s="9">
        <v>1.5</v>
      </c>
      <c r="S720" s="9">
        <v>8.6999999999999993</v>
      </c>
      <c r="V720" t="s">
        <v>871</v>
      </c>
      <c r="W720" s="9" t="s">
        <v>872</v>
      </c>
      <c r="X720" s="21" t="s">
        <v>873</v>
      </c>
      <c r="Y720" s="9" t="s">
        <v>34</v>
      </c>
    </row>
    <row r="721" spans="1:25" ht="16.5">
      <c r="A721" s="10" t="s">
        <v>40</v>
      </c>
      <c r="B721" s="28" t="s">
        <v>884</v>
      </c>
      <c r="F721" s="9" t="s">
        <v>28</v>
      </c>
      <c r="G721" s="9" t="s">
        <v>854</v>
      </c>
      <c r="I721" s="9" t="s">
        <v>855</v>
      </c>
      <c r="M721" s="9" t="s">
        <v>883</v>
      </c>
      <c r="Q721" s="9">
        <v>2.7</v>
      </c>
      <c r="R721" s="9">
        <v>2.2000000000000002</v>
      </c>
      <c r="S721" s="9">
        <v>3.6</v>
      </c>
      <c r="V721" t="s">
        <v>871</v>
      </c>
      <c r="W721" s="9" t="s">
        <v>872</v>
      </c>
      <c r="X721" s="21" t="s">
        <v>873</v>
      </c>
      <c r="Y721" s="9" t="s">
        <v>34</v>
      </c>
    </row>
    <row r="722" spans="1:25" ht="16.5">
      <c r="A722" s="10" t="s">
        <v>25</v>
      </c>
      <c r="B722" s="28" t="s">
        <v>885</v>
      </c>
      <c r="C722" s="9" t="s">
        <v>511</v>
      </c>
      <c r="F722" s="9" t="s">
        <v>28</v>
      </c>
      <c r="G722" s="9" t="s">
        <v>854</v>
      </c>
      <c r="I722" s="9" t="s">
        <v>855</v>
      </c>
      <c r="M722" s="9" t="s">
        <v>870</v>
      </c>
      <c r="Q722" s="9">
        <v>0.9</v>
      </c>
      <c r="R722" s="9">
        <v>0.18</v>
      </c>
      <c r="S722" s="9">
        <v>3.1</v>
      </c>
      <c r="V722" t="s">
        <v>871</v>
      </c>
      <c r="W722" s="9" t="s">
        <v>872</v>
      </c>
      <c r="X722" s="21" t="s">
        <v>873</v>
      </c>
      <c r="Y722" s="9" t="s">
        <v>34</v>
      </c>
    </row>
    <row r="723" spans="1:25" ht="16.5">
      <c r="A723" s="10" t="s">
        <v>25</v>
      </c>
      <c r="B723" s="28" t="s">
        <v>885</v>
      </c>
      <c r="C723" s="9" t="s">
        <v>511</v>
      </c>
      <c r="F723" s="9" t="s">
        <v>28</v>
      </c>
      <c r="G723" s="9" t="s">
        <v>854</v>
      </c>
      <c r="I723" s="9" t="s">
        <v>855</v>
      </c>
      <c r="M723" s="9" t="s">
        <v>874</v>
      </c>
      <c r="Q723" s="9">
        <v>0.22</v>
      </c>
      <c r="R723" s="9">
        <v>7.6999999999999999E-2</v>
      </c>
      <c r="S723" s="9">
        <v>0.72</v>
      </c>
      <c r="V723" t="s">
        <v>871</v>
      </c>
      <c r="W723" s="9" t="s">
        <v>872</v>
      </c>
      <c r="X723" s="21" t="s">
        <v>873</v>
      </c>
      <c r="Y723" s="9" t="s">
        <v>34</v>
      </c>
    </row>
    <row r="724" spans="1:25" ht="16.5">
      <c r="A724" s="10" t="s">
        <v>25</v>
      </c>
      <c r="B724" s="28" t="s">
        <v>885</v>
      </c>
      <c r="C724" s="9" t="s">
        <v>511</v>
      </c>
      <c r="F724" s="9" t="s">
        <v>28</v>
      </c>
      <c r="G724" s="9" t="s">
        <v>854</v>
      </c>
      <c r="I724" s="9" t="s">
        <v>855</v>
      </c>
      <c r="M724" s="9" t="s">
        <v>875</v>
      </c>
      <c r="Q724" s="9">
        <v>0.23</v>
      </c>
      <c r="R724" s="9">
        <v>5.6000000000000001E-2</v>
      </c>
      <c r="S724" s="9">
        <v>1</v>
      </c>
      <c r="V724" t="s">
        <v>871</v>
      </c>
      <c r="W724" s="9" t="s">
        <v>872</v>
      </c>
      <c r="X724" s="21" t="s">
        <v>873</v>
      </c>
      <c r="Y724" s="9" t="s">
        <v>34</v>
      </c>
    </row>
    <row r="725" spans="1:25" ht="16.5">
      <c r="A725" s="10" t="s">
        <v>25</v>
      </c>
      <c r="B725" s="28" t="s">
        <v>885</v>
      </c>
      <c r="C725" s="9" t="s">
        <v>511</v>
      </c>
      <c r="F725" s="9" t="s">
        <v>28</v>
      </c>
      <c r="G725" s="9" t="s">
        <v>854</v>
      </c>
      <c r="I725" s="9" t="s">
        <v>855</v>
      </c>
      <c r="M725" s="9" t="s">
        <v>876</v>
      </c>
      <c r="Q725" s="9">
        <v>0.72</v>
      </c>
      <c r="R725" s="9">
        <v>9.2999999999999999E-2</v>
      </c>
      <c r="S725" s="9">
        <v>3.2</v>
      </c>
      <c r="V725" t="s">
        <v>871</v>
      </c>
      <c r="W725" s="9" t="s">
        <v>872</v>
      </c>
      <c r="X725" s="21" t="s">
        <v>873</v>
      </c>
      <c r="Y725" s="9" t="s">
        <v>34</v>
      </c>
    </row>
    <row r="726" spans="1:25" ht="16.5">
      <c r="A726" s="10" t="s">
        <v>25</v>
      </c>
      <c r="B726" s="28" t="s">
        <v>885</v>
      </c>
      <c r="C726" s="9" t="s">
        <v>511</v>
      </c>
      <c r="F726" s="9" t="s">
        <v>28</v>
      </c>
      <c r="G726" s="9" t="s">
        <v>854</v>
      </c>
      <c r="I726" s="9" t="s">
        <v>855</v>
      </c>
      <c r="M726" s="9" t="s">
        <v>877</v>
      </c>
      <c r="Q726" s="9">
        <v>0.53</v>
      </c>
      <c r="R726" s="9">
        <v>0.11</v>
      </c>
      <c r="S726" s="9">
        <v>2</v>
      </c>
      <c r="V726" t="s">
        <v>871</v>
      </c>
      <c r="W726" s="9" t="s">
        <v>872</v>
      </c>
      <c r="X726" s="21" t="s">
        <v>873</v>
      </c>
      <c r="Y726" s="9" t="s">
        <v>34</v>
      </c>
    </row>
    <row r="727" spans="1:25" ht="16.5">
      <c r="A727" s="10" t="s">
        <v>25</v>
      </c>
      <c r="B727" s="28" t="s">
        <v>885</v>
      </c>
      <c r="C727" s="9" t="s">
        <v>511</v>
      </c>
      <c r="F727" s="9" t="s">
        <v>28</v>
      </c>
      <c r="G727" s="9" t="s">
        <v>854</v>
      </c>
      <c r="I727" s="9" t="s">
        <v>855</v>
      </c>
      <c r="M727" s="9" t="s">
        <v>878</v>
      </c>
      <c r="Q727" s="9">
        <v>0.63</v>
      </c>
      <c r="R727" s="9">
        <v>0.16</v>
      </c>
      <c r="S727" s="9">
        <v>2.4</v>
      </c>
      <c r="V727" t="s">
        <v>871</v>
      </c>
      <c r="W727" s="9" t="s">
        <v>872</v>
      </c>
      <c r="X727" s="21" t="s">
        <v>873</v>
      </c>
      <c r="Y727" s="9" t="s">
        <v>34</v>
      </c>
    </row>
    <row r="728" spans="1:25" ht="16.5">
      <c r="A728" s="10" t="s">
        <v>25</v>
      </c>
      <c r="B728" s="28" t="s">
        <v>885</v>
      </c>
      <c r="C728" s="9" t="s">
        <v>511</v>
      </c>
      <c r="F728" s="9" t="s">
        <v>28</v>
      </c>
      <c r="G728" s="9" t="s">
        <v>854</v>
      </c>
      <c r="I728" s="9" t="s">
        <v>855</v>
      </c>
      <c r="M728" s="9" t="s">
        <v>879</v>
      </c>
      <c r="Q728" s="9">
        <v>0.23</v>
      </c>
      <c r="R728" s="9">
        <v>5.5E-2</v>
      </c>
      <c r="S728" s="9">
        <v>1</v>
      </c>
      <c r="V728" t="s">
        <v>871</v>
      </c>
      <c r="W728" s="9" t="s">
        <v>872</v>
      </c>
      <c r="X728" s="21" t="s">
        <v>873</v>
      </c>
      <c r="Y728" s="9" t="s">
        <v>34</v>
      </c>
    </row>
    <row r="729" spans="1:25" ht="16.5">
      <c r="A729" s="10" t="s">
        <v>25</v>
      </c>
      <c r="B729" s="28" t="s">
        <v>885</v>
      </c>
      <c r="C729" s="9" t="s">
        <v>511</v>
      </c>
      <c r="F729" s="9" t="s">
        <v>28</v>
      </c>
      <c r="G729" s="9" t="s">
        <v>854</v>
      </c>
      <c r="I729" s="9" t="s">
        <v>855</v>
      </c>
      <c r="M729" s="9" t="s">
        <v>880</v>
      </c>
      <c r="Q729" s="9">
        <v>0.39</v>
      </c>
      <c r="R729" s="9">
        <v>9.0999999999999998E-2</v>
      </c>
      <c r="S729" s="9">
        <v>1.6</v>
      </c>
      <c r="V729" t="s">
        <v>871</v>
      </c>
      <c r="W729" s="9" t="s">
        <v>872</v>
      </c>
      <c r="X729" s="21" t="s">
        <v>873</v>
      </c>
      <c r="Y729" s="9" t="s">
        <v>34</v>
      </c>
    </row>
    <row r="730" spans="1:25" ht="16.5">
      <c r="A730" s="10" t="s">
        <v>25</v>
      </c>
      <c r="B730" s="28" t="s">
        <v>885</v>
      </c>
      <c r="C730" s="9" t="s">
        <v>511</v>
      </c>
      <c r="F730" s="9" t="s">
        <v>28</v>
      </c>
      <c r="G730" s="9" t="s">
        <v>854</v>
      </c>
      <c r="I730" s="9" t="s">
        <v>855</v>
      </c>
      <c r="M730" s="9" t="s">
        <v>881</v>
      </c>
      <c r="Q730" s="9">
        <v>0.91</v>
      </c>
      <c r="R730" s="9">
        <v>0.26</v>
      </c>
      <c r="S730" s="9">
        <v>3.6</v>
      </c>
      <c r="V730" t="s">
        <v>871</v>
      </c>
      <c r="W730" s="9" t="s">
        <v>872</v>
      </c>
      <c r="X730" s="21" t="s">
        <v>873</v>
      </c>
      <c r="Y730" s="9" t="s">
        <v>34</v>
      </c>
    </row>
    <row r="731" spans="1:25" ht="16.5">
      <c r="A731" s="10" t="s">
        <v>25</v>
      </c>
      <c r="B731" s="28" t="s">
        <v>885</v>
      </c>
      <c r="C731" s="9" t="s">
        <v>511</v>
      </c>
      <c r="F731" s="9" t="s">
        <v>28</v>
      </c>
      <c r="G731" s="9" t="s">
        <v>854</v>
      </c>
      <c r="I731" s="9" t="s">
        <v>855</v>
      </c>
      <c r="M731" s="9" t="s">
        <v>882</v>
      </c>
      <c r="Q731" s="9">
        <v>0.32</v>
      </c>
      <c r="R731" s="9">
        <v>9.9000000000000005E-2</v>
      </c>
      <c r="S731" s="9">
        <v>1.1000000000000001</v>
      </c>
      <c r="V731" t="s">
        <v>871</v>
      </c>
      <c r="W731" s="9" t="s">
        <v>872</v>
      </c>
      <c r="X731" s="21" t="s">
        <v>873</v>
      </c>
      <c r="Y731" s="9" t="s">
        <v>34</v>
      </c>
    </row>
    <row r="732" spans="1:25" ht="16.5">
      <c r="A732" s="10" t="s">
        <v>25</v>
      </c>
      <c r="B732" s="28" t="s">
        <v>885</v>
      </c>
      <c r="C732" s="9" t="s">
        <v>511</v>
      </c>
      <c r="F732" s="9" t="s">
        <v>28</v>
      </c>
      <c r="G732" s="9" t="s">
        <v>854</v>
      </c>
      <c r="I732" s="9" t="s">
        <v>855</v>
      </c>
      <c r="M732" s="9" t="s">
        <v>883</v>
      </c>
      <c r="Q732" s="9">
        <v>0.16</v>
      </c>
      <c r="R732" s="9">
        <v>8.2000000000000003E-2</v>
      </c>
      <c r="S732" s="9">
        <v>0.28999999999999998</v>
      </c>
      <c r="V732" t="s">
        <v>871</v>
      </c>
      <c r="W732" s="9" t="s">
        <v>872</v>
      </c>
      <c r="X732" s="21" t="s">
        <v>873</v>
      </c>
      <c r="Y732" s="9" t="s">
        <v>34</v>
      </c>
    </row>
    <row r="733" spans="1:25" ht="16.5">
      <c r="A733" s="10" t="s">
        <v>40</v>
      </c>
      <c r="B733" s="28" t="s">
        <v>886</v>
      </c>
      <c r="F733" s="9" t="s">
        <v>28</v>
      </c>
      <c r="G733" s="9" t="s">
        <v>854</v>
      </c>
      <c r="I733" s="9" t="s">
        <v>855</v>
      </c>
      <c r="M733" s="9" t="s">
        <v>870</v>
      </c>
      <c r="Q733" s="9">
        <v>9.1999999999999993</v>
      </c>
      <c r="R733" s="9">
        <v>2.1</v>
      </c>
      <c r="S733" s="9">
        <v>45</v>
      </c>
      <c r="V733" t="s">
        <v>871</v>
      </c>
      <c r="W733" s="9" t="s">
        <v>872</v>
      </c>
      <c r="X733" s="21" t="s">
        <v>873</v>
      </c>
      <c r="Y733" s="9" t="s">
        <v>34</v>
      </c>
    </row>
    <row r="734" spans="1:25" ht="16.5">
      <c r="A734" s="10" t="s">
        <v>40</v>
      </c>
      <c r="B734" s="28" t="s">
        <v>886</v>
      </c>
      <c r="F734" s="9" t="s">
        <v>28</v>
      </c>
      <c r="G734" s="9" t="s">
        <v>854</v>
      </c>
      <c r="I734" s="9" t="s">
        <v>855</v>
      </c>
      <c r="M734" s="9" t="s">
        <v>874</v>
      </c>
      <c r="Q734" s="9">
        <v>6.2</v>
      </c>
      <c r="R734" s="9">
        <v>2.2999999999999998</v>
      </c>
      <c r="S734" s="9">
        <v>21</v>
      </c>
      <c r="V734" t="s">
        <v>871</v>
      </c>
      <c r="W734" s="9" t="s">
        <v>872</v>
      </c>
      <c r="X734" s="21" t="s">
        <v>873</v>
      </c>
      <c r="Y734" s="9" t="s">
        <v>34</v>
      </c>
    </row>
    <row r="735" spans="1:25" ht="16.5">
      <c r="A735" s="10" t="s">
        <v>40</v>
      </c>
      <c r="B735" s="28" t="s">
        <v>886</v>
      </c>
      <c r="F735" s="9" t="s">
        <v>28</v>
      </c>
      <c r="G735" s="9" t="s">
        <v>854</v>
      </c>
      <c r="I735" s="9" t="s">
        <v>855</v>
      </c>
      <c r="M735" s="9" t="s">
        <v>875</v>
      </c>
      <c r="Q735" s="9">
        <v>2.8</v>
      </c>
      <c r="R735" s="9">
        <v>1</v>
      </c>
      <c r="S735" s="9">
        <v>8.5</v>
      </c>
      <c r="V735" t="s">
        <v>871</v>
      </c>
      <c r="W735" s="9" t="s">
        <v>872</v>
      </c>
      <c r="X735" s="21" t="s">
        <v>873</v>
      </c>
      <c r="Y735" s="9" t="s">
        <v>34</v>
      </c>
    </row>
    <row r="736" spans="1:25" ht="16.5">
      <c r="A736" s="10" t="s">
        <v>40</v>
      </c>
      <c r="B736" s="28" t="s">
        <v>886</v>
      </c>
      <c r="F736" s="9" t="s">
        <v>28</v>
      </c>
      <c r="G736" s="9" t="s">
        <v>854</v>
      </c>
      <c r="I736" s="9" t="s">
        <v>855</v>
      </c>
      <c r="M736" s="9" t="s">
        <v>876</v>
      </c>
      <c r="Q736" s="9">
        <v>2.7</v>
      </c>
      <c r="R736" s="9">
        <v>0.38</v>
      </c>
      <c r="S736" s="9">
        <v>12</v>
      </c>
      <c r="V736" t="s">
        <v>871</v>
      </c>
      <c r="W736" s="9" t="s">
        <v>872</v>
      </c>
      <c r="X736" s="21" t="s">
        <v>873</v>
      </c>
      <c r="Y736" s="9" t="s">
        <v>34</v>
      </c>
    </row>
    <row r="737" spans="1:25" ht="16.5">
      <c r="A737" s="10" t="s">
        <v>40</v>
      </c>
      <c r="B737" s="28" t="s">
        <v>886</v>
      </c>
      <c r="F737" s="9" t="s">
        <v>28</v>
      </c>
      <c r="G737" s="9" t="s">
        <v>854</v>
      </c>
      <c r="I737" s="9" t="s">
        <v>855</v>
      </c>
      <c r="M737" s="9" t="s">
        <v>877</v>
      </c>
      <c r="Q737" s="9">
        <v>5.7</v>
      </c>
      <c r="R737" s="9">
        <v>1.6</v>
      </c>
      <c r="S737" s="9">
        <v>24</v>
      </c>
      <c r="V737" t="s">
        <v>871</v>
      </c>
      <c r="W737" s="9" t="s">
        <v>872</v>
      </c>
      <c r="X737" s="21" t="s">
        <v>873</v>
      </c>
      <c r="Y737" s="9" t="s">
        <v>34</v>
      </c>
    </row>
    <row r="738" spans="1:25" ht="16.5">
      <c r="A738" s="10" t="s">
        <v>40</v>
      </c>
      <c r="B738" s="28" t="s">
        <v>886</v>
      </c>
      <c r="F738" s="9" t="s">
        <v>28</v>
      </c>
      <c r="G738" s="9" t="s">
        <v>854</v>
      </c>
      <c r="I738" s="9" t="s">
        <v>855</v>
      </c>
      <c r="M738" s="9" t="s">
        <v>878</v>
      </c>
      <c r="Q738" s="9">
        <v>9.3000000000000007</v>
      </c>
      <c r="R738" s="9">
        <v>2.5</v>
      </c>
      <c r="S738" s="9">
        <v>47</v>
      </c>
      <c r="V738" t="s">
        <v>871</v>
      </c>
      <c r="W738" s="9" t="s">
        <v>872</v>
      </c>
      <c r="X738" s="21" t="s">
        <v>873</v>
      </c>
      <c r="Y738" s="9" t="s">
        <v>34</v>
      </c>
    </row>
    <row r="739" spans="1:25" ht="16.5">
      <c r="A739" s="10" t="s">
        <v>40</v>
      </c>
      <c r="B739" s="28" t="s">
        <v>886</v>
      </c>
      <c r="F739" s="9" t="s">
        <v>28</v>
      </c>
      <c r="G739" s="9" t="s">
        <v>854</v>
      </c>
      <c r="I739" s="9" t="s">
        <v>855</v>
      </c>
      <c r="M739" s="9" t="s">
        <v>879</v>
      </c>
      <c r="Q739" s="9">
        <v>2.8</v>
      </c>
      <c r="R739" s="9">
        <v>1</v>
      </c>
      <c r="S739" s="9">
        <v>8.6999999999999993</v>
      </c>
      <c r="V739" t="s">
        <v>871</v>
      </c>
      <c r="W739" s="9" t="s">
        <v>872</v>
      </c>
      <c r="X739" s="21" t="s">
        <v>873</v>
      </c>
      <c r="Y739" s="9" t="s">
        <v>34</v>
      </c>
    </row>
    <row r="740" spans="1:25" ht="16.5">
      <c r="A740" s="10" t="s">
        <v>40</v>
      </c>
      <c r="B740" s="28" t="s">
        <v>886</v>
      </c>
      <c r="F740" s="9" t="s">
        <v>28</v>
      </c>
      <c r="G740" s="9" t="s">
        <v>854</v>
      </c>
      <c r="I740" s="9" t="s">
        <v>855</v>
      </c>
      <c r="M740" s="9" t="s">
        <v>880</v>
      </c>
      <c r="Q740" s="9">
        <v>5.0999999999999996</v>
      </c>
      <c r="R740" s="9">
        <v>1.6</v>
      </c>
      <c r="S740" s="9">
        <v>33</v>
      </c>
      <c r="V740" t="s">
        <v>871</v>
      </c>
      <c r="W740" s="9" t="s">
        <v>872</v>
      </c>
      <c r="X740" s="21" t="s">
        <v>873</v>
      </c>
      <c r="Y740" s="9" t="s">
        <v>34</v>
      </c>
    </row>
    <row r="741" spans="1:25" ht="16.5">
      <c r="A741" s="10" t="s">
        <v>40</v>
      </c>
      <c r="B741" s="28" t="s">
        <v>886</v>
      </c>
      <c r="F741" s="9" t="s">
        <v>28</v>
      </c>
      <c r="G741" s="9" t="s">
        <v>854</v>
      </c>
      <c r="I741" s="9" t="s">
        <v>855</v>
      </c>
      <c r="M741" s="9" t="s">
        <v>881</v>
      </c>
      <c r="Q741" s="9">
        <v>26</v>
      </c>
      <c r="R741" s="9">
        <v>6.5</v>
      </c>
      <c r="S741" s="9">
        <v>117</v>
      </c>
      <c r="V741" t="s">
        <v>871</v>
      </c>
      <c r="W741" s="9" t="s">
        <v>872</v>
      </c>
      <c r="X741" s="21" t="s">
        <v>873</v>
      </c>
      <c r="Y741" s="9" t="s">
        <v>34</v>
      </c>
    </row>
    <row r="742" spans="1:25" ht="16.5">
      <c r="A742" s="10" t="s">
        <v>40</v>
      </c>
      <c r="B742" s="28" t="s">
        <v>886</v>
      </c>
      <c r="F742" s="9" t="s">
        <v>28</v>
      </c>
      <c r="G742" s="9" t="s">
        <v>854</v>
      </c>
      <c r="I742" s="9" t="s">
        <v>855</v>
      </c>
      <c r="M742" s="9" t="s">
        <v>882</v>
      </c>
      <c r="Q742" s="9">
        <v>7.2</v>
      </c>
      <c r="R742" s="9">
        <v>2.5</v>
      </c>
      <c r="S742" s="9">
        <v>27</v>
      </c>
      <c r="V742" t="s">
        <v>871</v>
      </c>
      <c r="W742" s="9" t="s">
        <v>872</v>
      </c>
      <c r="X742" s="21" t="s">
        <v>873</v>
      </c>
      <c r="Y742" s="9" t="s">
        <v>34</v>
      </c>
    </row>
    <row r="743" spans="1:25" ht="16.5">
      <c r="A743" s="10" t="s">
        <v>40</v>
      </c>
      <c r="B743" s="28" t="s">
        <v>886</v>
      </c>
      <c r="F743" s="9" t="s">
        <v>28</v>
      </c>
      <c r="G743" s="9" t="s">
        <v>854</v>
      </c>
      <c r="I743" s="9" t="s">
        <v>855</v>
      </c>
      <c r="M743" s="9" t="s">
        <v>883</v>
      </c>
      <c r="Q743" s="9">
        <v>4.3</v>
      </c>
      <c r="R743" s="9">
        <v>2.8</v>
      </c>
      <c r="S743" s="9">
        <v>6.9</v>
      </c>
      <c r="V743" t="s">
        <v>871</v>
      </c>
      <c r="W743" s="9" t="s">
        <v>872</v>
      </c>
      <c r="X743" s="21" t="s">
        <v>873</v>
      </c>
      <c r="Y743" s="9" t="s">
        <v>34</v>
      </c>
    </row>
    <row r="744" spans="1:25">
      <c r="A744" s="10" t="s">
        <v>486</v>
      </c>
      <c r="B744" s="28"/>
      <c r="F744" s="9" t="s">
        <v>53</v>
      </c>
      <c r="G744" s="9" t="s">
        <v>854</v>
      </c>
      <c r="I744" s="9" t="s">
        <v>708</v>
      </c>
      <c r="M744" s="9" t="s">
        <v>887</v>
      </c>
      <c r="Q744" s="9">
        <v>4.7</v>
      </c>
      <c r="R744" s="9">
        <v>3.6</v>
      </c>
      <c r="S744" s="9">
        <v>6.4</v>
      </c>
      <c r="V744" t="s">
        <v>888</v>
      </c>
      <c r="W744" s="9" t="s">
        <v>889</v>
      </c>
      <c r="X744" s="20" t="s">
        <v>890</v>
      </c>
      <c r="Y744" s="9" t="s">
        <v>34</v>
      </c>
    </row>
    <row r="745" spans="1:25">
      <c r="A745" s="10" t="s">
        <v>486</v>
      </c>
      <c r="B745" s="28"/>
      <c r="F745" s="9" t="s">
        <v>53</v>
      </c>
      <c r="G745" s="9" t="s">
        <v>854</v>
      </c>
      <c r="I745" s="9" t="s">
        <v>708</v>
      </c>
      <c r="M745" s="9" t="s">
        <v>891</v>
      </c>
      <c r="Q745" s="9">
        <v>3.1</v>
      </c>
      <c r="R745" s="9">
        <v>2.5</v>
      </c>
      <c r="S745" s="9">
        <v>4.0999999999999996</v>
      </c>
      <c r="V745" t="s">
        <v>888</v>
      </c>
      <c r="W745" s="9" t="s">
        <v>889</v>
      </c>
      <c r="X745" s="20" t="s">
        <v>890</v>
      </c>
      <c r="Y745" s="9" t="s">
        <v>34</v>
      </c>
    </row>
    <row r="746" spans="1:25">
      <c r="A746" s="10" t="s">
        <v>486</v>
      </c>
      <c r="B746" s="28"/>
      <c r="F746" s="9" t="s">
        <v>53</v>
      </c>
      <c r="G746" s="9" t="s">
        <v>854</v>
      </c>
      <c r="I746" s="9" t="s">
        <v>708</v>
      </c>
      <c r="M746" s="9" t="s">
        <v>892</v>
      </c>
      <c r="Q746" s="9">
        <v>3.7</v>
      </c>
      <c r="R746" s="9">
        <v>1.2</v>
      </c>
      <c r="S746" s="9">
        <v>14</v>
      </c>
      <c r="V746" t="s">
        <v>888</v>
      </c>
      <c r="W746" s="9" t="s">
        <v>889</v>
      </c>
      <c r="X746" s="20" t="s">
        <v>890</v>
      </c>
      <c r="Y746" s="9" t="s">
        <v>34</v>
      </c>
    </row>
    <row r="747" spans="1:25">
      <c r="A747" s="10" t="s">
        <v>486</v>
      </c>
      <c r="B747" s="28"/>
      <c r="F747" s="9" t="s">
        <v>53</v>
      </c>
      <c r="G747" s="9" t="s">
        <v>854</v>
      </c>
      <c r="I747" s="9" t="s">
        <v>708</v>
      </c>
      <c r="M747" s="9" t="s">
        <v>893</v>
      </c>
      <c r="Q747" s="9">
        <v>2</v>
      </c>
      <c r="R747" s="9">
        <v>1.4</v>
      </c>
      <c r="S747" s="9">
        <v>3.6</v>
      </c>
      <c r="V747" t="s">
        <v>888</v>
      </c>
      <c r="W747" s="9" t="s">
        <v>889</v>
      </c>
      <c r="X747" s="20" t="s">
        <v>890</v>
      </c>
      <c r="Y747" s="9" t="s">
        <v>34</v>
      </c>
    </row>
    <row r="748" spans="1:25">
      <c r="A748" s="10" t="s">
        <v>486</v>
      </c>
      <c r="B748" s="28"/>
      <c r="F748" s="9" t="s">
        <v>53</v>
      </c>
      <c r="G748" s="9" t="s">
        <v>854</v>
      </c>
      <c r="I748" s="9" t="s">
        <v>708</v>
      </c>
      <c r="M748" s="9" t="s">
        <v>894</v>
      </c>
      <c r="Q748" s="9">
        <v>8.4</v>
      </c>
      <c r="R748" s="9">
        <v>5.3</v>
      </c>
      <c r="S748" s="9">
        <v>15</v>
      </c>
      <c r="V748" t="s">
        <v>888</v>
      </c>
      <c r="W748" s="9" t="s">
        <v>889</v>
      </c>
      <c r="X748" s="20" t="s">
        <v>890</v>
      </c>
      <c r="Y748" s="9" t="s">
        <v>34</v>
      </c>
    </row>
    <row r="749" spans="1:25">
      <c r="A749" s="10" t="s">
        <v>25</v>
      </c>
      <c r="B749" s="28"/>
      <c r="F749" s="9" t="s">
        <v>53</v>
      </c>
      <c r="G749" s="9" t="s">
        <v>854</v>
      </c>
      <c r="I749" s="9" t="s">
        <v>708</v>
      </c>
      <c r="M749" s="9" t="s">
        <v>887</v>
      </c>
      <c r="Q749" s="9">
        <v>0.11</v>
      </c>
      <c r="R749" s="9">
        <v>7.0000000000000007E-2</v>
      </c>
      <c r="S749" s="9">
        <v>0.17</v>
      </c>
      <c r="V749" t="s">
        <v>888</v>
      </c>
      <c r="W749" s="9" t="s">
        <v>889</v>
      </c>
      <c r="X749" s="20" t="s">
        <v>890</v>
      </c>
      <c r="Y749" s="9" t="s">
        <v>34</v>
      </c>
    </row>
    <row r="750" spans="1:25">
      <c r="A750" s="10" t="s">
        <v>25</v>
      </c>
      <c r="B750" s="28"/>
      <c r="F750" s="9" t="s">
        <v>53</v>
      </c>
      <c r="G750" s="9" t="s">
        <v>854</v>
      </c>
      <c r="I750" s="9" t="s">
        <v>708</v>
      </c>
      <c r="M750" s="9" t="s">
        <v>891</v>
      </c>
      <c r="Q750" s="9">
        <v>7.0999999999999994E-2</v>
      </c>
      <c r="R750" s="9">
        <v>4.1000000000000002E-2</v>
      </c>
      <c r="S750" s="9">
        <v>0.13</v>
      </c>
      <c r="V750" t="s">
        <v>888</v>
      </c>
      <c r="W750" s="9" t="s">
        <v>889</v>
      </c>
      <c r="X750" s="20" t="s">
        <v>890</v>
      </c>
      <c r="Y750" s="9" t="s">
        <v>34</v>
      </c>
    </row>
    <row r="751" spans="1:25">
      <c r="A751" s="10" t="s">
        <v>25</v>
      </c>
      <c r="B751" s="28"/>
      <c r="F751" s="9" t="s">
        <v>53</v>
      </c>
      <c r="G751" s="9" t="s">
        <v>854</v>
      </c>
      <c r="I751" s="9" t="s">
        <v>708</v>
      </c>
      <c r="M751" s="9" t="s">
        <v>892</v>
      </c>
      <c r="Q751" s="9">
        <v>3.6999999999999998E-2</v>
      </c>
      <c r="R751" s="9">
        <v>3.5000000000000001E-3</v>
      </c>
      <c r="S751" s="9">
        <v>0.16</v>
      </c>
      <c r="V751" t="s">
        <v>888</v>
      </c>
      <c r="W751" s="9" t="s">
        <v>889</v>
      </c>
      <c r="X751" s="20" t="s">
        <v>890</v>
      </c>
      <c r="Y751" s="9" t="s">
        <v>34</v>
      </c>
    </row>
    <row r="752" spans="1:25">
      <c r="A752" s="10" t="s">
        <v>486</v>
      </c>
      <c r="B752" s="28"/>
      <c r="F752" s="9" t="s">
        <v>105</v>
      </c>
      <c r="G752" s="9" t="s">
        <v>854</v>
      </c>
      <c r="I752" s="9" t="s">
        <v>855</v>
      </c>
      <c r="Q752" s="9">
        <v>1.41</v>
      </c>
      <c r="R752" s="9">
        <v>0.21</v>
      </c>
      <c r="S752" s="9">
        <v>3.02</v>
      </c>
      <c r="V752" t="s">
        <v>895</v>
      </c>
      <c r="W752" s="9" t="s">
        <v>896</v>
      </c>
      <c r="X752" s="20" t="s">
        <v>897</v>
      </c>
      <c r="Y752" s="9" t="s">
        <v>34</v>
      </c>
    </row>
    <row r="753" spans="1:25">
      <c r="A753" s="10" t="s">
        <v>25</v>
      </c>
      <c r="B753" t="s">
        <v>898</v>
      </c>
      <c r="F753" s="9" t="s">
        <v>105</v>
      </c>
      <c r="G753" s="9" t="s">
        <v>854</v>
      </c>
      <c r="I753" s="9" t="s">
        <v>855</v>
      </c>
      <c r="Q753" s="9">
        <v>0.15</v>
      </c>
      <c r="R753" s="9">
        <v>0.03</v>
      </c>
      <c r="S753" s="9">
        <v>0.31</v>
      </c>
      <c r="V753" t="s">
        <v>895</v>
      </c>
      <c r="W753" s="9" t="s">
        <v>896</v>
      </c>
      <c r="X753" s="20" t="s">
        <v>897</v>
      </c>
      <c r="Y753" s="9" t="s">
        <v>34</v>
      </c>
    </row>
    <row r="754" spans="1:25">
      <c r="A754" s="10" t="s">
        <v>25</v>
      </c>
      <c r="B754" t="s">
        <v>899</v>
      </c>
      <c r="C754" s="26" t="s">
        <v>900</v>
      </c>
      <c r="F754" s="9" t="s">
        <v>105</v>
      </c>
      <c r="G754" s="9" t="s">
        <v>854</v>
      </c>
      <c r="I754" s="9" t="s">
        <v>855</v>
      </c>
      <c r="Q754" s="86">
        <v>1.9999999999999999E-6</v>
      </c>
      <c r="R754" s="86">
        <v>9.9999999999999995E-8</v>
      </c>
      <c r="S754" s="86">
        <v>6.9999999999999999E-6</v>
      </c>
      <c r="V754" t="s">
        <v>895</v>
      </c>
      <c r="W754" s="9" t="s">
        <v>896</v>
      </c>
      <c r="X754" s="20" t="s">
        <v>897</v>
      </c>
      <c r="Y754" s="9" t="s">
        <v>34</v>
      </c>
    </row>
    <row r="755" spans="1:25">
      <c r="A755" s="10" t="s">
        <v>25</v>
      </c>
      <c r="B755" t="s">
        <v>901</v>
      </c>
      <c r="C755" s="26" t="s">
        <v>902</v>
      </c>
      <c r="F755" s="9" t="s">
        <v>105</v>
      </c>
      <c r="G755" s="9" t="s">
        <v>854</v>
      </c>
      <c r="I755" s="9" t="s">
        <v>855</v>
      </c>
      <c r="Q755" s="86">
        <v>7.0000000000000005E-8</v>
      </c>
      <c r="R755" s="86">
        <v>5.0000000000000001E-9</v>
      </c>
      <c r="S755" s="86">
        <v>2.9999999999999999E-7</v>
      </c>
      <c r="V755" t="s">
        <v>895</v>
      </c>
      <c r="W755" s="9" t="s">
        <v>896</v>
      </c>
      <c r="X755" s="20" t="s">
        <v>897</v>
      </c>
      <c r="Y755" s="9" t="s">
        <v>34</v>
      </c>
    </row>
    <row r="756" spans="1:25" ht="15" customHeight="1">
      <c r="A756" s="10" t="s">
        <v>40</v>
      </c>
      <c r="F756" s="9" t="s">
        <v>671</v>
      </c>
      <c r="G756" s="9" t="s">
        <v>903</v>
      </c>
      <c r="I756" s="9" t="s">
        <v>461</v>
      </c>
      <c r="Q756" s="9">
        <v>7</v>
      </c>
      <c r="T756" s="9" t="s">
        <v>407</v>
      </c>
      <c r="W756" s="9" t="s">
        <v>904</v>
      </c>
      <c r="Y756" s="9" t="s">
        <v>905</v>
      </c>
    </row>
    <row r="757" spans="1:25" ht="15" customHeight="1">
      <c r="A757" s="10" t="s">
        <v>73</v>
      </c>
      <c r="B757" s="10"/>
      <c r="C757" s="10" t="s">
        <v>434</v>
      </c>
      <c r="D757" s="10" t="s">
        <v>713</v>
      </c>
      <c r="E757" s="10"/>
      <c r="F757" s="10" t="s">
        <v>105</v>
      </c>
      <c r="G757" s="10" t="s">
        <v>903</v>
      </c>
      <c r="H757" s="10" t="s">
        <v>906</v>
      </c>
      <c r="I757" s="10" t="s">
        <v>461</v>
      </c>
      <c r="J757" s="10"/>
      <c r="K757" s="10" t="s">
        <v>659</v>
      </c>
      <c r="L757" s="10" t="s">
        <v>907</v>
      </c>
      <c r="M757" s="10" t="s">
        <v>908</v>
      </c>
      <c r="N757" s="10"/>
      <c r="O757" s="10"/>
      <c r="P757" s="10"/>
      <c r="Q757" s="10">
        <v>0.15</v>
      </c>
      <c r="T757" s="10" t="s">
        <v>407</v>
      </c>
      <c r="U757" s="10" t="s">
        <v>429</v>
      </c>
      <c r="V757" s="10" t="s">
        <v>909</v>
      </c>
      <c r="W757" s="10" t="s">
        <v>910</v>
      </c>
      <c r="X757" s="10" t="s">
        <v>911</v>
      </c>
      <c r="Y757" s="9" t="s">
        <v>531</v>
      </c>
    </row>
    <row r="758" spans="1:25" ht="15" customHeight="1">
      <c r="A758" s="10" t="s">
        <v>912</v>
      </c>
      <c r="B758" s="10"/>
      <c r="C758" s="10" t="s">
        <v>434</v>
      </c>
      <c r="D758" s="10" t="s">
        <v>398</v>
      </c>
      <c r="E758" s="10"/>
      <c r="F758" s="10" t="s">
        <v>45</v>
      </c>
      <c r="G758" s="10" t="s">
        <v>903</v>
      </c>
      <c r="H758" s="10"/>
      <c r="I758" s="10" t="s">
        <v>461</v>
      </c>
      <c r="J758" s="10"/>
      <c r="K758" s="10"/>
      <c r="L758" s="10"/>
      <c r="M758" s="10"/>
      <c r="N758" s="10"/>
      <c r="O758" s="10"/>
      <c r="P758" s="10"/>
      <c r="Q758" s="10">
        <v>0.7</v>
      </c>
      <c r="R758" s="10"/>
      <c r="S758" s="10"/>
      <c r="T758" s="10"/>
      <c r="U758" s="10" t="s">
        <v>45</v>
      </c>
      <c r="V758" s="10"/>
      <c r="W758" s="10" t="s">
        <v>913</v>
      </c>
      <c r="X758" s="10" t="s">
        <v>914</v>
      </c>
      <c r="Y758" s="9" t="s">
        <v>531</v>
      </c>
    </row>
    <row r="759" spans="1:25" ht="56">
      <c r="A759" s="10" t="s">
        <v>40</v>
      </c>
      <c r="D759" s="9" t="s">
        <v>117</v>
      </c>
      <c r="F759" s="9" t="s">
        <v>45</v>
      </c>
      <c r="G759" s="9" t="s">
        <v>915</v>
      </c>
      <c r="H759" s="109"/>
      <c r="I759" s="109"/>
      <c r="J759" s="109"/>
      <c r="K759" s="109"/>
      <c r="L759" s="109"/>
      <c r="M759" s="109" t="s">
        <v>916</v>
      </c>
      <c r="N759" s="109"/>
      <c r="O759" s="109"/>
      <c r="P759" s="109"/>
      <c r="Q759" s="110">
        <v>4.2</v>
      </c>
      <c r="R759" s="109"/>
      <c r="S759" s="109"/>
      <c r="T759" s="109"/>
      <c r="U759" s="109"/>
      <c r="V759" s="9" t="s">
        <v>917</v>
      </c>
      <c r="W759" s="9" t="s">
        <v>617</v>
      </c>
      <c r="X759" s="21" t="s">
        <v>918</v>
      </c>
      <c r="Y759" s="9" t="s">
        <v>34</v>
      </c>
    </row>
    <row r="760" spans="1:25">
      <c r="A760" s="10" t="s">
        <v>40</v>
      </c>
      <c r="D760" s="9" t="s">
        <v>117</v>
      </c>
      <c r="F760" s="9" t="s">
        <v>45</v>
      </c>
      <c r="G760" s="9" t="s">
        <v>915</v>
      </c>
      <c r="I760" s="9" t="s">
        <v>919</v>
      </c>
      <c r="M760" s="9" t="s">
        <v>920</v>
      </c>
      <c r="Q760" s="9">
        <v>6.8</v>
      </c>
      <c r="V760" s="9" t="s">
        <v>917</v>
      </c>
      <c r="W760" s="9" t="s">
        <v>617</v>
      </c>
      <c r="X760" s="21" t="s">
        <v>918</v>
      </c>
      <c r="Y760" s="9" t="s">
        <v>34</v>
      </c>
    </row>
    <row r="761" spans="1:25">
      <c r="A761" s="10" t="s">
        <v>25</v>
      </c>
      <c r="D761" s="9" t="s">
        <v>117</v>
      </c>
      <c r="F761" s="9" t="s">
        <v>45</v>
      </c>
      <c r="G761" s="9" t="s">
        <v>915</v>
      </c>
      <c r="I761" s="9" t="s">
        <v>919</v>
      </c>
      <c r="M761" s="9" t="s">
        <v>921</v>
      </c>
      <c r="Q761" s="9">
        <v>0.23</v>
      </c>
      <c r="V761" s="9" t="s">
        <v>917</v>
      </c>
      <c r="W761" s="9" t="s">
        <v>617</v>
      </c>
      <c r="X761" s="9" t="s">
        <v>918</v>
      </c>
      <c r="Y761" s="9" t="s">
        <v>34</v>
      </c>
    </row>
    <row r="762" spans="1:25">
      <c r="A762" s="10" t="s">
        <v>25</v>
      </c>
      <c r="D762" s="9" t="s">
        <v>117</v>
      </c>
      <c r="F762" s="9" t="s">
        <v>45</v>
      </c>
      <c r="G762" s="9" t="s">
        <v>915</v>
      </c>
      <c r="I762" s="9" t="s">
        <v>919</v>
      </c>
      <c r="M762" s="9" t="s">
        <v>922</v>
      </c>
      <c r="Q762" s="9">
        <v>0.37</v>
      </c>
      <c r="V762" s="9" t="s">
        <v>917</v>
      </c>
      <c r="W762" s="9" t="s">
        <v>617</v>
      </c>
      <c r="X762" s="9" t="s">
        <v>918</v>
      </c>
      <c r="Y762" s="9" t="s">
        <v>34</v>
      </c>
    </row>
    <row r="763" spans="1:25">
      <c r="A763" s="10" t="s">
        <v>25</v>
      </c>
      <c r="D763" s="9" t="s">
        <v>117</v>
      </c>
      <c r="F763" s="9" t="s">
        <v>45</v>
      </c>
      <c r="G763" s="9" t="s">
        <v>915</v>
      </c>
      <c r="I763" s="9" t="s">
        <v>919</v>
      </c>
      <c r="M763" s="9" t="s">
        <v>923</v>
      </c>
      <c r="Q763" s="9">
        <v>0.32</v>
      </c>
      <c r="V763" s="9" t="s">
        <v>917</v>
      </c>
      <c r="W763" s="9" t="s">
        <v>617</v>
      </c>
      <c r="X763" s="9" t="s">
        <v>918</v>
      </c>
      <c r="Y763" s="9" t="s">
        <v>34</v>
      </c>
    </row>
    <row r="764" spans="1:25">
      <c r="A764" s="10" t="s">
        <v>486</v>
      </c>
      <c r="F764" s="9" t="s">
        <v>28</v>
      </c>
      <c r="G764" s="9" t="s">
        <v>915</v>
      </c>
      <c r="I764" s="9" t="s">
        <v>919</v>
      </c>
      <c r="L764" s="9" t="s">
        <v>924</v>
      </c>
      <c r="M764" s="9" t="s">
        <v>925</v>
      </c>
      <c r="Q764" s="9">
        <v>3.1</v>
      </c>
      <c r="W764" s="9" t="s">
        <v>926</v>
      </c>
      <c r="X764" s="21" t="s">
        <v>927</v>
      </c>
      <c r="Y764" s="9" t="s">
        <v>34</v>
      </c>
    </row>
    <row r="765" spans="1:25">
      <c r="A765" s="10" t="s">
        <v>486</v>
      </c>
      <c r="F765" s="9" t="s">
        <v>28</v>
      </c>
      <c r="G765" s="9" t="s">
        <v>915</v>
      </c>
      <c r="I765" s="9" t="s">
        <v>919</v>
      </c>
      <c r="L765" s="9" t="s">
        <v>928</v>
      </c>
      <c r="M765" s="9" t="s">
        <v>925</v>
      </c>
      <c r="Q765" s="9">
        <v>6.5</v>
      </c>
      <c r="W765" s="9" t="s">
        <v>926</v>
      </c>
      <c r="X765" s="21" t="s">
        <v>927</v>
      </c>
      <c r="Y765" s="9" t="s">
        <v>34</v>
      </c>
    </row>
    <row r="766" spans="1:25">
      <c r="A766" s="10" t="s">
        <v>40</v>
      </c>
      <c r="F766" s="9" t="s">
        <v>45</v>
      </c>
      <c r="G766" s="9" t="s">
        <v>915</v>
      </c>
      <c r="I766" s="9" t="s">
        <v>919</v>
      </c>
      <c r="Q766" s="9">
        <v>6.3</v>
      </c>
      <c r="V766" s="9" t="s">
        <v>929</v>
      </c>
      <c r="W766" s="9" t="s">
        <v>930</v>
      </c>
      <c r="X766" s="9" t="s">
        <v>931</v>
      </c>
      <c r="Y766" s="9" t="s">
        <v>34</v>
      </c>
    </row>
    <row r="767" spans="1:25">
      <c r="A767" s="10" t="s">
        <v>40</v>
      </c>
      <c r="F767" s="9" t="s">
        <v>28</v>
      </c>
      <c r="G767" s="9" t="s">
        <v>915</v>
      </c>
      <c r="I767" s="9" t="s">
        <v>919</v>
      </c>
      <c r="Q767" s="9">
        <v>6.85</v>
      </c>
      <c r="V767" s="9" t="s">
        <v>932</v>
      </c>
      <c r="W767" s="9" t="s">
        <v>933</v>
      </c>
      <c r="X767" s="9" t="s">
        <v>934</v>
      </c>
      <c r="Y767" s="9" t="s">
        <v>34</v>
      </c>
    </row>
    <row r="768" spans="1:25" ht="15" customHeight="1">
      <c r="A768" s="10" t="s">
        <v>486</v>
      </c>
      <c r="D768" s="9" t="s">
        <v>713</v>
      </c>
      <c r="F768" s="9" t="s">
        <v>28</v>
      </c>
      <c r="G768" s="9" t="s">
        <v>935</v>
      </c>
      <c r="I768" s="9" t="s">
        <v>30</v>
      </c>
      <c r="Q768" s="9">
        <v>3</v>
      </c>
      <c r="R768" s="9">
        <v>1.5</v>
      </c>
      <c r="S768" s="9">
        <v>6</v>
      </c>
      <c r="V768" s="9" t="s">
        <v>936</v>
      </c>
      <c r="W768" s="9" t="s">
        <v>937</v>
      </c>
      <c r="X768" s="21" t="s">
        <v>938</v>
      </c>
      <c r="Y768" s="9" t="s">
        <v>34</v>
      </c>
    </row>
    <row r="769" spans="1:25" ht="15" customHeight="1">
      <c r="A769" s="10" t="s">
        <v>40</v>
      </c>
      <c r="F769" s="9" t="s">
        <v>105</v>
      </c>
      <c r="G769" s="9" t="s">
        <v>935</v>
      </c>
      <c r="H769" s="9" t="s">
        <v>939</v>
      </c>
      <c r="I769" s="9" t="s">
        <v>30</v>
      </c>
      <c r="L769" s="9" t="s">
        <v>940</v>
      </c>
      <c r="M769" s="9" t="s">
        <v>941</v>
      </c>
      <c r="Q769" s="9">
        <v>2.4</v>
      </c>
      <c r="R769" s="9">
        <v>1.8</v>
      </c>
      <c r="S769" s="9">
        <v>3</v>
      </c>
      <c r="V769" s="9" t="s">
        <v>942</v>
      </c>
      <c r="W769" s="9" t="s">
        <v>943</v>
      </c>
      <c r="X769" s="9" t="s">
        <v>944</v>
      </c>
      <c r="Y769" s="9" t="s">
        <v>34</v>
      </c>
    </row>
    <row r="770" spans="1:25" ht="15" customHeight="1">
      <c r="A770" s="10" t="s">
        <v>40</v>
      </c>
      <c r="B770" s="9" t="s">
        <v>828</v>
      </c>
      <c r="F770" s="9" t="s">
        <v>945</v>
      </c>
      <c r="G770" s="9" t="s">
        <v>935</v>
      </c>
      <c r="H770" s="9" t="s">
        <v>946</v>
      </c>
      <c r="I770" s="9" t="s">
        <v>30</v>
      </c>
      <c r="L770" s="9" t="s">
        <v>947</v>
      </c>
      <c r="M770" s="9" t="s">
        <v>948</v>
      </c>
      <c r="O770" s="9" t="s">
        <v>816</v>
      </c>
      <c r="Q770" s="9">
        <v>5</v>
      </c>
      <c r="R770" s="9">
        <v>2.4900000000000002</v>
      </c>
      <c r="S770" s="9">
        <v>39.700000000000003</v>
      </c>
      <c r="T770" s="9" t="s">
        <v>54</v>
      </c>
      <c r="V770" s="9" t="s">
        <v>949</v>
      </c>
      <c r="W770" s="9" t="s">
        <v>950</v>
      </c>
      <c r="X770" s="21" t="s">
        <v>951</v>
      </c>
      <c r="Y770" s="9" t="s">
        <v>34</v>
      </c>
    </row>
    <row r="771" spans="1:25" ht="15" customHeight="1">
      <c r="A771" s="10" t="s">
        <v>40</v>
      </c>
      <c r="B771" s="9" t="s">
        <v>952</v>
      </c>
      <c r="F771" s="9" t="s">
        <v>945</v>
      </c>
      <c r="G771" s="9" t="s">
        <v>935</v>
      </c>
      <c r="H771" s="9" t="s">
        <v>946</v>
      </c>
      <c r="I771" s="9" t="s">
        <v>30</v>
      </c>
      <c r="L771" s="9" t="s">
        <v>947</v>
      </c>
      <c r="M771" s="9" t="s">
        <v>948</v>
      </c>
      <c r="O771" s="9" t="s">
        <v>816</v>
      </c>
      <c r="Q771" s="9">
        <v>10</v>
      </c>
      <c r="R771" s="9">
        <v>5.93</v>
      </c>
      <c r="S771" s="9">
        <v>32.299999999999997</v>
      </c>
      <c r="T771" s="9" t="s">
        <v>54</v>
      </c>
      <c r="V771" s="9" t="s">
        <v>949</v>
      </c>
      <c r="W771" s="9" t="s">
        <v>950</v>
      </c>
      <c r="X771" s="21" t="s">
        <v>951</v>
      </c>
      <c r="Y771" s="9" t="s">
        <v>34</v>
      </c>
    </row>
    <row r="772" spans="1:25" ht="15" customHeight="1">
      <c r="A772" s="10" t="s">
        <v>45</v>
      </c>
      <c r="B772" s="9" t="s">
        <v>953</v>
      </c>
      <c r="F772" s="9" t="s">
        <v>945</v>
      </c>
      <c r="G772" s="9" t="s">
        <v>935</v>
      </c>
      <c r="H772" s="9" t="s">
        <v>946</v>
      </c>
      <c r="I772" s="9" t="s">
        <v>30</v>
      </c>
      <c r="L772" s="9" t="s">
        <v>947</v>
      </c>
      <c r="M772" s="9" t="s">
        <v>948</v>
      </c>
      <c r="O772" s="9" t="s">
        <v>816</v>
      </c>
      <c r="Q772" s="9">
        <v>3.6600000000000001E-2</v>
      </c>
      <c r="R772" s="9">
        <v>8.6499999999999999E-4</v>
      </c>
      <c r="S772" s="9">
        <v>0.14799999999999999</v>
      </c>
      <c r="V772" s="9" t="s">
        <v>949</v>
      </c>
      <c r="W772" s="9" t="s">
        <v>954</v>
      </c>
      <c r="X772" s="21" t="s">
        <v>951</v>
      </c>
      <c r="Y772" s="9" t="s">
        <v>34</v>
      </c>
    </row>
    <row r="773" spans="1:25" ht="15" customHeight="1">
      <c r="A773" s="10" t="s">
        <v>45</v>
      </c>
      <c r="B773" s="9" t="s">
        <v>955</v>
      </c>
      <c r="F773" s="9" t="s">
        <v>945</v>
      </c>
      <c r="G773" s="9" t="s">
        <v>935</v>
      </c>
      <c r="H773" s="9" t="s">
        <v>946</v>
      </c>
      <c r="I773" s="9" t="s">
        <v>30</v>
      </c>
      <c r="L773" s="9" t="s">
        <v>947</v>
      </c>
      <c r="M773" s="9" t="s">
        <v>948</v>
      </c>
      <c r="O773" s="9" t="s">
        <v>816</v>
      </c>
      <c r="Q773" s="9">
        <v>4.02E-2</v>
      </c>
      <c r="R773" s="9">
        <v>1.8100000000000002E-2</v>
      </c>
      <c r="S773" s="9">
        <v>7.2099999999999997E-2</v>
      </c>
      <c r="V773" s="9" t="s">
        <v>949</v>
      </c>
      <c r="W773" s="9" t="s">
        <v>954</v>
      </c>
      <c r="X773" s="21" t="s">
        <v>951</v>
      </c>
      <c r="Y773" s="9" t="s">
        <v>34</v>
      </c>
    </row>
    <row r="774" spans="1:25" ht="15" customHeight="1">
      <c r="A774" s="10" t="s">
        <v>45</v>
      </c>
      <c r="B774" s="9" t="s">
        <v>956</v>
      </c>
      <c r="F774" s="9" t="s">
        <v>945</v>
      </c>
      <c r="G774" s="9" t="s">
        <v>935</v>
      </c>
      <c r="H774" s="9" t="s">
        <v>946</v>
      </c>
      <c r="I774" s="9" t="s">
        <v>30</v>
      </c>
      <c r="L774" s="9" t="s">
        <v>947</v>
      </c>
      <c r="M774" s="9" t="s">
        <v>948</v>
      </c>
      <c r="O774" s="9" t="s">
        <v>816</v>
      </c>
      <c r="Q774" s="9">
        <v>4.7699999999999999E-2</v>
      </c>
      <c r="R774" s="9">
        <v>1.4999999999999999E-2</v>
      </c>
      <c r="S774" s="9">
        <v>0.11</v>
      </c>
      <c r="V774" s="9" t="s">
        <v>949</v>
      </c>
      <c r="W774" s="9" t="s">
        <v>954</v>
      </c>
      <c r="X774" s="21" t="s">
        <v>951</v>
      </c>
      <c r="Y774" s="9" t="s">
        <v>34</v>
      </c>
    </row>
    <row r="775" spans="1:25" ht="15" customHeight="1">
      <c r="A775" s="10" t="s">
        <v>45</v>
      </c>
      <c r="B775" s="9" t="s">
        <v>957</v>
      </c>
      <c r="F775" s="9" t="s">
        <v>945</v>
      </c>
      <c r="G775" s="9" t="s">
        <v>935</v>
      </c>
      <c r="H775" s="9" t="s">
        <v>946</v>
      </c>
      <c r="I775" s="9" t="s">
        <v>30</v>
      </c>
      <c r="L775" s="9" t="s">
        <v>947</v>
      </c>
      <c r="M775" s="9" t="s">
        <v>948</v>
      </c>
      <c r="O775" s="9" t="s">
        <v>816</v>
      </c>
      <c r="Q775" s="9">
        <v>5.3999999999999999E-2</v>
      </c>
      <c r="R775" s="9">
        <v>2.23E-2</v>
      </c>
      <c r="S775" s="9">
        <v>0.10199999999999999</v>
      </c>
      <c r="V775" s="9" t="s">
        <v>949</v>
      </c>
      <c r="W775" s="9" t="s">
        <v>954</v>
      </c>
      <c r="X775" s="21" t="s">
        <v>951</v>
      </c>
      <c r="Y775" s="9" t="s">
        <v>34</v>
      </c>
    </row>
    <row r="776" spans="1:25" ht="15" customHeight="1">
      <c r="A776" s="10" t="s">
        <v>45</v>
      </c>
      <c r="B776" s="9" t="s">
        <v>958</v>
      </c>
      <c r="F776" s="9" t="s">
        <v>945</v>
      </c>
      <c r="G776" s="9" t="s">
        <v>935</v>
      </c>
      <c r="H776" s="9" t="s">
        <v>946</v>
      </c>
      <c r="I776" s="9" t="s">
        <v>30</v>
      </c>
      <c r="L776" s="9" t="s">
        <v>947</v>
      </c>
      <c r="M776" s="9" t="s">
        <v>948</v>
      </c>
      <c r="O776" s="9" t="s">
        <v>816</v>
      </c>
      <c r="Q776" s="9">
        <v>0.48199999999999998</v>
      </c>
      <c r="R776" s="9">
        <v>0.28899999999999998</v>
      </c>
      <c r="S776" s="9">
        <v>0.78200000000000003</v>
      </c>
      <c r="V776" s="9" t="s">
        <v>949</v>
      </c>
      <c r="W776" s="9" t="s">
        <v>954</v>
      </c>
      <c r="X776" s="21" t="s">
        <v>951</v>
      </c>
      <c r="Y776" s="9" t="s">
        <v>34</v>
      </c>
    </row>
    <row r="777" spans="1:25" ht="15" customHeight="1">
      <c r="A777" s="10" t="s">
        <v>45</v>
      </c>
      <c r="B777" s="9" t="s">
        <v>959</v>
      </c>
      <c r="F777" s="9" t="s">
        <v>945</v>
      </c>
      <c r="G777" s="9" t="s">
        <v>935</v>
      </c>
      <c r="H777" s="9" t="s">
        <v>946</v>
      </c>
      <c r="I777" s="9" t="s">
        <v>30</v>
      </c>
      <c r="L777" s="9" t="s">
        <v>947</v>
      </c>
      <c r="M777" s="9" t="s">
        <v>948</v>
      </c>
      <c r="O777" s="9" t="s">
        <v>816</v>
      </c>
      <c r="Q777" s="9">
        <v>0.11799999999999999</v>
      </c>
      <c r="R777" s="9">
        <v>8.0399999999999999E-2</v>
      </c>
      <c r="S777" s="9">
        <v>0.16500000000000001</v>
      </c>
      <c r="V777" s="9" t="s">
        <v>949</v>
      </c>
      <c r="W777" s="9" t="s">
        <v>954</v>
      </c>
      <c r="X777" s="21" t="s">
        <v>951</v>
      </c>
      <c r="Y777" s="9" t="s">
        <v>34</v>
      </c>
    </row>
    <row r="778" spans="1:25" ht="15" customHeight="1">
      <c r="A778" s="10" t="s">
        <v>25</v>
      </c>
      <c r="B778" s="9" t="s">
        <v>828</v>
      </c>
      <c r="F778" s="9" t="s">
        <v>945</v>
      </c>
      <c r="G778" s="9" t="s">
        <v>935</v>
      </c>
      <c r="H778" s="9" t="s">
        <v>946</v>
      </c>
      <c r="I778" s="9" t="s">
        <v>30</v>
      </c>
      <c r="L778" s="9" t="s">
        <v>947</v>
      </c>
      <c r="M778" s="9" t="s">
        <v>948</v>
      </c>
      <c r="O778" s="9" t="s">
        <v>816</v>
      </c>
      <c r="Q778" s="9">
        <v>0.32</v>
      </c>
      <c r="R778" s="9">
        <v>6.7599999999999993E-2</v>
      </c>
      <c r="S778" s="9">
        <v>0.92700000000000005</v>
      </c>
      <c r="T778" s="9" t="s">
        <v>54</v>
      </c>
      <c r="V778" s="9" t="s">
        <v>949</v>
      </c>
      <c r="W778" s="9" t="s">
        <v>954</v>
      </c>
      <c r="X778" s="21" t="s">
        <v>951</v>
      </c>
      <c r="Y778" s="9" t="s">
        <v>34</v>
      </c>
    </row>
    <row r="779" spans="1:25" ht="15" customHeight="1">
      <c r="A779" s="10" t="s">
        <v>25</v>
      </c>
      <c r="B779" s="9" t="s">
        <v>952</v>
      </c>
      <c r="F779" s="9" t="s">
        <v>945</v>
      </c>
      <c r="G779" s="9" t="s">
        <v>935</v>
      </c>
      <c r="H779" s="9" t="s">
        <v>946</v>
      </c>
      <c r="I779" s="9" t="s">
        <v>30</v>
      </c>
      <c r="L779" s="9" t="s">
        <v>947</v>
      </c>
      <c r="M779" s="9" t="s">
        <v>948</v>
      </c>
      <c r="O779" s="9" t="s">
        <v>816</v>
      </c>
      <c r="Q779" s="9">
        <v>0.16</v>
      </c>
      <c r="R779" s="9">
        <v>7.2900000000000006E-2</v>
      </c>
      <c r="S779" s="9">
        <v>0.377</v>
      </c>
      <c r="T779" s="9" t="s">
        <v>54</v>
      </c>
      <c r="V779" s="9" t="s">
        <v>949</v>
      </c>
      <c r="W779" s="9" t="s">
        <v>954</v>
      </c>
      <c r="X779" s="21" t="s">
        <v>951</v>
      </c>
      <c r="Y779" s="9" t="s">
        <v>34</v>
      </c>
    </row>
    <row r="780" spans="1:25" ht="15" customHeight="1">
      <c r="A780" s="10" t="s">
        <v>40</v>
      </c>
      <c r="D780" s="9" t="s">
        <v>713</v>
      </c>
      <c r="F780" s="9" t="s">
        <v>28</v>
      </c>
      <c r="G780" s="9" t="s">
        <v>935</v>
      </c>
      <c r="I780" s="9" t="s">
        <v>30</v>
      </c>
      <c r="Q780" s="9">
        <v>1.3</v>
      </c>
      <c r="V780" s="9" t="s">
        <v>960</v>
      </c>
      <c r="W780" s="9" t="s">
        <v>961</v>
      </c>
      <c r="X780" s="9" t="s">
        <v>962</v>
      </c>
      <c r="Y780" s="9" t="s">
        <v>34</v>
      </c>
    </row>
    <row r="781" spans="1:25" ht="15" customHeight="1">
      <c r="A781" s="10" t="s">
        <v>25</v>
      </c>
      <c r="B781" s="79" t="s">
        <v>963</v>
      </c>
      <c r="D781" s="9" t="s">
        <v>964</v>
      </c>
      <c r="F781" s="9" t="s">
        <v>45</v>
      </c>
      <c r="G781" s="9" t="s">
        <v>935</v>
      </c>
      <c r="I781" s="9" t="s">
        <v>30</v>
      </c>
      <c r="L781" s="9" t="s">
        <v>965</v>
      </c>
      <c r="M781" s="9" t="s">
        <v>966</v>
      </c>
      <c r="Q781" s="79">
        <v>1E-4</v>
      </c>
      <c r="R781"/>
      <c r="V781" s="9" t="s">
        <v>967</v>
      </c>
      <c r="W781" s="9" t="s">
        <v>968</v>
      </c>
      <c r="X781" s="21" t="s">
        <v>969</v>
      </c>
      <c r="Y781" s="9" t="s">
        <v>34</v>
      </c>
    </row>
    <row r="782" spans="1:25" ht="15" customHeight="1">
      <c r="A782" s="10" t="s">
        <v>25</v>
      </c>
      <c r="B782" s="79" t="s">
        <v>970</v>
      </c>
      <c r="D782" s="9" t="s">
        <v>964</v>
      </c>
      <c r="F782" s="9" t="s">
        <v>45</v>
      </c>
      <c r="G782" s="9" t="s">
        <v>935</v>
      </c>
      <c r="I782" s="9" t="s">
        <v>30</v>
      </c>
      <c r="L782" s="9" t="s">
        <v>965</v>
      </c>
      <c r="M782" s="9" t="s">
        <v>966</v>
      </c>
      <c r="Q782" s="79">
        <v>1E-4</v>
      </c>
      <c r="R782"/>
      <c r="V782" s="9" t="s">
        <v>967</v>
      </c>
      <c r="W782" s="9" t="s">
        <v>968</v>
      </c>
      <c r="X782" s="21" t="s">
        <v>969</v>
      </c>
      <c r="Y782" s="9" t="s">
        <v>34</v>
      </c>
    </row>
    <row r="783" spans="1:25" ht="15" customHeight="1">
      <c r="A783" s="10" t="s">
        <v>25</v>
      </c>
      <c r="B783" s="79" t="s">
        <v>971</v>
      </c>
      <c r="D783" s="9" t="s">
        <v>964</v>
      </c>
      <c r="F783" s="9" t="s">
        <v>45</v>
      </c>
      <c r="G783" s="9" t="s">
        <v>935</v>
      </c>
      <c r="I783" s="9" t="s">
        <v>30</v>
      </c>
      <c r="L783" s="9" t="s">
        <v>965</v>
      </c>
      <c r="M783" s="9" t="s">
        <v>966</v>
      </c>
      <c r="Q783">
        <v>1E-4</v>
      </c>
      <c r="R783"/>
      <c r="V783" s="9" t="s">
        <v>967</v>
      </c>
      <c r="W783" s="9" t="s">
        <v>968</v>
      </c>
      <c r="X783" s="21" t="s">
        <v>969</v>
      </c>
      <c r="Y783" s="9" t="s">
        <v>34</v>
      </c>
    </row>
    <row r="784" spans="1:25" ht="15" customHeight="1">
      <c r="A784" s="10" t="s">
        <v>25</v>
      </c>
      <c r="B784" s="79" t="s">
        <v>972</v>
      </c>
      <c r="D784" s="9" t="s">
        <v>964</v>
      </c>
      <c r="F784" s="9" t="s">
        <v>45</v>
      </c>
      <c r="G784" s="9" t="s">
        <v>935</v>
      </c>
      <c r="I784" s="9" t="s">
        <v>30</v>
      </c>
      <c r="L784" s="9" t="s">
        <v>965</v>
      </c>
      <c r="M784" s="9" t="s">
        <v>966</v>
      </c>
      <c r="Q784" s="79">
        <v>1.0000000000000001E-5</v>
      </c>
      <c r="R784"/>
      <c r="V784" s="9" t="s">
        <v>967</v>
      </c>
      <c r="W784" s="9" t="s">
        <v>968</v>
      </c>
      <c r="X784" s="21" t="s">
        <v>969</v>
      </c>
      <c r="Y784" s="9" t="s">
        <v>34</v>
      </c>
    </row>
    <row r="785" spans="1:25" ht="15" customHeight="1">
      <c r="A785" s="10" t="s">
        <v>25</v>
      </c>
      <c r="B785" s="79" t="s">
        <v>973</v>
      </c>
      <c r="D785" s="9" t="s">
        <v>964</v>
      </c>
      <c r="F785" s="9" t="s">
        <v>45</v>
      </c>
      <c r="G785" s="9" t="s">
        <v>935</v>
      </c>
      <c r="I785" s="9" t="s">
        <v>30</v>
      </c>
      <c r="L785" s="9" t="s">
        <v>965</v>
      </c>
      <c r="M785" s="9" t="s">
        <v>966</v>
      </c>
      <c r="Q785">
        <v>1.0000000000000001E-5</v>
      </c>
      <c r="R785"/>
      <c r="V785" s="9" t="s">
        <v>967</v>
      </c>
      <c r="W785" s="9" t="s">
        <v>968</v>
      </c>
      <c r="X785" s="21" t="s">
        <v>969</v>
      </c>
      <c r="Y785" s="9" t="s">
        <v>34</v>
      </c>
    </row>
    <row r="786" spans="1:25" ht="15" customHeight="1">
      <c r="A786" s="10" t="s">
        <v>25</v>
      </c>
      <c r="B786" s="79" t="s">
        <v>974</v>
      </c>
      <c r="D786" s="9" t="s">
        <v>964</v>
      </c>
      <c r="F786" s="9" t="s">
        <v>45</v>
      </c>
      <c r="G786" s="9" t="s">
        <v>935</v>
      </c>
      <c r="I786" s="9" t="s">
        <v>30</v>
      </c>
      <c r="L786" s="9" t="s">
        <v>965</v>
      </c>
      <c r="M786" s="9" t="s">
        <v>966</v>
      </c>
      <c r="Q786">
        <v>1.0000000000000001E-5</v>
      </c>
      <c r="R786"/>
      <c r="V786" s="9" t="s">
        <v>967</v>
      </c>
      <c r="W786" s="9" t="s">
        <v>968</v>
      </c>
      <c r="X786" s="21" t="s">
        <v>969</v>
      </c>
      <c r="Y786" s="9" t="s">
        <v>34</v>
      </c>
    </row>
    <row r="787" spans="1:25" ht="15" customHeight="1">
      <c r="A787" s="10" t="s">
        <v>25</v>
      </c>
      <c r="B787" s="79" t="s">
        <v>975</v>
      </c>
      <c r="D787" s="9" t="s">
        <v>964</v>
      </c>
      <c r="F787" s="9" t="s">
        <v>45</v>
      </c>
      <c r="G787" s="9" t="s">
        <v>935</v>
      </c>
      <c r="I787" s="9" t="s">
        <v>30</v>
      </c>
      <c r="L787" s="9" t="s">
        <v>965</v>
      </c>
      <c r="M787" s="9" t="s">
        <v>966</v>
      </c>
      <c r="Q787">
        <v>1E-3</v>
      </c>
      <c r="R787"/>
      <c r="V787" s="9" t="s">
        <v>967</v>
      </c>
      <c r="W787" s="9" t="s">
        <v>968</v>
      </c>
      <c r="X787" s="21" t="s">
        <v>969</v>
      </c>
      <c r="Y787" s="9" t="s">
        <v>34</v>
      </c>
    </row>
    <row r="788" spans="1:25" ht="15" customHeight="1">
      <c r="A788" s="10" t="s">
        <v>25</v>
      </c>
      <c r="B788" s="79" t="s">
        <v>976</v>
      </c>
      <c r="D788" s="9" t="s">
        <v>964</v>
      </c>
      <c r="F788" s="9" t="s">
        <v>45</v>
      </c>
      <c r="G788" s="9" t="s">
        <v>935</v>
      </c>
      <c r="I788" s="9" t="s">
        <v>30</v>
      </c>
      <c r="L788" s="9" t="s">
        <v>965</v>
      </c>
      <c r="M788" s="9" t="s">
        <v>966</v>
      </c>
      <c r="Q788">
        <v>1.0000000000000001E-5</v>
      </c>
      <c r="R788"/>
      <c r="V788" s="9" t="s">
        <v>967</v>
      </c>
      <c r="W788" s="9" t="s">
        <v>968</v>
      </c>
      <c r="X788" s="21" t="s">
        <v>969</v>
      </c>
      <c r="Y788" s="9" t="s">
        <v>34</v>
      </c>
    </row>
    <row r="789" spans="1:25" ht="15" customHeight="1">
      <c r="A789" s="10" t="s">
        <v>25</v>
      </c>
      <c r="B789" s="79" t="s">
        <v>977</v>
      </c>
      <c r="D789" s="9" t="s">
        <v>964</v>
      </c>
      <c r="F789" s="9" t="s">
        <v>45</v>
      </c>
      <c r="G789" s="9" t="s">
        <v>935</v>
      </c>
      <c r="I789" s="9" t="s">
        <v>30</v>
      </c>
      <c r="L789" s="9" t="s">
        <v>965</v>
      </c>
      <c r="M789" s="9" t="s">
        <v>966</v>
      </c>
      <c r="Q789">
        <v>1.0000000000000001E-5</v>
      </c>
      <c r="R789"/>
      <c r="V789" s="9" t="s">
        <v>967</v>
      </c>
      <c r="W789" s="9" t="s">
        <v>968</v>
      </c>
      <c r="X789" s="21" t="s">
        <v>969</v>
      </c>
      <c r="Y789" s="9" t="s">
        <v>34</v>
      </c>
    </row>
    <row r="790" spans="1:25" ht="15" customHeight="1">
      <c r="A790" s="10" t="s">
        <v>25</v>
      </c>
      <c r="B790" s="79" t="s">
        <v>978</v>
      </c>
      <c r="D790" s="9" t="s">
        <v>964</v>
      </c>
      <c r="F790" s="9" t="s">
        <v>45</v>
      </c>
      <c r="G790" s="9" t="s">
        <v>935</v>
      </c>
      <c r="I790" s="9" t="s">
        <v>30</v>
      </c>
      <c r="L790" s="9" t="s">
        <v>965</v>
      </c>
      <c r="M790" s="9" t="s">
        <v>966</v>
      </c>
      <c r="Q790" s="79">
        <v>1.0000000000000001E-5</v>
      </c>
      <c r="R790"/>
      <c r="V790" s="9" t="s">
        <v>967</v>
      </c>
      <c r="W790" s="9" t="s">
        <v>968</v>
      </c>
      <c r="X790" s="21" t="s">
        <v>969</v>
      </c>
      <c r="Y790" s="9" t="s">
        <v>34</v>
      </c>
    </row>
    <row r="791" spans="1:25" ht="15" customHeight="1">
      <c r="A791" s="10" t="s">
        <v>25</v>
      </c>
      <c r="B791" s="79" t="s">
        <v>979</v>
      </c>
      <c r="D791" s="9" t="s">
        <v>964</v>
      </c>
      <c r="F791" s="9" t="s">
        <v>45</v>
      </c>
      <c r="G791" s="9" t="s">
        <v>935</v>
      </c>
      <c r="I791" s="9" t="s">
        <v>30</v>
      </c>
      <c r="L791" s="9" t="s">
        <v>965</v>
      </c>
      <c r="M791" s="9" t="s">
        <v>966</v>
      </c>
      <c r="Q791">
        <v>1E-4</v>
      </c>
      <c r="R791"/>
      <c r="V791" s="9" t="s">
        <v>967</v>
      </c>
      <c r="W791" s="9" t="s">
        <v>968</v>
      </c>
      <c r="X791" s="21" t="s">
        <v>969</v>
      </c>
      <c r="Y791" s="9" t="s">
        <v>34</v>
      </c>
    </row>
    <row r="792" spans="1:25" ht="15" customHeight="1">
      <c r="A792" s="10" t="s">
        <v>25</v>
      </c>
      <c r="B792" s="79" t="s">
        <v>980</v>
      </c>
      <c r="D792" s="9" t="s">
        <v>964</v>
      </c>
      <c r="F792" s="9" t="s">
        <v>45</v>
      </c>
      <c r="G792" s="9" t="s">
        <v>935</v>
      </c>
      <c r="I792" s="9" t="s">
        <v>30</v>
      </c>
      <c r="L792" s="9" t="s">
        <v>965</v>
      </c>
      <c r="M792" s="9" t="s">
        <v>966</v>
      </c>
      <c r="Q792">
        <v>1E-4</v>
      </c>
      <c r="R792"/>
      <c r="V792" s="9" t="s">
        <v>967</v>
      </c>
      <c r="W792" s="9" t="s">
        <v>968</v>
      </c>
      <c r="X792" s="21" t="s">
        <v>969</v>
      </c>
      <c r="Y792" s="9" t="s">
        <v>34</v>
      </c>
    </row>
    <row r="793" spans="1:25" ht="15" customHeight="1">
      <c r="A793" s="10" t="s">
        <v>25</v>
      </c>
      <c r="B793" s="79" t="s">
        <v>981</v>
      </c>
      <c r="D793" s="9" t="s">
        <v>964</v>
      </c>
      <c r="F793" s="9" t="s">
        <v>45</v>
      </c>
      <c r="G793" s="9" t="s">
        <v>935</v>
      </c>
      <c r="I793" s="9" t="s">
        <v>30</v>
      </c>
      <c r="L793" s="9" t="s">
        <v>965</v>
      </c>
      <c r="M793" s="9" t="s">
        <v>966</v>
      </c>
      <c r="Q793">
        <v>1.0000000000000001E-5</v>
      </c>
      <c r="R793"/>
      <c r="V793" s="9" t="s">
        <v>967</v>
      </c>
      <c r="W793" s="9" t="s">
        <v>968</v>
      </c>
      <c r="X793" s="21" t="s">
        <v>969</v>
      </c>
      <c r="Y793" s="9" t="s">
        <v>34</v>
      </c>
    </row>
    <row r="794" spans="1:25" ht="15" customHeight="1">
      <c r="A794" s="10" t="s">
        <v>25</v>
      </c>
      <c r="B794" s="79" t="s">
        <v>982</v>
      </c>
      <c r="D794" s="9" t="s">
        <v>964</v>
      </c>
      <c r="F794" s="9" t="s">
        <v>45</v>
      </c>
      <c r="G794" s="9" t="s">
        <v>935</v>
      </c>
      <c r="I794" s="9" t="s">
        <v>30</v>
      </c>
      <c r="L794" s="9" t="s">
        <v>965</v>
      </c>
      <c r="M794" s="9" t="s">
        <v>966</v>
      </c>
      <c r="Q794">
        <v>1.0000000000000001E-5</v>
      </c>
      <c r="R794"/>
      <c r="V794" s="9" t="s">
        <v>967</v>
      </c>
      <c r="W794" s="9" t="s">
        <v>968</v>
      </c>
      <c r="X794" s="21" t="s">
        <v>969</v>
      </c>
      <c r="Y794" s="9" t="s">
        <v>34</v>
      </c>
    </row>
    <row r="795" spans="1:25" ht="15" customHeight="1">
      <c r="A795" s="10" t="s">
        <v>25</v>
      </c>
      <c r="B795" s="79" t="s">
        <v>983</v>
      </c>
      <c r="D795" s="9" t="s">
        <v>964</v>
      </c>
      <c r="F795" s="9" t="s">
        <v>45</v>
      </c>
      <c r="G795" s="9" t="s">
        <v>935</v>
      </c>
      <c r="I795" s="9" t="s">
        <v>30</v>
      </c>
      <c r="L795" s="9" t="s">
        <v>965</v>
      </c>
      <c r="M795" s="9" t="s">
        <v>966</v>
      </c>
      <c r="Q795">
        <v>1.0000000000000001E-5</v>
      </c>
      <c r="R795"/>
      <c r="V795" s="9" t="s">
        <v>967</v>
      </c>
      <c r="W795" s="9" t="s">
        <v>968</v>
      </c>
      <c r="X795" s="21" t="s">
        <v>969</v>
      </c>
      <c r="Y795" s="9" t="s">
        <v>34</v>
      </c>
    </row>
    <row r="796" spans="1:25" ht="15" customHeight="1">
      <c r="A796" s="10" t="s">
        <v>25</v>
      </c>
      <c r="B796" s="79" t="s">
        <v>984</v>
      </c>
      <c r="D796" s="9" t="s">
        <v>964</v>
      </c>
      <c r="F796" s="9" t="s">
        <v>45</v>
      </c>
      <c r="G796" s="9" t="s">
        <v>935</v>
      </c>
      <c r="I796" s="9" t="s">
        <v>30</v>
      </c>
      <c r="L796" s="9" t="s">
        <v>965</v>
      </c>
      <c r="M796" s="9" t="s">
        <v>966</v>
      </c>
      <c r="Q796">
        <v>1.0000000000000001E-5</v>
      </c>
      <c r="R796"/>
      <c r="V796" s="9" t="s">
        <v>967</v>
      </c>
      <c r="W796" s="9" t="s">
        <v>968</v>
      </c>
      <c r="X796" s="21" t="s">
        <v>969</v>
      </c>
      <c r="Y796" s="9" t="s">
        <v>34</v>
      </c>
    </row>
    <row r="797" spans="1:25" ht="15" customHeight="1">
      <c r="A797" s="10" t="s">
        <v>25</v>
      </c>
      <c r="B797" s="79" t="s">
        <v>985</v>
      </c>
      <c r="D797" s="9" t="s">
        <v>964</v>
      </c>
      <c r="F797" s="9" t="s">
        <v>45</v>
      </c>
      <c r="G797" s="9" t="s">
        <v>935</v>
      </c>
      <c r="I797" s="9" t="s">
        <v>30</v>
      </c>
      <c r="L797" s="9" t="s">
        <v>965</v>
      </c>
      <c r="M797" s="9" t="s">
        <v>966</v>
      </c>
      <c r="Q797">
        <v>1.0000000000000001E-5</v>
      </c>
      <c r="R797"/>
      <c r="V797" s="9" t="s">
        <v>967</v>
      </c>
      <c r="W797" s="9" t="s">
        <v>968</v>
      </c>
      <c r="X797" s="21" t="s">
        <v>969</v>
      </c>
      <c r="Y797" s="9" t="s">
        <v>34</v>
      </c>
    </row>
    <row r="798" spans="1:25" ht="15" customHeight="1">
      <c r="A798" s="10" t="s">
        <v>25</v>
      </c>
      <c r="B798" s="79" t="s">
        <v>986</v>
      </c>
      <c r="D798" s="9" t="s">
        <v>964</v>
      </c>
      <c r="F798" s="9" t="s">
        <v>45</v>
      </c>
      <c r="G798" s="9" t="s">
        <v>935</v>
      </c>
      <c r="I798" s="9" t="s">
        <v>30</v>
      </c>
      <c r="L798" s="9" t="s">
        <v>965</v>
      </c>
      <c r="M798" s="9" t="s">
        <v>966</v>
      </c>
      <c r="Q798">
        <v>1.0000000000000001E-5</v>
      </c>
      <c r="R798"/>
      <c r="V798" s="9" t="s">
        <v>967</v>
      </c>
      <c r="W798" s="9" t="s">
        <v>968</v>
      </c>
      <c r="X798" s="21" t="s">
        <v>969</v>
      </c>
      <c r="Y798" s="9" t="s">
        <v>34</v>
      </c>
    </row>
    <row r="799" spans="1:25" ht="15" customHeight="1">
      <c r="A799" s="10" t="s">
        <v>25</v>
      </c>
      <c r="B799" s="79" t="s">
        <v>987</v>
      </c>
      <c r="D799" s="9" t="s">
        <v>964</v>
      </c>
      <c r="F799" s="9" t="s">
        <v>45</v>
      </c>
      <c r="G799" s="9" t="s">
        <v>935</v>
      </c>
      <c r="I799" s="9" t="s">
        <v>30</v>
      </c>
      <c r="L799" s="9" t="s">
        <v>965</v>
      </c>
      <c r="M799" s="9" t="s">
        <v>966</v>
      </c>
      <c r="Q799">
        <v>1.0000000000000001E-5</v>
      </c>
      <c r="R799"/>
      <c r="V799" s="9" t="s">
        <v>967</v>
      </c>
      <c r="W799" s="9" t="s">
        <v>968</v>
      </c>
      <c r="X799" s="21" t="s">
        <v>969</v>
      </c>
      <c r="Y799" s="9" t="s">
        <v>34</v>
      </c>
    </row>
    <row r="800" spans="1:25" ht="15" customHeight="1">
      <c r="A800" s="10" t="s">
        <v>25</v>
      </c>
      <c r="B800" s="79" t="s">
        <v>988</v>
      </c>
      <c r="D800" s="9" t="s">
        <v>964</v>
      </c>
      <c r="F800" s="9" t="s">
        <v>45</v>
      </c>
      <c r="G800" s="9" t="s">
        <v>935</v>
      </c>
      <c r="I800" s="9" t="s">
        <v>30</v>
      </c>
      <c r="L800" s="9" t="s">
        <v>965</v>
      </c>
      <c r="M800" s="9" t="s">
        <v>966</v>
      </c>
      <c r="Q800">
        <v>1.0000000000000001E-5</v>
      </c>
      <c r="R800"/>
      <c r="V800" s="9" t="s">
        <v>967</v>
      </c>
      <c r="W800" s="9" t="s">
        <v>968</v>
      </c>
      <c r="X800" s="21" t="s">
        <v>969</v>
      </c>
      <c r="Y800" s="9" t="s">
        <v>34</v>
      </c>
    </row>
    <row r="801" spans="1:25" ht="15" customHeight="1">
      <c r="A801" s="10" t="s">
        <v>25</v>
      </c>
      <c r="B801" s="79" t="s">
        <v>989</v>
      </c>
      <c r="D801" s="9" t="s">
        <v>964</v>
      </c>
      <c r="F801" s="9" t="s">
        <v>45</v>
      </c>
      <c r="G801" s="9" t="s">
        <v>935</v>
      </c>
      <c r="I801" s="9" t="s">
        <v>30</v>
      </c>
      <c r="L801" s="9" t="s">
        <v>965</v>
      </c>
      <c r="M801" s="9" t="s">
        <v>966</v>
      </c>
      <c r="Q801">
        <v>1.0000000000000001E-5</v>
      </c>
      <c r="R801"/>
      <c r="V801" s="9" t="s">
        <v>967</v>
      </c>
      <c r="W801" s="9" t="s">
        <v>968</v>
      </c>
      <c r="X801" s="21" t="s">
        <v>969</v>
      </c>
      <c r="Y801" s="9" t="s">
        <v>34</v>
      </c>
    </row>
    <row r="802" spans="1:25" ht="15" customHeight="1">
      <c r="A802" s="10" t="s">
        <v>25</v>
      </c>
      <c r="B802" s="79" t="s">
        <v>990</v>
      </c>
      <c r="D802" s="9" t="s">
        <v>964</v>
      </c>
      <c r="F802" s="9" t="s">
        <v>45</v>
      </c>
      <c r="G802" s="9" t="s">
        <v>935</v>
      </c>
      <c r="I802" s="9" t="s">
        <v>30</v>
      </c>
      <c r="L802" s="9" t="s">
        <v>965</v>
      </c>
      <c r="M802" s="9" t="s">
        <v>966</v>
      </c>
      <c r="Q802">
        <v>1.0000000000000001E-5</v>
      </c>
      <c r="R802"/>
      <c r="V802" s="9" t="s">
        <v>967</v>
      </c>
      <c r="W802" s="9" t="s">
        <v>968</v>
      </c>
      <c r="X802" s="21" t="s">
        <v>969</v>
      </c>
      <c r="Y802" s="9" t="s">
        <v>34</v>
      </c>
    </row>
    <row r="803" spans="1:25" ht="15" customHeight="1">
      <c r="A803" s="10" t="s">
        <v>25</v>
      </c>
      <c r="B803" s="79" t="s">
        <v>991</v>
      </c>
      <c r="D803" s="9" t="s">
        <v>964</v>
      </c>
      <c r="F803" s="9" t="s">
        <v>45</v>
      </c>
      <c r="G803" s="9" t="s">
        <v>935</v>
      </c>
      <c r="I803" s="9" t="s">
        <v>30</v>
      </c>
      <c r="L803" s="9" t="s">
        <v>965</v>
      </c>
      <c r="M803" s="9" t="s">
        <v>966</v>
      </c>
      <c r="Q803">
        <v>1.0000000000000001E-5</v>
      </c>
      <c r="R803"/>
      <c r="V803" s="9" t="s">
        <v>967</v>
      </c>
      <c r="W803" s="9" t="s">
        <v>968</v>
      </c>
      <c r="X803" s="21" t="s">
        <v>969</v>
      </c>
      <c r="Y803" s="9" t="s">
        <v>34</v>
      </c>
    </row>
    <row r="804" spans="1:25" ht="15" customHeight="1">
      <c r="A804" s="10" t="s">
        <v>40</v>
      </c>
      <c r="B804" t="s">
        <v>992</v>
      </c>
      <c r="C804" t="s">
        <v>993</v>
      </c>
      <c r="F804" s="9" t="s">
        <v>45</v>
      </c>
      <c r="G804" s="9" t="s">
        <v>935</v>
      </c>
      <c r="I804" s="9" t="s">
        <v>30</v>
      </c>
      <c r="L804" s="9" t="s">
        <v>965</v>
      </c>
      <c r="M804" s="9" t="s">
        <v>966</v>
      </c>
      <c r="Q804">
        <v>0.86</v>
      </c>
      <c r="R804">
        <v>0.14000000000000001</v>
      </c>
      <c r="S804">
        <v>3.75</v>
      </c>
      <c r="V804" s="9" t="s">
        <v>994</v>
      </c>
      <c r="W804" s="9" t="s">
        <v>995</v>
      </c>
      <c r="X804" s="9" t="s">
        <v>996</v>
      </c>
      <c r="Y804" s="9" t="s">
        <v>34</v>
      </c>
    </row>
    <row r="805" spans="1:25" ht="15" customHeight="1">
      <c r="A805" s="10" t="s">
        <v>40</v>
      </c>
      <c r="B805" t="s">
        <v>992</v>
      </c>
      <c r="C805" t="s">
        <v>993</v>
      </c>
      <c r="F805" s="9" t="s">
        <v>45</v>
      </c>
      <c r="G805" s="9" t="s">
        <v>935</v>
      </c>
      <c r="I805" s="9" t="s">
        <v>30</v>
      </c>
      <c r="L805" s="9" t="s">
        <v>965</v>
      </c>
      <c r="M805" s="9" t="s">
        <v>966</v>
      </c>
      <c r="Q805">
        <v>6.12</v>
      </c>
      <c r="R805">
        <v>1.18</v>
      </c>
      <c r="S805">
        <v>18.53</v>
      </c>
      <c r="V805" s="9" t="s">
        <v>994</v>
      </c>
      <c r="W805" s="9" t="s">
        <v>995</v>
      </c>
      <c r="X805" s="9" t="s">
        <v>996</v>
      </c>
      <c r="Y805" s="9" t="s">
        <v>34</v>
      </c>
    </row>
    <row r="806" spans="1:25" ht="15" customHeight="1">
      <c r="A806" s="10" t="s">
        <v>40</v>
      </c>
      <c r="B806" t="s">
        <v>992</v>
      </c>
      <c r="C806" t="s">
        <v>997</v>
      </c>
      <c r="F806" s="9" t="s">
        <v>45</v>
      </c>
      <c r="G806" s="9" t="s">
        <v>935</v>
      </c>
      <c r="I806" s="9" t="s">
        <v>30</v>
      </c>
      <c r="L806" s="9" t="s">
        <v>965</v>
      </c>
      <c r="M806" s="9" t="s">
        <v>966</v>
      </c>
      <c r="Q806">
        <v>18</v>
      </c>
      <c r="R806">
        <v>2.4900000000000002</v>
      </c>
      <c r="S806" t="s">
        <v>726</v>
      </c>
      <c r="V806" s="9" t="s">
        <v>994</v>
      </c>
      <c r="W806" s="9" t="s">
        <v>995</v>
      </c>
      <c r="X806" s="9" t="s">
        <v>996</v>
      </c>
      <c r="Y806" s="9" t="s">
        <v>34</v>
      </c>
    </row>
    <row r="807" spans="1:25" ht="15" customHeight="1">
      <c r="A807" s="10" t="s">
        <v>40</v>
      </c>
      <c r="B807" t="s">
        <v>992</v>
      </c>
      <c r="C807" t="s">
        <v>997</v>
      </c>
      <c r="F807" s="9" t="s">
        <v>45</v>
      </c>
      <c r="G807" s="9" t="s">
        <v>935</v>
      </c>
      <c r="I807" s="9" t="s">
        <v>30</v>
      </c>
      <c r="L807" s="9" t="s">
        <v>965</v>
      </c>
      <c r="M807" s="9" t="s">
        <v>966</v>
      </c>
      <c r="Q807">
        <v>43.41</v>
      </c>
      <c r="R807">
        <v>14.08</v>
      </c>
      <c r="S807" t="s">
        <v>726</v>
      </c>
      <c r="V807" s="9" t="s">
        <v>994</v>
      </c>
      <c r="W807" s="9" t="s">
        <v>995</v>
      </c>
      <c r="X807" s="9" t="s">
        <v>996</v>
      </c>
      <c r="Y807" s="9" t="s">
        <v>34</v>
      </c>
    </row>
    <row r="808" spans="1:25" ht="15" customHeight="1">
      <c r="A808" s="10" t="s">
        <v>40</v>
      </c>
      <c r="B808" t="s">
        <v>992</v>
      </c>
      <c r="C808" t="s">
        <v>998</v>
      </c>
      <c r="F808" s="9" t="s">
        <v>45</v>
      </c>
      <c r="G808" s="9" t="s">
        <v>935</v>
      </c>
      <c r="I808" s="9" t="s">
        <v>30</v>
      </c>
      <c r="L808" s="9" t="s">
        <v>965</v>
      </c>
      <c r="M808" s="9" t="s">
        <v>966</v>
      </c>
      <c r="Q808" t="s">
        <v>726</v>
      </c>
      <c r="R808">
        <v>4.4800000000000004</v>
      </c>
      <c r="S808" t="s">
        <v>726</v>
      </c>
      <c r="V808" s="9" t="s">
        <v>994</v>
      </c>
      <c r="W808" s="9" t="s">
        <v>995</v>
      </c>
      <c r="X808" s="9" t="s">
        <v>996</v>
      </c>
      <c r="Y808" s="9" t="s">
        <v>34</v>
      </c>
    </row>
    <row r="809" spans="1:25" ht="15" customHeight="1">
      <c r="A809" s="10" t="s">
        <v>40</v>
      </c>
      <c r="B809" t="s">
        <v>992</v>
      </c>
      <c r="C809" t="s">
        <v>998</v>
      </c>
      <c r="F809" s="9" t="s">
        <v>45</v>
      </c>
      <c r="G809" s="9" t="s">
        <v>935</v>
      </c>
      <c r="I809" s="9" t="s">
        <v>30</v>
      </c>
      <c r="L809" s="9" t="s">
        <v>965</v>
      </c>
      <c r="M809" s="9" t="s">
        <v>966</v>
      </c>
      <c r="Q809" t="s">
        <v>726</v>
      </c>
      <c r="R809">
        <v>13.93</v>
      </c>
      <c r="S809" t="s">
        <v>726</v>
      </c>
      <c r="V809" s="9" t="s">
        <v>994</v>
      </c>
      <c r="W809" s="9" t="s">
        <v>995</v>
      </c>
      <c r="X809" s="9" t="s">
        <v>996</v>
      </c>
      <c r="Y809" s="9" t="s">
        <v>34</v>
      </c>
    </row>
    <row r="810" spans="1:25" ht="15" customHeight="1">
      <c r="A810" s="10" t="s">
        <v>40</v>
      </c>
      <c r="B810" t="s">
        <v>992</v>
      </c>
      <c r="C810" t="s">
        <v>999</v>
      </c>
      <c r="F810" s="9" t="s">
        <v>45</v>
      </c>
      <c r="G810" s="9" t="s">
        <v>935</v>
      </c>
      <c r="I810" s="9" t="s">
        <v>30</v>
      </c>
      <c r="L810" s="9" t="s">
        <v>965</v>
      </c>
      <c r="M810" s="9" t="s">
        <v>966</v>
      </c>
      <c r="Q810" t="s">
        <v>726</v>
      </c>
      <c r="R810">
        <v>4.4800000000000004</v>
      </c>
      <c r="S810" t="s">
        <v>726</v>
      </c>
      <c r="V810" s="9" t="s">
        <v>994</v>
      </c>
      <c r="W810" s="9" t="s">
        <v>995</v>
      </c>
      <c r="X810" s="9" t="s">
        <v>996</v>
      </c>
      <c r="Y810" s="9" t="s">
        <v>34</v>
      </c>
    </row>
    <row r="811" spans="1:25" ht="15" customHeight="1">
      <c r="A811" s="10" t="s">
        <v>40</v>
      </c>
      <c r="B811" t="s">
        <v>992</v>
      </c>
      <c r="C811" t="s">
        <v>999</v>
      </c>
      <c r="F811" s="9" t="s">
        <v>45</v>
      </c>
      <c r="G811" s="9" t="s">
        <v>935</v>
      </c>
      <c r="I811" s="9" t="s">
        <v>30</v>
      </c>
      <c r="L811" s="9" t="s">
        <v>965</v>
      </c>
      <c r="M811" s="9" t="s">
        <v>966</v>
      </c>
      <c r="Q811" t="s">
        <v>726</v>
      </c>
      <c r="R811">
        <v>11.4</v>
      </c>
      <c r="S811" t="s">
        <v>726</v>
      </c>
      <c r="V811" s="9" t="s">
        <v>994</v>
      </c>
      <c r="W811" s="9" t="s">
        <v>995</v>
      </c>
      <c r="X811" s="9" t="s">
        <v>996</v>
      </c>
      <c r="Y811" s="9" t="s">
        <v>34</v>
      </c>
    </row>
    <row r="812" spans="1:25" ht="15" customHeight="1">
      <c r="A812" s="10" t="s">
        <v>40</v>
      </c>
      <c r="B812" t="s">
        <v>1000</v>
      </c>
      <c r="C812" t="s">
        <v>993</v>
      </c>
      <c r="F812" s="9" t="s">
        <v>45</v>
      </c>
      <c r="G812" s="9" t="s">
        <v>935</v>
      </c>
      <c r="I812" s="9" t="s">
        <v>30</v>
      </c>
      <c r="L812" s="9" t="s">
        <v>965</v>
      </c>
      <c r="M812" s="9" t="s">
        <v>966</v>
      </c>
      <c r="Q812">
        <v>0.25</v>
      </c>
      <c r="R812">
        <v>0.01</v>
      </c>
      <c r="S812">
        <v>1.86</v>
      </c>
      <c r="V812" s="9" t="s">
        <v>994</v>
      </c>
      <c r="W812" s="9" t="s">
        <v>995</v>
      </c>
      <c r="X812" s="9" t="s">
        <v>996</v>
      </c>
      <c r="Y812" s="9" t="s">
        <v>34</v>
      </c>
    </row>
    <row r="813" spans="1:25" ht="15" customHeight="1">
      <c r="A813" s="10" t="s">
        <v>40</v>
      </c>
      <c r="B813" t="s">
        <v>1000</v>
      </c>
      <c r="C813" t="s">
        <v>993</v>
      </c>
      <c r="F813" s="9" t="s">
        <v>45</v>
      </c>
      <c r="G813" s="9" t="s">
        <v>935</v>
      </c>
      <c r="I813" s="9" t="s">
        <v>30</v>
      </c>
      <c r="L813" s="9" t="s">
        <v>965</v>
      </c>
      <c r="M813" s="9" t="s">
        <v>966</v>
      </c>
      <c r="Q813">
        <v>3.42</v>
      </c>
      <c r="R813">
        <v>0.08</v>
      </c>
      <c r="S813">
        <v>19.29</v>
      </c>
      <c r="V813" s="9" t="s">
        <v>994</v>
      </c>
      <c r="W813" s="9" t="s">
        <v>995</v>
      </c>
      <c r="X813" s="9" t="s">
        <v>996</v>
      </c>
      <c r="Y813" s="9" t="s">
        <v>34</v>
      </c>
    </row>
    <row r="814" spans="1:25" ht="15" customHeight="1">
      <c r="A814" s="10" t="s">
        <v>40</v>
      </c>
      <c r="B814" t="s">
        <v>1000</v>
      </c>
      <c r="C814" t="s">
        <v>997</v>
      </c>
      <c r="F814" s="9" t="s">
        <v>45</v>
      </c>
      <c r="G814" s="9" t="s">
        <v>935</v>
      </c>
      <c r="I814" s="9" t="s">
        <v>30</v>
      </c>
      <c r="L814" s="9" t="s">
        <v>965</v>
      </c>
      <c r="M814" s="9" t="s">
        <v>966</v>
      </c>
      <c r="Q814">
        <v>0.25</v>
      </c>
      <c r="R814">
        <v>0.01</v>
      </c>
      <c r="S814">
        <v>1.86</v>
      </c>
      <c r="V814" s="9" t="s">
        <v>994</v>
      </c>
      <c r="W814" s="9" t="s">
        <v>995</v>
      </c>
      <c r="X814" s="9" t="s">
        <v>996</v>
      </c>
      <c r="Y814" s="9" t="s">
        <v>34</v>
      </c>
    </row>
    <row r="815" spans="1:25" ht="15" customHeight="1">
      <c r="A815" s="10" t="s">
        <v>40</v>
      </c>
      <c r="B815" t="s">
        <v>1000</v>
      </c>
      <c r="C815" t="s">
        <v>997</v>
      </c>
      <c r="F815" s="9" t="s">
        <v>45</v>
      </c>
      <c r="G815" s="9" t="s">
        <v>935</v>
      </c>
      <c r="I815" s="9" t="s">
        <v>30</v>
      </c>
      <c r="L815" s="9" t="s">
        <v>965</v>
      </c>
      <c r="M815" s="9" t="s">
        <v>966</v>
      </c>
      <c r="Q815">
        <v>2.0099999999999998</v>
      </c>
      <c r="R815">
        <v>0.05</v>
      </c>
      <c r="S815">
        <v>11.4</v>
      </c>
      <c r="V815" s="9" t="s">
        <v>994</v>
      </c>
      <c r="W815" s="9" t="s">
        <v>995</v>
      </c>
      <c r="X815" s="9" t="s">
        <v>996</v>
      </c>
      <c r="Y815" s="9" t="s">
        <v>34</v>
      </c>
    </row>
    <row r="816" spans="1:25" ht="15" customHeight="1">
      <c r="A816" s="10" t="s">
        <v>40</v>
      </c>
      <c r="B816" t="s">
        <v>1000</v>
      </c>
      <c r="C816" t="s">
        <v>998</v>
      </c>
      <c r="F816" s="9" t="s">
        <v>45</v>
      </c>
      <c r="G816" s="9" t="s">
        <v>935</v>
      </c>
      <c r="I816" s="9" t="s">
        <v>30</v>
      </c>
      <c r="L816" s="9" t="s">
        <v>965</v>
      </c>
      <c r="M816" s="9" t="s">
        <v>966</v>
      </c>
      <c r="Q816">
        <v>4</v>
      </c>
      <c r="R816">
        <v>0.85</v>
      </c>
      <c r="S816">
        <v>24.72</v>
      </c>
      <c r="V816" s="9" t="s">
        <v>994</v>
      </c>
      <c r="W816" s="9" t="s">
        <v>995</v>
      </c>
      <c r="X816" s="9" t="s">
        <v>996</v>
      </c>
      <c r="Y816" s="9" t="s">
        <v>34</v>
      </c>
    </row>
    <row r="817" spans="1:25" ht="15" customHeight="1">
      <c r="A817" s="10" t="s">
        <v>40</v>
      </c>
      <c r="B817" t="s">
        <v>1000</v>
      </c>
      <c r="C817" t="s">
        <v>998</v>
      </c>
      <c r="F817" s="9" t="s">
        <v>45</v>
      </c>
      <c r="G817" s="9" t="s">
        <v>935</v>
      </c>
      <c r="I817" s="9" t="s">
        <v>30</v>
      </c>
      <c r="L817" s="9" t="s">
        <v>965</v>
      </c>
      <c r="M817" s="9" t="s">
        <v>966</v>
      </c>
      <c r="Q817">
        <v>12.95</v>
      </c>
      <c r="R817">
        <v>4.04</v>
      </c>
      <c r="S817">
        <v>36.130000000000003</v>
      </c>
      <c r="V817" s="9" t="s">
        <v>994</v>
      </c>
      <c r="W817" s="9" t="s">
        <v>995</v>
      </c>
      <c r="X817" s="9" t="s">
        <v>996</v>
      </c>
      <c r="Y817" s="9" t="s">
        <v>34</v>
      </c>
    </row>
    <row r="818" spans="1:25" ht="15" customHeight="1">
      <c r="A818" s="10" t="s">
        <v>40</v>
      </c>
      <c r="B818" t="s">
        <v>1000</v>
      </c>
      <c r="C818" t="s">
        <v>999</v>
      </c>
      <c r="F818" s="9" t="s">
        <v>45</v>
      </c>
      <c r="G818" s="9" t="s">
        <v>935</v>
      </c>
      <c r="I818" s="9" t="s">
        <v>30</v>
      </c>
      <c r="L818" s="9" t="s">
        <v>965</v>
      </c>
      <c r="M818" s="9" t="s">
        <v>966</v>
      </c>
      <c r="Q818" t="s">
        <v>726</v>
      </c>
      <c r="R818">
        <v>3.95</v>
      </c>
      <c r="S818" t="s">
        <v>726</v>
      </c>
      <c r="V818" s="10" t="s">
        <v>1001</v>
      </c>
      <c r="W818" s="9" t="s">
        <v>995</v>
      </c>
      <c r="X818" s="9" t="s">
        <v>996</v>
      </c>
      <c r="Y818" s="9" t="s">
        <v>34</v>
      </c>
    </row>
    <row r="819" spans="1:25" ht="15" customHeight="1">
      <c r="A819" s="10" t="s">
        <v>40</v>
      </c>
      <c r="B819" t="s">
        <v>1000</v>
      </c>
      <c r="C819" t="s">
        <v>999</v>
      </c>
      <c r="D819" s="9" t="s">
        <v>713</v>
      </c>
      <c r="F819" s="9" t="s">
        <v>45</v>
      </c>
      <c r="G819" s="9" t="s">
        <v>935</v>
      </c>
      <c r="I819" s="9" t="s">
        <v>30</v>
      </c>
      <c r="Q819" t="s">
        <v>726</v>
      </c>
      <c r="R819">
        <v>10.49</v>
      </c>
      <c r="S819" t="s">
        <v>726</v>
      </c>
      <c r="V819" s="10" t="s">
        <v>1002</v>
      </c>
      <c r="W819" s="9" t="s">
        <v>995</v>
      </c>
      <c r="X819" s="9" t="s">
        <v>996</v>
      </c>
      <c r="Y819" s="9" t="s">
        <v>34</v>
      </c>
    </row>
    <row r="820" spans="1:25" ht="15" customHeight="1">
      <c r="A820" s="10" t="s">
        <v>25</v>
      </c>
      <c r="B820" t="s">
        <v>1003</v>
      </c>
      <c r="C820"/>
      <c r="D820" s="9" t="s">
        <v>1004</v>
      </c>
      <c r="F820" s="9" t="s">
        <v>45</v>
      </c>
      <c r="G820" s="9" t="s">
        <v>935</v>
      </c>
      <c r="I820" s="9" t="s">
        <v>30</v>
      </c>
      <c r="J820" s="9" t="s">
        <v>682</v>
      </c>
      <c r="L820" s="9" t="s">
        <v>682</v>
      </c>
      <c r="N820" s="9" t="s">
        <v>816</v>
      </c>
      <c r="Q820">
        <v>0.03</v>
      </c>
      <c r="R820"/>
      <c r="S820"/>
      <c r="V820" s="9" t="s">
        <v>1005</v>
      </c>
      <c r="W820" s="9" t="s">
        <v>1006</v>
      </c>
      <c r="X820" s="21" t="s">
        <v>1007</v>
      </c>
      <c r="Y820" s="9" t="s">
        <v>34</v>
      </c>
    </row>
    <row r="821" spans="1:25" ht="15" customHeight="1">
      <c r="A821" s="10" t="s">
        <v>25</v>
      </c>
      <c r="D821" s="9" t="s">
        <v>1004</v>
      </c>
      <c r="F821" s="9" t="s">
        <v>45</v>
      </c>
      <c r="G821" s="9" t="s">
        <v>935</v>
      </c>
      <c r="I821" s="9" t="s">
        <v>30</v>
      </c>
      <c r="J821" s="9" t="s">
        <v>682</v>
      </c>
      <c r="L821" s="9" t="s">
        <v>682</v>
      </c>
      <c r="N821" s="9" t="s">
        <v>816</v>
      </c>
      <c r="Q821" s="9">
        <v>1.9E-2</v>
      </c>
      <c r="V821" s="9" t="s">
        <v>1005</v>
      </c>
      <c r="W821" s="9" t="s">
        <v>1006</v>
      </c>
      <c r="X821" s="21" t="s">
        <v>1007</v>
      </c>
      <c r="Y821" s="9" t="s">
        <v>34</v>
      </c>
    </row>
    <row r="822" spans="1:25" ht="15" customHeight="1">
      <c r="A822" s="10" t="s">
        <v>45</v>
      </c>
      <c r="B822" s="9" t="s">
        <v>1008</v>
      </c>
      <c r="C822" s="9" t="s">
        <v>1009</v>
      </c>
      <c r="D822" s="9" t="s">
        <v>1010</v>
      </c>
      <c r="F822" s="9" t="s">
        <v>28</v>
      </c>
      <c r="G822" s="9" t="s">
        <v>935</v>
      </c>
      <c r="H822" s="9" t="s">
        <v>1011</v>
      </c>
      <c r="I822" s="9" t="s">
        <v>30</v>
      </c>
      <c r="L822" s="9" t="s">
        <v>1012</v>
      </c>
      <c r="Q822" s="9">
        <v>0.43</v>
      </c>
      <c r="V822" s="9" t="s">
        <v>1013</v>
      </c>
      <c r="W822" s="9" t="s">
        <v>1014</v>
      </c>
      <c r="X822" s="21" t="s">
        <v>1015</v>
      </c>
      <c r="Y822" s="9" t="s">
        <v>34</v>
      </c>
    </row>
    <row r="823" spans="1:25" ht="15" customHeight="1">
      <c r="A823" s="10" t="s">
        <v>45</v>
      </c>
      <c r="B823" s="9" t="s">
        <v>1008</v>
      </c>
      <c r="C823" s="9" t="s">
        <v>1009</v>
      </c>
      <c r="D823" s="9" t="s">
        <v>1010</v>
      </c>
      <c r="F823" s="9" t="s">
        <v>28</v>
      </c>
      <c r="G823" s="9" t="s">
        <v>935</v>
      </c>
      <c r="H823" s="9" t="s">
        <v>1011</v>
      </c>
      <c r="I823" s="9" t="s">
        <v>30</v>
      </c>
      <c r="L823" s="9" t="s">
        <v>1012</v>
      </c>
      <c r="Q823" s="9">
        <v>9.43</v>
      </c>
      <c r="V823" s="9" t="s">
        <v>1013</v>
      </c>
      <c r="W823" s="9" t="s">
        <v>1014</v>
      </c>
      <c r="X823" s="21" t="s">
        <v>1015</v>
      </c>
      <c r="Y823" s="9" t="s">
        <v>34</v>
      </c>
    </row>
    <row r="824" spans="1:25" ht="15" customHeight="1">
      <c r="A824" s="10" t="s">
        <v>73</v>
      </c>
      <c r="F824" s="9" t="s">
        <v>28</v>
      </c>
      <c r="G824" s="9" t="s">
        <v>935</v>
      </c>
      <c r="I824" s="9" t="s">
        <v>30</v>
      </c>
      <c r="Q824" s="9">
        <v>1</v>
      </c>
      <c r="V824" s="9" t="s">
        <v>1016</v>
      </c>
      <c r="W824" s="9" t="s">
        <v>1017</v>
      </c>
      <c r="X824" s="21" t="s">
        <v>1018</v>
      </c>
      <c r="Y824" s="9" t="s">
        <v>34</v>
      </c>
    </row>
    <row r="825" spans="1:25" ht="15" customHeight="1">
      <c r="A825" s="10" t="s">
        <v>83</v>
      </c>
      <c r="F825" s="9" t="s">
        <v>28</v>
      </c>
      <c r="G825" s="9" t="s">
        <v>935</v>
      </c>
      <c r="I825" s="9" t="s">
        <v>30</v>
      </c>
      <c r="Q825" s="9">
        <v>0.1</v>
      </c>
      <c r="V825" s="9" t="s">
        <v>1019</v>
      </c>
      <c r="W825" s="9" t="s">
        <v>1017</v>
      </c>
      <c r="X825" s="21" t="s">
        <v>1018</v>
      </c>
      <c r="Y825" s="9" t="s">
        <v>34</v>
      </c>
    </row>
    <row r="826" spans="1:25" ht="15" customHeight="1">
      <c r="A826" s="10" t="s">
        <v>45</v>
      </c>
      <c r="B826" s="9" t="s">
        <v>1020</v>
      </c>
      <c r="C826" s="9" t="s">
        <v>1021</v>
      </c>
      <c r="F826" s="9" t="s">
        <v>105</v>
      </c>
      <c r="G826" s="9" t="s">
        <v>935</v>
      </c>
      <c r="H826" s="9" t="s">
        <v>1022</v>
      </c>
      <c r="I826" s="9" t="s">
        <v>30</v>
      </c>
      <c r="L826" s="9" t="s">
        <v>1023</v>
      </c>
      <c r="Q826" s="9">
        <v>1.7</v>
      </c>
      <c r="V826" s="9" t="s">
        <v>1024</v>
      </c>
      <c r="W826" s="9" t="s">
        <v>1025</v>
      </c>
      <c r="X826" s="21" t="s">
        <v>1026</v>
      </c>
      <c r="Y826" s="9" t="s">
        <v>34</v>
      </c>
    </row>
    <row r="827" spans="1:25" ht="15" customHeight="1">
      <c r="A827" s="10" t="s">
        <v>45</v>
      </c>
      <c r="B827" s="9" t="s">
        <v>1027</v>
      </c>
      <c r="C827" s="9" t="s">
        <v>1028</v>
      </c>
      <c r="F827" s="9" t="s">
        <v>53</v>
      </c>
      <c r="G827" s="9" t="s">
        <v>935</v>
      </c>
      <c r="I827" s="9" t="s">
        <v>30</v>
      </c>
      <c r="Q827" s="9">
        <v>2</v>
      </c>
      <c r="V827" s="9" t="s">
        <v>1029</v>
      </c>
      <c r="W827" s="9" t="s">
        <v>1030</v>
      </c>
      <c r="X827" t="s">
        <v>1031</v>
      </c>
      <c r="Y827" s="9" t="s">
        <v>34</v>
      </c>
    </row>
    <row r="828" spans="1:25" ht="15" customHeight="1">
      <c r="A828" s="10" t="s">
        <v>45</v>
      </c>
      <c r="B828" s="9" t="s">
        <v>1032</v>
      </c>
      <c r="C828" s="9" t="s">
        <v>1028</v>
      </c>
      <c r="F828" s="9" t="s">
        <v>53</v>
      </c>
      <c r="G828" s="9" t="s">
        <v>935</v>
      </c>
      <c r="I828" s="9" t="s">
        <v>30</v>
      </c>
      <c r="Q828" s="9">
        <v>50</v>
      </c>
      <c r="V828" s="9" t="s">
        <v>1029</v>
      </c>
      <c r="W828" s="9" t="s">
        <v>1030</v>
      </c>
      <c r="X828" t="s">
        <v>1031</v>
      </c>
      <c r="Y828" s="9" t="s">
        <v>34</v>
      </c>
    </row>
    <row r="829" spans="1:25" ht="15" customHeight="1">
      <c r="A829" s="10" t="s">
        <v>45</v>
      </c>
      <c r="B829" s="9" t="s">
        <v>1033</v>
      </c>
      <c r="C829" s="9" t="s">
        <v>67</v>
      </c>
      <c r="F829" s="9" t="s">
        <v>53</v>
      </c>
      <c r="G829" s="9" t="s">
        <v>935</v>
      </c>
      <c r="I829" s="9" t="s">
        <v>30</v>
      </c>
      <c r="Q829" s="35">
        <f>(10^2.2)</f>
        <v>158.48931924611153</v>
      </c>
      <c r="V829" s="9" t="s">
        <v>1029</v>
      </c>
      <c r="W829" s="9" t="s">
        <v>1030</v>
      </c>
      <c r="X829" t="s">
        <v>1031</v>
      </c>
      <c r="Y829" s="9" t="s">
        <v>34</v>
      </c>
    </row>
    <row r="830" spans="1:25" ht="15" customHeight="1">
      <c r="A830" s="10" t="s">
        <v>486</v>
      </c>
      <c r="F830" s="9" t="s">
        <v>53</v>
      </c>
      <c r="G830" s="9" t="s">
        <v>935</v>
      </c>
      <c r="H830" t="s">
        <v>1034</v>
      </c>
      <c r="I830" s="9" t="s">
        <v>30</v>
      </c>
      <c r="M830" s="9" t="s">
        <v>952</v>
      </c>
      <c r="Q830" s="35">
        <v>5.42</v>
      </c>
      <c r="R830" s="9">
        <v>2.94</v>
      </c>
      <c r="S830" s="9">
        <v>9.0399999999999991</v>
      </c>
      <c r="V830" s="9" t="s">
        <v>1029</v>
      </c>
      <c r="W830" s="9" t="s">
        <v>1030</v>
      </c>
      <c r="X830" s="20" t="s">
        <v>1031</v>
      </c>
      <c r="Y830" s="9" t="s">
        <v>34</v>
      </c>
    </row>
    <row r="831" spans="1:25" ht="15" customHeight="1">
      <c r="A831" s="10" t="s">
        <v>486</v>
      </c>
      <c r="F831" s="9" t="s">
        <v>53</v>
      </c>
      <c r="G831" s="9" t="s">
        <v>935</v>
      </c>
      <c r="H831" t="s">
        <v>1034</v>
      </c>
      <c r="I831" s="9" t="s">
        <v>30</v>
      </c>
      <c r="M831" s="9" t="s">
        <v>828</v>
      </c>
      <c r="Q831" s="35">
        <v>0.3</v>
      </c>
      <c r="R831" s="9">
        <v>0.05</v>
      </c>
      <c r="S831" s="9">
        <v>0.96</v>
      </c>
      <c r="V831" s="9" t="s">
        <v>1029</v>
      </c>
      <c r="W831" s="9" t="s">
        <v>1030</v>
      </c>
      <c r="X831" s="20" t="s">
        <v>1031</v>
      </c>
      <c r="Y831" s="9" t="s">
        <v>34</v>
      </c>
    </row>
    <row r="832" spans="1:25" ht="15" customHeight="1">
      <c r="A832" s="10" t="s">
        <v>486</v>
      </c>
      <c r="F832" s="9" t="s">
        <v>53</v>
      </c>
      <c r="G832" s="9" t="s">
        <v>935</v>
      </c>
      <c r="H832" t="s">
        <v>1035</v>
      </c>
      <c r="I832" s="9" t="s">
        <v>30</v>
      </c>
      <c r="M832" s="9" t="s">
        <v>828</v>
      </c>
      <c r="Q832" s="35">
        <v>0.59</v>
      </c>
      <c r="R832" s="9">
        <v>0.13</v>
      </c>
      <c r="S832" s="9">
        <v>3.21</v>
      </c>
      <c r="V832" s="9" t="s">
        <v>1029</v>
      </c>
      <c r="W832" s="9" t="s">
        <v>1030</v>
      </c>
      <c r="X832" s="20" t="s">
        <v>1031</v>
      </c>
      <c r="Y832" s="9" t="s">
        <v>34</v>
      </c>
    </row>
    <row r="833" spans="1:25" ht="15" customHeight="1">
      <c r="A833" s="10" t="s">
        <v>486</v>
      </c>
      <c r="F833" s="9" t="s">
        <v>53</v>
      </c>
      <c r="G833" s="9" t="s">
        <v>935</v>
      </c>
      <c r="H833" t="s">
        <v>1035</v>
      </c>
      <c r="I833" s="9" t="s">
        <v>30</v>
      </c>
      <c r="M833" s="9" t="s">
        <v>952</v>
      </c>
      <c r="Q833" s="35">
        <v>0.26</v>
      </c>
      <c r="R833" s="9">
        <v>0.01</v>
      </c>
      <c r="S833" s="9">
        <v>2.2599999999999998</v>
      </c>
      <c r="V833" s="9" t="s">
        <v>1029</v>
      </c>
      <c r="W833" s="9" t="s">
        <v>1030</v>
      </c>
      <c r="X833" s="20" t="s">
        <v>1031</v>
      </c>
      <c r="Y833" s="9" t="s">
        <v>34</v>
      </c>
    </row>
    <row r="834" spans="1:25" ht="15" customHeight="1">
      <c r="A834" s="10" t="s">
        <v>486</v>
      </c>
      <c r="F834" s="9" t="s">
        <v>53</v>
      </c>
      <c r="G834" s="9" t="s">
        <v>935</v>
      </c>
      <c r="I834" s="9" t="s">
        <v>30</v>
      </c>
      <c r="M834" s="9" t="s">
        <v>828</v>
      </c>
      <c r="Q834" s="35">
        <v>1.5</v>
      </c>
      <c r="R834" s="9">
        <v>0.7</v>
      </c>
      <c r="S834" s="9">
        <v>44.8</v>
      </c>
      <c r="V834" s="9" t="s">
        <v>1029</v>
      </c>
      <c r="W834" s="9" t="s">
        <v>1030</v>
      </c>
      <c r="X834" s="20" t="s">
        <v>1031</v>
      </c>
      <c r="Y834" s="9" t="s">
        <v>34</v>
      </c>
    </row>
    <row r="835" spans="1:25" ht="15" customHeight="1">
      <c r="A835" s="10" t="s">
        <v>486</v>
      </c>
      <c r="F835" s="9" t="s">
        <v>53</v>
      </c>
      <c r="G835" s="9" t="s">
        <v>935</v>
      </c>
      <c r="I835" s="9" t="s">
        <v>30</v>
      </c>
      <c r="Q835" s="35">
        <v>5.4</v>
      </c>
      <c r="R835" s="9">
        <v>2.9</v>
      </c>
      <c r="S835" s="9">
        <v>9</v>
      </c>
      <c r="V835" s="9" t="s">
        <v>1029</v>
      </c>
      <c r="W835" s="9" t="s">
        <v>1030</v>
      </c>
      <c r="X835" s="20" t="s">
        <v>1031</v>
      </c>
      <c r="Y835" s="9" t="s">
        <v>34</v>
      </c>
    </row>
    <row r="836" spans="1:25" ht="15" customHeight="1">
      <c r="A836" s="10" t="s">
        <v>486</v>
      </c>
      <c r="F836" s="9" t="s">
        <v>53</v>
      </c>
      <c r="G836" s="9" t="s">
        <v>935</v>
      </c>
      <c r="I836" s="9" t="s">
        <v>30</v>
      </c>
      <c r="Q836" s="35">
        <v>2.78</v>
      </c>
      <c r="R836" s="9">
        <v>2.1</v>
      </c>
      <c r="S836" s="9">
        <v>3.4</v>
      </c>
      <c r="V836" s="9" t="s">
        <v>1029</v>
      </c>
      <c r="W836" s="9" t="s">
        <v>1030</v>
      </c>
      <c r="X836" s="20" t="s">
        <v>1031</v>
      </c>
      <c r="Y836" s="9" t="s">
        <v>34</v>
      </c>
    </row>
    <row r="837" spans="1:25" ht="15" customHeight="1">
      <c r="A837" s="10" t="s">
        <v>486</v>
      </c>
      <c r="F837" s="9" t="s">
        <v>53</v>
      </c>
      <c r="G837" s="9" t="s">
        <v>935</v>
      </c>
      <c r="H837" s="9" t="s">
        <v>1036</v>
      </c>
      <c r="I837" s="9" t="s">
        <v>30</v>
      </c>
      <c r="Q837" s="35">
        <v>2.6</v>
      </c>
      <c r="R837" s="9">
        <v>1.8</v>
      </c>
      <c r="S837" s="9">
        <v>3.3</v>
      </c>
      <c r="V837" s="9" t="s">
        <v>1029</v>
      </c>
      <c r="W837" s="9" t="s">
        <v>1030</v>
      </c>
      <c r="X837" s="20" t="s">
        <v>1031</v>
      </c>
      <c r="Y837" s="9" t="s">
        <v>34</v>
      </c>
    </row>
    <row r="838" spans="1:25" ht="15" customHeight="1">
      <c r="A838" s="10" t="s">
        <v>486</v>
      </c>
      <c r="F838" s="9" t="s">
        <v>53</v>
      </c>
      <c r="G838" s="9" t="s">
        <v>935</v>
      </c>
      <c r="I838" s="9" t="s">
        <v>30</v>
      </c>
      <c r="Q838" s="9">
        <v>3</v>
      </c>
      <c r="R838" s="9">
        <v>1.6</v>
      </c>
      <c r="S838" s="9">
        <v>6</v>
      </c>
      <c r="V838" s="9" t="s">
        <v>1029</v>
      </c>
      <c r="W838" s="9" t="s">
        <v>1030</v>
      </c>
      <c r="X838" s="20" t="s">
        <v>1031</v>
      </c>
      <c r="Y838" s="9" t="s">
        <v>34</v>
      </c>
    </row>
    <row r="839" spans="1:25" ht="15" customHeight="1">
      <c r="A839" s="10" t="s">
        <v>486</v>
      </c>
      <c r="B839" s="9" t="s">
        <v>1037</v>
      </c>
      <c r="F839" s="9" t="s">
        <v>671</v>
      </c>
      <c r="G839" s="9" t="s">
        <v>935</v>
      </c>
      <c r="I839" s="9" t="s">
        <v>30</v>
      </c>
      <c r="M839" s="9" t="s">
        <v>592</v>
      </c>
      <c r="Q839" s="9">
        <v>3.3</v>
      </c>
      <c r="R839" s="9">
        <v>2.9</v>
      </c>
      <c r="S839" s="9">
        <v>4.3</v>
      </c>
      <c r="V839" s="9" t="s">
        <v>1038</v>
      </c>
      <c r="W839" s="9" t="s">
        <v>1039</v>
      </c>
      <c r="X839" s="9" t="s">
        <v>1040</v>
      </c>
      <c r="Y839" s="9" t="s">
        <v>34</v>
      </c>
    </row>
    <row r="840" spans="1:25" ht="15" customHeight="1">
      <c r="A840" s="10" t="s">
        <v>486</v>
      </c>
      <c r="B840" s="9" t="s">
        <v>1037</v>
      </c>
      <c r="F840" s="9" t="s">
        <v>671</v>
      </c>
      <c r="G840" s="9" t="s">
        <v>935</v>
      </c>
      <c r="I840" s="9" t="s">
        <v>30</v>
      </c>
      <c r="M840" s="9" t="s">
        <v>596</v>
      </c>
      <c r="Q840" s="9">
        <v>3.5</v>
      </c>
      <c r="R840" s="9">
        <v>2.8</v>
      </c>
      <c r="S840" s="9">
        <v>4.5</v>
      </c>
      <c r="V840" s="9" t="s">
        <v>1038</v>
      </c>
      <c r="W840" s="9" t="s">
        <v>1039</v>
      </c>
      <c r="X840" s="9" t="s">
        <v>1040</v>
      </c>
      <c r="Y840" s="9" t="s">
        <v>34</v>
      </c>
    </row>
    <row r="841" spans="1:25" ht="15" customHeight="1">
      <c r="A841" s="10" t="s">
        <v>486</v>
      </c>
      <c r="B841" s="9" t="s">
        <v>1037</v>
      </c>
      <c r="F841" s="9" t="s">
        <v>671</v>
      </c>
      <c r="G841" s="9" t="s">
        <v>935</v>
      </c>
      <c r="I841" s="9" t="s">
        <v>30</v>
      </c>
      <c r="M841" s="9" t="s">
        <v>589</v>
      </c>
      <c r="Q841" s="9">
        <v>7.1</v>
      </c>
      <c r="R841" s="9">
        <v>3.5</v>
      </c>
      <c r="S841" s="9">
        <v>10.6</v>
      </c>
      <c r="V841" s="9" t="s">
        <v>1038</v>
      </c>
      <c r="W841" s="9" t="s">
        <v>1039</v>
      </c>
      <c r="X841" s="9" t="s">
        <v>1040</v>
      </c>
      <c r="Y841" s="9" t="s">
        <v>34</v>
      </c>
    </row>
    <row r="842" spans="1:25" ht="15" customHeight="1">
      <c r="A842" s="10" t="s">
        <v>1041</v>
      </c>
      <c r="F842" s="9" t="s">
        <v>28</v>
      </c>
      <c r="G842" s="9" t="s">
        <v>935</v>
      </c>
      <c r="I842" s="9" t="s">
        <v>30</v>
      </c>
      <c r="M842" s="9" t="s">
        <v>1042</v>
      </c>
      <c r="Q842" s="9">
        <v>1</v>
      </c>
      <c r="V842" t="s">
        <v>1043</v>
      </c>
      <c r="W842" s="9" t="s">
        <v>1017</v>
      </c>
      <c r="X842" t="s">
        <v>1018</v>
      </c>
      <c r="Y842" s="9" t="s">
        <v>34</v>
      </c>
    </row>
    <row r="843" spans="1:25" ht="15" customHeight="1">
      <c r="A843" s="10" t="s">
        <v>1044</v>
      </c>
      <c r="F843" s="9" t="s">
        <v>28</v>
      </c>
      <c r="G843" s="9" t="s">
        <v>935</v>
      </c>
      <c r="I843" s="9" t="s">
        <v>30</v>
      </c>
      <c r="M843" s="9" t="s">
        <v>1042</v>
      </c>
      <c r="Q843" s="9">
        <v>0.1</v>
      </c>
      <c r="V843" t="s">
        <v>1043</v>
      </c>
      <c r="W843" s="9" t="s">
        <v>1017</v>
      </c>
      <c r="X843" s="9" t="s">
        <v>1018</v>
      </c>
      <c r="Y843" s="9" t="s">
        <v>34</v>
      </c>
    </row>
    <row r="844" spans="1:25" ht="15" customHeight="1">
      <c r="A844" s="10" t="s">
        <v>25</v>
      </c>
      <c r="B844" s="111" t="s">
        <v>1045</v>
      </c>
      <c r="C844" s="109" t="s">
        <v>1046</v>
      </c>
      <c r="D844" s="109" t="s">
        <v>1047</v>
      </c>
      <c r="E844" s="109"/>
      <c r="F844" s="9" t="s">
        <v>28</v>
      </c>
      <c r="G844" s="9" t="s">
        <v>1048</v>
      </c>
      <c r="I844" s="9" t="s">
        <v>461</v>
      </c>
      <c r="J844" s="9" t="s">
        <v>534</v>
      </c>
      <c r="L844" s="9" t="s">
        <v>1049</v>
      </c>
      <c r="M844" s="9" t="s">
        <v>1050</v>
      </c>
      <c r="N844" s="109"/>
      <c r="O844" s="109"/>
      <c r="P844" s="109"/>
      <c r="Q844" s="109">
        <v>1.79</v>
      </c>
      <c r="R844" s="109"/>
      <c r="S844" s="109"/>
      <c r="T844" s="109"/>
      <c r="U844" s="109"/>
      <c r="V844" t="s">
        <v>1051</v>
      </c>
      <c r="W844" s="9" t="s">
        <v>1052</v>
      </c>
      <c r="X844" s="21" t="s">
        <v>1053</v>
      </c>
      <c r="Y844" s="9" t="s">
        <v>34</v>
      </c>
    </row>
    <row r="845" spans="1:25" ht="15" customHeight="1">
      <c r="A845" s="10" t="s">
        <v>25</v>
      </c>
      <c r="B845" s="111" t="s">
        <v>1045</v>
      </c>
      <c r="C845" s="109" t="s">
        <v>1046</v>
      </c>
      <c r="D845" s="109" t="s">
        <v>1047</v>
      </c>
      <c r="E845" s="109"/>
      <c r="F845" s="9" t="s">
        <v>28</v>
      </c>
      <c r="G845" s="9" t="s">
        <v>1048</v>
      </c>
      <c r="I845" s="9" t="s">
        <v>461</v>
      </c>
      <c r="J845" s="9" t="s">
        <v>534</v>
      </c>
      <c r="L845" s="9" t="s">
        <v>1054</v>
      </c>
      <c r="M845" s="9" t="s">
        <v>1050</v>
      </c>
      <c r="N845" s="109"/>
      <c r="O845" s="109"/>
      <c r="P845" s="109"/>
      <c r="Q845" s="109">
        <v>3.92</v>
      </c>
      <c r="R845" s="109"/>
      <c r="S845" s="109"/>
      <c r="T845" s="109"/>
      <c r="U845" s="109"/>
      <c r="V845" t="s">
        <v>1051</v>
      </c>
      <c r="W845" s="9" t="s">
        <v>1052</v>
      </c>
      <c r="X845" s="21" t="s">
        <v>1053</v>
      </c>
      <c r="Y845" s="9" t="s">
        <v>34</v>
      </c>
    </row>
    <row r="846" spans="1:25" ht="15" customHeight="1">
      <c r="A846" s="10" t="s">
        <v>25</v>
      </c>
      <c r="B846" s="111" t="s">
        <v>1055</v>
      </c>
      <c r="C846" s="109" t="s">
        <v>1056</v>
      </c>
      <c r="D846" s="109" t="s">
        <v>1047</v>
      </c>
      <c r="E846" s="109"/>
      <c r="F846" s="9" t="s">
        <v>28</v>
      </c>
      <c r="G846" s="9" t="s">
        <v>1048</v>
      </c>
      <c r="I846" s="9" t="s">
        <v>461</v>
      </c>
      <c r="J846" s="9" t="s">
        <v>534</v>
      </c>
      <c r="L846" s="9" t="s">
        <v>1054</v>
      </c>
      <c r="M846" s="9" t="s">
        <v>1057</v>
      </c>
      <c r="N846" s="109"/>
      <c r="O846" s="109"/>
      <c r="P846" s="109"/>
      <c r="Q846" s="109">
        <v>3</v>
      </c>
      <c r="R846" s="109"/>
      <c r="S846" s="109"/>
      <c r="T846" s="109"/>
      <c r="U846" s="109"/>
      <c r="V846" t="s">
        <v>1051</v>
      </c>
      <c r="W846" s="9" t="s">
        <v>1052</v>
      </c>
      <c r="X846" s="21" t="s">
        <v>1053</v>
      </c>
      <c r="Y846" s="9" t="s">
        <v>34</v>
      </c>
    </row>
    <row r="847" spans="1:25" ht="15" customHeight="1">
      <c r="A847" s="10" t="s">
        <v>25</v>
      </c>
      <c r="B847" s="111" t="s">
        <v>1058</v>
      </c>
      <c r="C847" s="109" t="s">
        <v>1059</v>
      </c>
      <c r="D847" s="109" t="s">
        <v>1047</v>
      </c>
      <c r="E847" s="109"/>
      <c r="F847" s="9" t="s">
        <v>28</v>
      </c>
      <c r="G847" s="9" t="s">
        <v>1048</v>
      </c>
      <c r="I847" s="9" t="s">
        <v>461</v>
      </c>
      <c r="J847" s="9" t="s">
        <v>534</v>
      </c>
      <c r="L847" s="9" t="s">
        <v>1049</v>
      </c>
      <c r="M847" s="9" t="s">
        <v>1060</v>
      </c>
      <c r="N847" s="109"/>
      <c r="O847" s="109"/>
      <c r="P847" s="109"/>
      <c r="Q847" s="109">
        <v>2</v>
      </c>
      <c r="R847" s="109"/>
      <c r="S847" s="109"/>
      <c r="T847" s="109"/>
      <c r="U847" s="109"/>
      <c r="V847" t="s">
        <v>1051</v>
      </c>
      <c r="W847" s="9" t="s">
        <v>1052</v>
      </c>
      <c r="X847" s="21" t="s">
        <v>1053</v>
      </c>
      <c r="Y847" s="9" t="s">
        <v>34</v>
      </c>
    </row>
    <row r="848" spans="1:25" ht="15" customHeight="1">
      <c r="A848" s="10" t="s">
        <v>25</v>
      </c>
      <c r="B848" s="111" t="s">
        <v>1058</v>
      </c>
      <c r="C848" s="109" t="s">
        <v>1059</v>
      </c>
      <c r="D848" s="109" t="s">
        <v>1047</v>
      </c>
      <c r="E848" s="109"/>
      <c r="F848" s="9" t="s">
        <v>28</v>
      </c>
      <c r="G848" s="9" t="s">
        <v>1048</v>
      </c>
      <c r="I848" s="9" t="s">
        <v>461</v>
      </c>
      <c r="J848" s="9" t="s">
        <v>534</v>
      </c>
      <c r="L848" s="9" t="s">
        <v>1054</v>
      </c>
      <c r="M848" s="9" t="s">
        <v>1060</v>
      </c>
      <c r="N848" s="109"/>
      <c r="O848" s="109"/>
      <c r="P848" s="109"/>
      <c r="Q848" s="109">
        <v>2</v>
      </c>
      <c r="R848" s="109"/>
      <c r="S848" s="109"/>
      <c r="T848" s="109"/>
      <c r="U848" s="109"/>
      <c r="V848" t="s">
        <v>1051</v>
      </c>
      <c r="W848" s="9" t="s">
        <v>1052</v>
      </c>
      <c r="X848" s="21" t="s">
        <v>1053</v>
      </c>
      <c r="Y848" s="9" t="s">
        <v>34</v>
      </c>
    </row>
    <row r="849" spans="1:25" ht="15" customHeight="1">
      <c r="A849" s="10" t="s">
        <v>25</v>
      </c>
      <c r="B849" s="111" t="s">
        <v>1061</v>
      </c>
      <c r="C849" s="109" t="s">
        <v>1059</v>
      </c>
      <c r="D849" s="109" t="s">
        <v>1047</v>
      </c>
      <c r="E849" s="109"/>
      <c r="F849" s="9" t="s">
        <v>28</v>
      </c>
      <c r="G849" s="9" t="s">
        <v>1048</v>
      </c>
      <c r="I849" s="9" t="s">
        <v>461</v>
      </c>
      <c r="J849" s="9" t="s">
        <v>534</v>
      </c>
      <c r="L849" s="9" t="s">
        <v>907</v>
      </c>
      <c r="M849" s="9" t="s">
        <v>1062</v>
      </c>
      <c r="N849" s="109"/>
      <c r="O849" s="109"/>
      <c r="P849" s="109"/>
      <c r="Q849" s="109">
        <v>0.08</v>
      </c>
      <c r="R849" s="109"/>
      <c r="S849" s="109"/>
      <c r="T849" s="109"/>
      <c r="U849" s="109"/>
      <c r="V849" t="s">
        <v>1051</v>
      </c>
      <c r="W849" s="9" t="s">
        <v>1052</v>
      </c>
      <c r="X849" s="21" t="s">
        <v>1053</v>
      </c>
      <c r="Y849" s="9" t="s">
        <v>34</v>
      </c>
    </row>
    <row r="850" spans="1:25" ht="15" customHeight="1">
      <c r="A850" s="10" t="s">
        <v>25</v>
      </c>
      <c r="B850" s="111" t="s">
        <v>1061</v>
      </c>
      <c r="C850" s="109" t="s">
        <v>1059</v>
      </c>
      <c r="D850" s="109" t="s">
        <v>1047</v>
      </c>
      <c r="E850" s="109"/>
      <c r="F850" s="9" t="s">
        <v>28</v>
      </c>
      <c r="G850" s="9" t="s">
        <v>1048</v>
      </c>
      <c r="I850" s="9" t="s">
        <v>461</v>
      </c>
      <c r="J850" s="9" t="s">
        <v>534</v>
      </c>
      <c r="L850" s="9" t="s">
        <v>1049</v>
      </c>
      <c r="M850" s="9" t="s">
        <v>1062</v>
      </c>
      <c r="N850" s="109"/>
      <c r="O850" s="109"/>
      <c r="P850" s="109"/>
      <c r="Q850" s="109">
        <v>0.03</v>
      </c>
      <c r="R850" s="109"/>
      <c r="S850" s="109"/>
      <c r="T850" s="109"/>
      <c r="U850" s="109"/>
      <c r="V850" t="s">
        <v>1051</v>
      </c>
      <c r="W850" s="9" t="s">
        <v>1052</v>
      </c>
      <c r="X850" s="21" t="s">
        <v>1053</v>
      </c>
      <c r="Y850" s="9" t="s">
        <v>34</v>
      </c>
    </row>
    <row r="851" spans="1:25" ht="15" customHeight="1">
      <c r="A851" s="10" t="s">
        <v>25</v>
      </c>
      <c r="B851" s="111" t="s">
        <v>1061</v>
      </c>
      <c r="C851" s="109" t="s">
        <v>1059</v>
      </c>
      <c r="D851" s="109" t="s">
        <v>1047</v>
      </c>
      <c r="E851" s="109"/>
      <c r="F851" s="9" t="s">
        <v>28</v>
      </c>
      <c r="G851" s="9" t="s">
        <v>1048</v>
      </c>
      <c r="I851" s="9" t="s">
        <v>461</v>
      </c>
      <c r="J851" s="9" t="s">
        <v>534</v>
      </c>
      <c r="L851" s="9" t="s">
        <v>1054</v>
      </c>
      <c r="M851" s="9" t="s">
        <v>1062</v>
      </c>
      <c r="N851" s="109"/>
      <c r="O851" s="109"/>
      <c r="P851" s="109"/>
      <c r="Q851" s="109">
        <v>3</v>
      </c>
      <c r="R851" s="109"/>
      <c r="S851" s="109"/>
      <c r="T851" s="109"/>
      <c r="U851" s="109"/>
      <c r="V851" t="s">
        <v>1051</v>
      </c>
      <c r="W851" s="9" t="s">
        <v>1052</v>
      </c>
      <c r="X851" s="21" t="s">
        <v>1053</v>
      </c>
      <c r="Y851" s="9" t="s">
        <v>34</v>
      </c>
    </row>
    <row r="852" spans="1:25" ht="15" customHeight="1">
      <c r="A852" s="10" t="s">
        <v>40</v>
      </c>
      <c r="D852" s="9" t="s">
        <v>1063</v>
      </c>
      <c r="F852" s="9" t="s">
        <v>28</v>
      </c>
      <c r="G852" s="9" t="s">
        <v>1048</v>
      </c>
      <c r="I852" s="9" t="s">
        <v>461</v>
      </c>
      <c r="J852" s="9" t="s">
        <v>534</v>
      </c>
      <c r="L852" s="9" t="s">
        <v>1064</v>
      </c>
      <c r="M852" s="9" t="s">
        <v>1065</v>
      </c>
      <c r="N852" s="109"/>
      <c r="O852" s="109"/>
      <c r="P852" s="109"/>
      <c r="Q852" s="109">
        <v>3.92</v>
      </c>
      <c r="R852" s="109">
        <v>3.89</v>
      </c>
      <c r="S852" s="109">
        <v>3.96</v>
      </c>
      <c r="T852" s="109"/>
      <c r="U852" s="109"/>
      <c r="V852" t="s">
        <v>1051</v>
      </c>
      <c r="W852" s="9" t="s">
        <v>1052</v>
      </c>
      <c r="X852" s="21" t="s">
        <v>1053</v>
      </c>
      <c r="Y852" s="9" t="s">
        <v>34</v>
      </c>
    </row>
    <row r="853" spans="1:25" ht="15" customHeight="1">
      <c r="A853" s="10" t="s">
        <v>40</v>
      </c>
      <c r="D853" s="9" t="s">
        <v>1063</v>
      </c>
      <c r="F853" s="9" t="s">
        <v>28</v>
      </c>
      <c r="G853" s="9" t="s">
        <v>1048</v>
      </c>
      <c r="I853" s="9" t="s">
        <v>461</v>
      </c>
      <c r="J853" s="9" t="s">
        <v>534</v>
      </c>
      <c r="L853" s="9" t="s">
        <v>1064</v>
      </c>
      <c r="M853" s="9" t="s">
        <v>1066</v>
      </c>
      <c r="N853" s="109"/>
      <c r="O853" s="109"/>
      <c r="P853" s="109"/>
      <c r="Q853" s="109">
        <v>3.91</v>
      </c>
      <c r="R853" s="109">
        <v>3.88</v>
      </c>
      <c r="S853" s="109">
        <v>3.95</v>
      </c>
      <c r="T853" s="109"/>
      <c r="U853" s="109"/>
      <c r="V853" t="s">
        <v>1051</v>
      </c>
      <c r="W853" s="9" t="s">
        <v>1052</v>
      </c>
      <c r="X853" s="21" t="s">
        <v>1053</v>
      </c>
      <c r="Y853" s="9" t="s">
        <v>34</v>
      </c>
    </row>
    <row r="854" spans="1:25" ht="15" customHeight="1">
      <c r="A854" s="10" t="s">
        <v>40</v>
      </c>
      <c r="D854" s="9" t="s">
        <v>1063</v>
      </c>
      <c r="F854" s="9" t="s">
        <v>28</v>
      </c>
      <c r="G854" s="9" t="s">
        <v>1048</v>
      </c>
      <c r="I854" s="9" t="s">
        <v>461</v>
      </c>
      <c r="J854" s="9" t="s">
        <v>534</v>
      </c>
      <c r="L854" s="9" t="s">
        <v>1064</v>
      </c>
      <c r="M854" s="9" t="s">
        <v>1067</v>
      </c>
      <c r="N854" s="109"/>
      <c r="O854" s="109"/>
      <c r="P854" s="109"/>
      <c r="Q854" s="109">
        <v>3.86</v>
      </c>
      <c r="R854" s="109">
        <v>3.82</v>
      </c>
      <c r="S854" s="109">
        <v>3.89</v>
      </c>
      <c r="T854" s="109"/>
      <c r="U854" s="109"/>
      <c r="V854" t="s">
        <v>1051</v>
      </c>
      <c r="W854" s="9" t="s">
        <v>1052</v>
      </c>
      <c r="X854" s="21" t="s">
        <v>1053</v>
      </c>
      <c r="Y854" s="9" t="s">
        <v>34</v>
      </c>
    </row>
    <row r="855" spans="1:25" ht="15" customHeight="1">
      <c r="A855" s="10" t="s">
        <v>40</v>
      </c>
      <c r="D855" s="9" t="s">
        <v>1063</v>
      </c>
      <c r="F855" s="9" t="s">
        <v>28</v>
      </c>
      <c r="G855" s="9" t="s">
        <v>1048</v>
      </c>
      <c r="I855" s="9" t="s">
        <v>461</v>
      </c>
      <c r="J855" s="9" t="s">
        <v>534</v>
      </c>
      <c r="L855" s="9" t="s">
        <v>1064</v>
      </c>
      <c r="M855" s="9" t="s">
        <v>1068</v>
      </c>
      <c r="N855" s="109"/>
      <c r="O855" s="109"/>
      <c r="P855" s="109"/>
      <c r="Q855" s="109">
        <v>1.51</v>
      </c>
      <c r="R855" s="109">
        <v>1.5</v>
      </c>
      <c r="S855" s="109">
        <v>1.52</v>
      </c>
      <c r="T855" s="109"/>
      <c r="U855" s="109"/>
      <c r="V855" t="s">
        <v>1051</v>
      </c>
      <c r="W855" s="9" t="s">
        <v>1052</v>
      </c>
      <c r="X855" s="21" t="s">
        <v>1053</v>
      </c>
      <c r="Y855" s="9" t="s">
        <v>34</v>
      </c>
    </row>
    <row r="856" spans="1:25" ht="15" customHeight="1">
      <c r="A856" s="10" t="s">
        <v>40</v>
      </c>
      <c r="D856" s="9" t="s">
        <v>1063</v>
      </c>
      <c r="F856" s="9" t="s">
        <v>28</v>
      </c>
      <c r="G856" s="9" t="s">
        <v>1048</v>
      </c>
      <c r="I856" s="9" t="s">
        <v>461</v>
      </c>
      <c r="J856" s="9" t="s">
        <v>534</v>
      </c>
      <c r="L856" s="9" t="s">
        <v>1064</v>
      </c>
      <c r="M856" s="5" t="s">
        <v>1069</v>
      </c>
      <c r="N856" s="109"/>
      <c r="O856" s="109"/>
      <c r="P856" s="109"/>
      <c r="Q856" s="109">
        <v>2.11</v>
      </c>
      <c r="R856" s="109">
        <v>2.09</v>
      </c>
      <c r="S856" s="109">
        <v>2.12</v>
      </c>
      <c r="T856" s="109"/>
      <c r="U856" s="109"/>
      <c r="V856" t="s">
        <v>1051</v>
      </c>
      <c r="W856" s="9" t="s">
        <v>1052</v>
      </c>
      <c r="X856" s="21" t="s">
        <v>1053</v>
      </c>
      <c r="Y856" s="9" t="s">
        <v>34</v>
      </c>
    </row>
    <row r="857" spans="1:25" ht="15" customHeight="1">
      <c r="A857" s="10" t="s">
        <v>40</v>
      </c>
      <c r="D857" s="9" t="s">
        <v>1063</v>
      </c>
      <c r="F857" s="9" t="s">
        <v>28</v>
      </c>
      <c r="G857" s="9" t="s">
        <v>1048</v>
      </c>
      <c r="I857" s="9" t="s">
        <v>461</v>
      </c>
      <c r="J857" s="9" t="s">
        <v>534</v>
      </c>
      <c r="L857" s="9" t="s">
        <v>1064</v>
      </c>
      <c r="M857" s="5" t="s">
        <v>1070</v>
      </c>
      <c r="N857" s="109"/>
      <c r="O857" s="109"/>
      <c r="P857" s="109"/>
      <c r="Q857" s="109">
        <v>1.31</v>
      </c>
      <c r="R857" s="109">
        <v>1.31</v>
      </c>
      <c r="S857" s="109">
        <v>1.32</v>
      </c>
      <c r="T857" s="109"/>
      <c r="U857" s="109"/>
      <c r="V857" t="s">
        <v>1051</v>
      </c>
      <c r="W857" s="9" t="s">
        <v>1052</v>
      </c>
      <c r="X857" s="21" t="s">
        <v>1053</v>
      </c>
      <c r="Y857" s="9" t="s">
        <v>34</v>
      </c>
    </row>
    <row r="858" spans="1:25" ht="15" customHeight="1">
      <c r="A858" s="10" t="s">
        <v>40</v>
      </c>
      <c r="D858" s="9" t="s">
        <v>1063</v>
      </c>
      <c r="F858" s="9" t="s">
        <v>28</v>
      </c>
      <c r="G858" s="9" t="s">
        <v>1048</v>
      </c>
      <c r="I858" s="9" t="s">
        <v>461</v>
      </c>
      <c r="J858" s="9" t="s">
        <v>534</v>
      </c>
      <c r="L858" s="9" t="s">
        <v>1064</v>
      </c>
      <c r="M858" s="5" t="s">
        <v>1071</v>
      </c>
      <c r="N858" s="109"/>
      <c r="O858" s="109"/>
      <c r="P858" s="109"/>
      <c r="Q858" s="109">
        <v>3.78</v>
      </c>
      <c r="R858" s="109">
        <v>3.75</v>
      </c>
      <c r="S858" s="109">
        <v>3.82</v>
      </c>
      <c r="T858" s="109"/>
      <c r="U858" s="109"/>
      <c r="V858" t="s">
        <v>1051</v>
      </c>
      <c r="W858" s="9" t="s">
        <v>1052</v>
      </c>
      <c r="X858" s="21" t="s">
        <v>1053</v>
      </c>
      <c r="Y858" s="9" t="s">
        <v>34</v>
      </c>
    </row>
    <row r="859" spans="1:25" ht="15" customHeight="1">
      <c r="A859" s="10" t="s">
        <v>40</v>
      </c>
      <c r="D859" s="9" t="s">
        <v>1063</v>
      </c>
      <c r="F859" s="9" t="s">
        <v>28</v>
      </c>
      <c r="G859" s="9" t="s">
        <v>1048</v>
      </c>
      <c r="I859" s="9" t="s">
        <v>461</v>
      </c>
      <c r="J859" s="9" t="s">
        <v>534</v>
      </c>
      <c r="L859" s="9" t="s">
        <v>1064</v>
      </c>
      <c r="M859" s="5" t="s">
        <v>1072</v>
      </c>
      <c r="N859" s="109"/>
      <c r="O859" s="109"/>
      <c r="P859" s="109"/>
      <c r="Q859" s="109">
        <v>3.85</v>
      </c>
      <c r="R859" s="109">
        <v>3.82</v>
      </c>
      <c r="S859" s="109">
        <v>3.89</v>
      </c>
      <c r="T859" s="109"/>
      <c r="U859" s="109"/>
      <c r="V859" t="s">
        <v>1051</v>
      </c>
      <c r="W859" s="9" t="s">
        <v>1052</v>
      </c>
      <c r="X859" s="21" t="s">
        <v>1053</v>
      </c>
      <c r="Y859" s="9" t="s">
        <v>34</v>
      </c>
    </row>
    <row r="860" spans="1:25" ht="15" customHeight="1">
      <c r="A860" s="10" t="s">
        <v>40</v>
      </c>
      <c r="D860" s="9" t="s">
        <v>1063</v>
      </c>
      <c r="F860" s="9" t="s">
        <v>28</v>
      </c>
      <c r="G860" s="9" t="s">
        <v>1048</v>
      </c>
      <c r="I860" s="9" t="s">
        <v>461</v>
      </c>
      <c r="J860" s="9" t="s">
        <v>534</v>
      </c>
      <c r="L860" s="9" t="s">
        <v>1064</v>
      </c>
      <c r="M860" s="5" t="s">
        <v>1073</v>
      </c>
      <c r="N860" s="109"/>
      <c r="O860" s="109"/>
      <c r="P860" s="109"/>
      <c r="Q860" s="109">
        <v>3.78</v>
      </c>
      <c r="R860" s="109">
        <v>3.74</v>
      </c>
      <c r="S860" s="109">
        <v>3.81</v>
      </c>
      <c r="T860" s="109"/>
      <c r="U860" s="109"/>
      <c r="V860" t="s">
        <v>1051</v>
      </c>
      <c r="W860" s="9" t="s">
        <v>1052</v>
      </c>
      <c r="X860" s="21" t="s">
        <v>1053</v>
      </c>
      <c r="Y860" s="9" t="s">
        <v>34</v>
      </c>
    </row>
    <row r="861" spans="1:25" ht="15" customHeight="1">
      <c r="A861" s="10" t="s">
        <v>40</v>
      </c>
      <c r="D861" s="9" t="s">
        <v>1063</v>
      </c>
      <c r="F861" s="9" t="s">
        <v>28</v>
      </c>
      <c r="G861" s="9" t="s">
        <v>1048</v>
      </c>
      <c r="I861" s="9" t="s">
        <v>461</v>
      </c>
      <c r="J861" s="9" t="s">
        <v>534</v>
      </c>
      <c r="L861" s="9" t="s">
        <v>1064</v>
      </c>
      <c r="M861" s="5" t="s">
        <v>1074</v>
      </c>
      <c r="N861" s="109"/>
      <c r="O861" s="109"/>
      <c r="P861" s="109"/>
      <c r="Q861" s="109">
        <v>3.78</v>
      </c>
      <c r="R861" s="109">
        <v>3.75</v>
      </c>
      <c r="S861" s="109">
        <v>3.82</v>
      </c>
      <c r="T861" s="109"/>
      <c r="U861" s="109"/>
      <c r="V861" t="s">
        <v>1051</v>
      </c>
      <c r="W861" s="9" t="s">
        <v>1052</v>
      </c>
      <c r="X861" s="21" t="s">
        <v>1053</v>
      </c>
      <c r="Y861" s="9" t="s">
        <v>34</v>
      </c>
    </row>
    <row r="862" spans="1:25" ht="15" customHeight="1">
      <c r="A862" s="10" t="s">
        <v>40</v>
      </c>
      <c r="D862" s="9" t="s">
        <v>1063</v>
      </c>
      <c r="F862" s="9" t="s">
        <v>28</v>
      </c>
      <c r="G862" s="9" t="s">
        <v>1048</v>
      </c>
      <c r="I862" s="9" t="s">
        <v>461</v>
      </c>
      <c r="J862" s="9" t="s">
        <v>534</v>
      </c>
      <c r="L862" s="9" t="s">
        <v>1064</v>
      </c>
      <c r="M862" s="5" t="s">
        <v>1075</v>
      </c>
      <c r="N862" s="109"/>
      <c r="O862" s="109"/>
      <c r="P862" s="109"/>
      <c r="Q862" s="109">
        <v>2.1</v>
      </c>
      <c r="R862" s="109">
        <v>2.09</v>
      </c>
      <c r="S862" s="109">
        <v>2.11</v>
      </c>
      <c r="T862" s="109"/>
      <c r="U862" s="109"/>
      <c r="V862" t="s">
        <v>1051</v>
      </c>
      <c r="W862" s="9" t="s">
        <v>1052</v>
      </c>
      <c r="X862" s="21" t="s">
        <v>1053</v>
      </c>
      <c r="Y862" s="9" t="s">
        <v>34</v>
      </c>
    </row>
    <row r="863" spans="1:25" ht="15" customHeight="1">
      <c r="A863" s="10" t="s">
        <v>40</v>
      </c>
      <c r="D863" s="9" t="s">
        <v>1063</v>
      </c>
      <c r="F863" s="9" t="s">
        <v>28</v>
      </c>
      <c r="G863" s="9" t="s">
        <v>1048</v>
      </c>
      <c r="I863" s="9" t="s">
        <v>461</v>
      </c>
      <c r="J863" s="9" t="s">
        <v>534</v>
      </c>
      <c r="L863" s="9" t="s">
        <v>1064</v>
      </c>
      <c r="M863" s="5" t="s">
        <v>1076</v>
      </c>
      <c r="N863" s="109"/>
      <c r="O863" s="109"/>
      <c r="P863" s="109"/>
      <c r="Q863" s="109">
        <v>2.06</v>
      </c>
      <c r="R863" s="109">
        <v>2.0499999999999998</v>
      </c>
      <c r="S863" s="109">
        <v>2.08</v>
      </c>
      <c r="T863" s="109"/>
      <c r="U863" s="109"/>
      <c r="V863" t="s">
        <v>1051</v>
      </c>
      <c r="W863" s="9" t="s">
        <v>1052</v>
      </c>
      <c r="X863" s="21" t="s">
        <v>1053</v>
      </c>
      <c r="Y863" s="9" t="s">
        <v>34</v>
      </c>
    </row>
    <row r="864" spans="1:25" ht="15" customHeight="1">
      <c r="A864" s="10" t="s">
        <v>40</v>
      </c>
      <c r="D864" s="9" t="s">
        <v>1063</v>
      </c>
      <c r="F864" s="9" t="s">
        <v>28</v>
      </c>
      <c r="G864" s="9" t="s">
        <v>1048</v>
      </c>
      <c r="I864" s="9" t="s">
        <v>461</v>
      </c>
      <c r="J864" s="9" t="s">
        <v>534</v>
      </c>
      <c r="L864" s="9" t="s">
        <v>1064</v>
      </c>
      <c r="M864" s="5" t="s">
        <v>1077</v>
      </c>
      <c r="N864" s="109"/>
      <c r="O864" s="109"/>
      <c r="P864" s="109"/>
      <c r="Q864" s="109">
        <v>2.02</v>
      </c>
      <c r="R864" s="109">
        <v>2</v>
      </c>
      <c r="S864" s="109">
        <v>2.0299999999999998</v>
      </c>
      <c r="T864" s="109"/>
      <c r="U864" s="109"/>
      <c r="V864" t="s">
        <v>1051</v>
      </c>
      <c r="W864" s="9" t="s">
        <v>1052</v>
      </c>
      <c r="X864" s="21" t="s">
        <v>1053</v>
      </c>
      <c r="Y864" s="9" t="s">
        <v>34</v>
      </c>
    </row>
    <row r="865" spans="1:25" ht="15" customHeight="1">
      <c r="A865" s="10" t="s">
        <v>40</v>
      </c>
      <c r="D865" s="9" t="s">
        <v>1063</v>
      </c>
      <c r="F865" s="9" t="s">
        <v>28</v>
      </c>
      <c r="G865" s="9" t="s">
        <v>1048</v>
      </c>
      <c r="I865" s="9" t="s">
        <v>461</v>
      </c>
      <c r="J865" s="9" t="s">
        <v>534</v>
      </c>
      <c r="L865" s="9" t="s">
        <v>1064</v>
      </c>
      <c r="M865" s="5" t="s">
        <v>1078</v>
      </c>
      <c r="N865" s="109"/>
      <c r="O865" s="109"/>
      <c r="P865" s="109"/>
      <c r="Q865" s="109">
        <v>2.02</v>
      </c>
      <c r="R865" s="109">
        <v>2</v>
      </c>
      <c r="S865" s="109">
        <v>2.0299999999999998</v>
      </c>
      <c r="T865" s="109"/>
      <c r="U865" s="109"/>
      <c r="V865" t="s">
        <v>1051</v>
      </c>
      <c r="W865" s="9" t="s">
        <v>1052</v>
      </c>
      <c r="X865" s="21" t="s">
        <v>1053</v>
      </c>
      <c r="Y865" s="9" t="s">
        <v>34</v>
      </c>
    </row>
    <row r="866" spans="1:25" ht="15" customHeight="1">
      <c r="A866" s="10" t="s">
        <v>40</v>
      </c>
      <c r="D866" s="9" t="s">
        <v>1063</v>
      </c>
      <c r="F866" s="9" t="s">
        <v>28</v>
      </c>
      <c r="G866" s="9" t="s">
        <v>1048</v>
      </c>
      <c r="I866" s="9" t="s">
        <v>461</v>
      </c>
      <c r="J866" s="9" t="s">
        <v>534</v>
      </c>
      <c r="L866" s="9" t="s">
        <v>1064</v>
      </c>
      <c r="M866" s="5" t="s">
        <v>1079</v>
      </c>
      <c r="N866" s="109"/>
      <c r="O866" s="109"/>
      <c r="P866" s="109"/>
      <c r="Q866" s="109">
        <v>1.5</v>
      </c>
      <c r="R866" s="109">
        <v>1.49</v>
      </c>
      <c r="S866" s="109">
        <v>1.5</v>
      </c>
      <c r="T866" s="109"/>
      <c r="U866" s="109"/>
      <c r="V866" t="s">
        <v>1051</v>
      </c>
      <c r="W866" s="9" t="s">
        <v>1052</v>
      </c>
      <c r="X866" s="21" t="s">
        <v>1053</v>
      </c>
      <c r="Y866" s="9" t="s">
        <v>34</v>
      </c>
    </row>
    <row r="867" spans="1:25" ht="15" customHeight="1">
      <c r="A867" s="10" t="s">
        <v>40</v>
      </c>
      <c r="D867" s="9" t="s">
        <v>1063</v>
      </c>
      <c r="F867" s="9" t="s">
        <v>28</v>
      </c>
      <c r="G867" s="9" t="s">
        <v>1048</v>
      </c>
      <c r="I867" s="9" t="s">
        <v>461</v>
      </c>
      <c r="J867" s="9" t="s">
        <v>534</v>
      </c>
      <c r="L867" s="9" t="s">
        <v>1064</v>
      </c>
      <c r="M867" s="5" t="s">
        <v>1080</v>
      </c>
      <c r="N867" s="109"/>
      <c r="O867" s="109"/>
      <c r="P867" s="109"/>
      <c r="Q867" s="109">
        <v>1.49</v>
      </c>
      <c r="R867" s="109">
        <v>1.48</v>
      </c>
      <c r="S867" s="109">
        <v>1.5</v>
      </c>
      <c r="T867" s="109"/>
      <c r="U867" s="109"/>
      <c r="V867" t="s">
        <v>1051</v>
      </c>
      <c r="W867" s="9" t="s">
        <v>1052</v>
      </c>
      <c r="X867" s="21" t="s">
        <v>1053</v>
      </c>
      <c r="Y867" s="9" t="s">
        <v>34</v>
      </c>
    </row>
    <row r="868" spans="1:25" ht="15" customHeight="1">
      <c r="A868" s="10" t="s">
        <v>40</v>
      </c>
      <c r="D868" s="9" t="s">
        <v>1063</v>
      </c>
      <c r="F868" s="9" t="s">
        <v>28</v>
      </c>
      <c r="G868" s="9" t="s">
        <v>1048</v>
      </c>
      <c r="I868" s="9" t="s">
        <v>461</v>
      </c>
      <c r="J868" s="9" t="s">
        <v>534</v>
      </c>
      <c r="L868" s="9" t="s">
        <v>1064</v>
      </c>
      <c r="M868" s="5" t="s">
        <v>1081</v>
      </c>
      <c r="N868" s="109"/>
      <c r="O868" s="109"/>
      <c r="P868" s="109"/>
      <c r="Q868" s="109">
        <v>1.3</v>
      </c>
      <c r="R868" s="109">
        <v>1.29</v>
      </c>
      <c r="S868" s="109">
        <v>1.31</v>
      </c>
      <c r="T868" s="109"/>
      <c r="U868" s="109"/>
      <c r="V868" t="s">
        <v>1051</v>
      </c>
      <c r="W868" s="9" t="s">
        <v>1052</v>
      </c>
      <c r="X868" s="21" t="s">
        <v>1053</v>
      </c>
      <c r="Y868" s="9" t="s">
        <v>34</v>
      </c>
    </row>
    <row r="869" spans="1:25" ht="15" customHeight="1">
      <c r="A869" s="10" t="s">
        <v>40</v>
      </c>
      <c r="D869" s="9" t="s">
        <v>1063</v>
      </c>
      <c r="F869" s="9" t="s">
        <v>28</v>
      </c>
      <c r="G869" s="9" t="s">
        <v>1048</v>
      </c>
      <c r="I869" s="9" t="s">
        <v>461</v>
      </c>
      <c r="J869" s="9" t="s">
        <v>534</v>
      </c>
      <c r="L869" s="9" t="s">
        <v>1064</v>
      </c>
      <c r="M869" s="5" t="s">
        <v>1082</v>
      </c>
      <c r="N869" s="109"/>
      <c r="O869" s="109"/>
      <c r="P869" s="109"/>
      <c r="Q869" s="109">
        <v>1.29</v>
      </c>
      <c r="R869" s="109">
        <v>1.28</v>
      </c>
      <c r="S869" s="109">
        <v>1.3</v>
      </c>
      <c r="T869" s="109"/>
      <c r="U869" s="109"/>
      <c r="V869" t="s">
        <v>1051</v>
      </c>
      <c r="W869" s="9" t="s">
        <v>1052</v>
      </c>
      <c r="X869" s="21" t="s">
        <v>1053</v>
      </c>
      <c r="Y869" s="9" t="s">
        <v>34</v>
      </c>
    </row>
    <row r="870" spans="1:25" ht="15" customHeight="1">
      <c r="A870" s="10" t="s">
        <v>40</v>
      </c>
      <c r="D870" s="9" t="s">
        <v>1063</v>
      </c>
      <c r="F870" s="9" t="s">
        <v>28</v>
      </c>
      <c r="G870" s="9" t="s">
        <v>1048</v>
      </c>
      <c r="I870" s="9" t="s">
        <v>461</v>
      </c>
      <c r="J870" s="9" t="s">
        <v>534</v>
      </c>
      <c r="L870" s="9" t="s">
        <v>1064</v>
      </c>
      <c r="M870" s="5" t="s">
        <v>1083</v>
      </c>
      <c r="N870" s="109"/>
      <c r="O870" s="109"/>
      <c r="P870" s="109"/>
      <c r="Q870" s="109">
        <v>1.27</v>
      </c>
      <c r="R870" s="109">
        <v>1.27</v>
      </c>
      <c r="S870" s="109">
        <v>1.28</v>
      </c>
      <c r="T870" s="109"/>
      <c r="U870" s="109"/>
      <c r="V870" t="s">
        <v>1051</v>
      </c>
      <c r="W870" s="9" t="s">
        <v>1052</v>
      </c>
      <c r="X870" s="21" t="s">
        <v>1053</v>
      </c>
      <c r="Y870" s="9" t="s">
        <v>34</v>
      </c>
    </row>
    <row r="871" spans="1:25" ht="15" customHeight="1">
      <c r="A871" s="10" t="s">
        <v>40</v>
      </c>
      <c r="D871" s="9" t="s">
        <v>1063</v>
      </c>
      <c r="F871" s="9" t="s">
        <v>28</v>
      </c>
      <c r="G871" s="9" t="s">
        <v>1048</v>
      </c>
      <c r="I871" s="9" t="s">
        <v>461</v>
      </c>
      <c r="J871" s="9" t="s">
        <v>534</v>
      </c>
      <c r="L871" s="9" t="s">
        <v>1064</v>
      </c>
      <c r="M871" s="5" t="s">
        <v>1084</v>
      </c>
      <c r="N871" s="109"/>
      <c r="O871" s="109"/>
      <c r="P871" s="109"/>
      <c r="Q871" s="109">
        <v>1.21</v>
      </c>
      <c r="R871" s="109">
        <v>1.21</v>
      </c>
      <c r="S871" s="109">
        <v>1.22</v>
      </c>
      <c r="T871" s="109"/>
      <c r="U871" s="109"/>
      <c r="V871" t="s">
        <v>1051</v>
      </c>
      <c r="W871" s="9" t="s">
        <v>1052</v>
      </c>
      <c r="X871" s="21" t="s">
        <v>1053</v>
      </c>
      <c r="Y871" s="9" t="s">
        <v>34</v>
      </c>
    </row>
    <row r="872" spans="1:25" ht="15" customHeight="1">
      <c r="A872" s="10" t="s">
        <v>40</v>
      </c>
      <c r="D872" s="9" t="s">
        <v>1063</v>
      </c>
      <c r="F872" s="9" t="s">
        <v>28</v>
      </c>
      <c r="G872" s="9" t="s">
        <v>1048</v>
      </c>
      <c r="I872" s="9" t="s">
        <v>461</v>
      </c>
      <c r="J872" s="9" t="s">
        <v>534</v>
      </c>
      <c r="L872" s="9" t="s">
        <v>1064</v>
      </c>
      <c r="M872" s="5" t="s">
        <v>1085</v>
      </c>
      <c r="N872" s="109"/>
      <c r="O872" s="109"/>
      <c r="P872" s="109"/>
      <c r="Q872" s="109">
        <v>1.0900000000000001</v>
      </c>
      <c r="R872" s="109">
        <v>1.0900000000000001</v>
      </c>
      <c r="S872" s="109">
        <v>1.1000000000000001</v>
      </c>
      <c r="T872" s="109"/>
      <c r="U872" s="109"/>
      <c r="V872" t="s">
        <v>1051</v>
      </c>
      <c r="W872" s="9" t="s">
        <v>1052</v>
      </c>
      <c r="X872" s="21" t="s">
        <v>1053</v>
      </c>
      <c r="Y872" s="9" t="s">
        <v>34</v>
      </c>
    </row>
    <row r="873" spans="1:25" ht="15" customHeight="1">
      <c r="A873" s="10" t="s">
        <v>40</v>
      </c>
      <c r="D873" s="9" t="s">
        <v>1063</v>
      </c>
      <c r="F873" s="9" t="s">
        <v>28</v>
      </c>
      <c r="G873" s="9" t="s">
        <v>1048</v>
      </c>
      <c r="I873" s="9" t="s">
        <v>461</v>
      </c>
      <c r="J873" s="9" t="s">
        <v>534</v>
      </c>
      <c r="L873" s="9" t="s">
        <v>1064</v>
      </c>
      <c r="M873" s="5" t="s">
        <v>1086</v>
      </c>
      <c r="N873" s="109"/>
      <c r="O873" s="109"/>
      <c r="P873" s="109"/>
      <c r="Q873" s="109">
        <v>1.01</v>
      </c>
      <c r="R873" s="109">
        <v>1.01</v>
      </c>
      <c r="S873" s="109">
        <v>1.02</v>
      </c>
      <c r="T873" s="109"/>
      <c r="U873" s="109"/>
      <c r="V873" t="s">
        <v>1051</v>
      </c>
      <c r="W873" s="9" t="s">
        <v>1052</v>
      </c>
      <c r="X873" s="21" t="s">
        <v>1053</v>
      </c>
      <c r="Y873" s="9" t="s">
        <v>34</v>
      </c>
    </row>
    <row r="874" spans="1:25" ht="15" customHeight="1">
      <c r="A874" s="10" t="s">
        <v>25</v>
      </c>
      <c r="B874"/>
      <c r="C874" t="s">
        <v>511</v>
      </c>
      <c r="D874" s="9" t="s">
        <v>1087</v>
      </c>
      <c r="E874"/>
      <c r="F874" s="9" t="s">
        <v>45</v>
      </c>
      <c r="G874" s="9" t="s">
        <v>1048</v>
      </c>
      <c r="I874" s="9" t="s">
        <v>455</v>
      </c>
      <c r="K874"/>
      <c r="L874"/>
      <c r="M874"/>
      <c r="N874"/>
      <c r="O874"/>
      <c r="P874"/>
      <c r="Q874" s="109">
        <v>2.7E-4</v>
      </c>
      <c r="R874" s="109">
        <v>0</v>
      </c>
      <c r="S874" s="109">
        <v>0.27</v>
      </c>
      <c r="T874"/>
      <c r="U874"/>
      <c r="V874" s="9" t="s">
        <v>1088</v>
      </c>
      <c r="W874" s="9" t="s">
        <v>1089</v>
      </c>
      <c r="X874" s="21" t="s">
        <v>1090</v>
      </c>
      <c r="Y874" s="9" t="s">
        <v>34</v>
      </c>
    </row>
    <row r="875" spans="1:25" ht="15" customHeight="1">
      <c r="A875" s="10" t="s">
        <v>45</v>
      </c>
      <c r="B875" t="s">
        <v>1091</v>
      </c>
      <c r="C875"/>
      <c r="D875"/>
      <c r="E875"/>
      <c r="F875" s="9" t="s">
        <v>45</v>
      </c>
      <c r="G875" s="9" t="s">
        <v>1048</v>
      </c>
      <c r="H875"/>
      <c r="I875" s="9" t="s">
        <v>461</v>
      </c>
      <c r="J875" s="9" t="s">
        <v>545</v>
      </c>
      <c r="L875"/>
      <c r="M875"/>
      <c r="N875"/>
      <c r="O875"/>
      <c r="P875"/>
      <c r="Q875" s="109">
        <v>0.2</v>
      </c>
      <c r="R875"/>
      <c r="S875"/>
      <c r="T875"/>
      <c r="U875"/>
      <c r="V875" s="9" t="s">
        <v>1092</v>
      </c>
      <c r="W875" s="9" t="s">
        <v>1093</v>
      </c>
      <c r="X875" s="21" t="s">
        <v>1094</v>
      </c>
      <c r="Y875" s="9" t="s">
        <v>34</v>
      </c>
    </row>
    <row r="876" spans="1:25" ht="15" customHeight="1">
      <c r="A876" s="10" t="s">
        <v>45</v>
      </c>
      <c r="B876" t="s">
        <v>1095</v>
      </c>
      <c r="C876"/>
      <c r="D876"/>
      <c r="E876"/>
      <c r="F876" s="9" t="s">
        <v>45</v>
      </c>
      <c r="G876" s="9" t="s">
        <v>1048</v>
      </c>
      <c r="H876"/>
      <c r="I876" s="9" t="s">
        <v>461</v>
      </c>
      <c r="J876" s="9" t="s">
        <v>545</v>
      </c>
      <c r="L876"/>
      <c r="M876"/>
      <c r="N876"/>
      <c r="O876"/>
      <c r="P876"/>
      <c r="Q876" s="109">
        <v>0.4</v>
      </c>
      <c r="R876"/>
      <c r="S876"/>
      <c r="T876"/>
      <c r="U876"/>
      <c r="V876" s="9" t="s">
        <v>1092</v>
      </c>
      <c r="W876" s="9" t="s">
        <v>1093</v>
      </c>
      <c r="X876" s="21" t="s">
        <v>1094</v>
      </c>
      <c r="Y876" s="9" t="s">
        <v>34</v>
      </c>
    </row>
    <row r="877" spans="1:25" ht="15" customHeight="1">
      <c r="A877" s="10" t="s">
        <v>25</v>
      </c>
      <c r="B877" s="112" t="s">
        <v>1096</v>
      </c>
      <c r="C877"/>
      <c r="D877" s="9" t="s">
        <v>1097</v>
      </c>
      <c r="F877" s="9" t="s">
        <v>28</v>
      </c>
      <c r="G877" s="9" t="s">
        <v>1048</v>
      </c>
      <c r="I877" s="9" t="s">
        <v>461</v>
      </c>
      <c r="J877" s="9" t="s">
        <v>545</v>
      </c>
      <c r="L877"/>
      <c r="M877" t="s">
        <v>1098</v>
      </c>
      <c r="N877"/>
      <c r="O877"/>
      <c r="P877"/>
      <c r="Q877" s="109">
        <v>6.5</v>
      </c>
      <c r="R877"/>
      <c r="S877"/>
      <c r="T877"/>
      <c r="U877"/>
      <c r="V877" s="9" t="s">
        <v>1092</v>
      </c>
      <c r="W877" s="9" t="s">
        <v>1093</v>
      </c>
      <c r="X877" s="21" t="s">
        <v>1094</v>
      </c>
      <c r="Y877" s="9" t="s">
        <v>34</v>
      </c>
    </row>
    <row r="878" spans="1:25" ht="15" customHeight="1">
      <c r="A878" s="10" t="s">
        <v>25</v>
      </c>
      <c r="B878" s="112" t="s">
        <v>1096</v>
      </c>
      <c r="C878"/>
      <c r="D878" s="9" t="s">
        <v>1097</v>
      </c>
      <c r="F878" s="9" t="s">
        <v>28</v>
      </c>
      <c r="G878" s="9" t="s">
        <v>1048</v>
      </c>
      <c r="I878" s="9" t="s">
        <v>461</v>
      </c>
      <c r="J878" s="9" t="s">
        <v>545</v>
      </c>
      <c r="L878"/>
      <c r="M878" t="s">
        <v>1099</v>
      </c>
      <c r="N878"/>
      <c r="O878"/>
      <c r="P878"/>
      <c r="Q878" s="109">
        <v>9.3800000000000008</v>
      </c>
      <c r="R878"/>
      <c r="S878"/>
      <c r="T878"/>
      <c r="U878"/>
      <c r="V878" s="9" t="s">
        <v>1092</v>
      </c>
      <c r="W878" s="9" t="s">
        <v>1093</v>
      </c>
      <c r="X878" s="21" t="s">
        <v>1094</v>
      </c>
      <c r="Y878" s="9" t="s">
        <v>34</v>
      </c>
    </row>
    <row r="879" spans="1:25" ht="15" customHeight="1">
      <c r="A879" s="10" t="s">
        <v>25</v>
      </c>
      <c r="B879" s="112" t="s">
        <v>1096</v>
      </c>
      <c r="C879"/>
      <c r="D879" s="9" t="s">
        <v>1097</v>
      </c>
      <c r="F879" s="9" t="s">
        <v>28</v>
      </c>
      <c r="G879" s="9" t="s">
        <v>1048</v>
      </c>
      <c r="I879" s="9" t="s">
        <v>461</v>
      </c>
      <c r="J879" s="9" t="s">
        <v>545</v>
      </c>
      <c r="L879"/>
      <c r="M879" t="s">
        <v>1100</v>
      </c>
      <c r="N879"/>
      <c r="O879"/>
      <c r="P879"/>
      <c r="Q879" s="109">
        <v>9.2799999999999994</v>
      </c>
      <c r="R879"/>
      <c r="S879"/>
      <c r="T879"/>
      <c r="U879"/>
      <c r="V879" s="9" t="s">
        <v>1092</v>
      </c>
      <c r="W879" s="9" t="s">
        <v>1093</v>
      </c>
      <c r="X879" s="21" t="s">
        <v>1094</v>
      </c>
      <c r="Y879" s="9" t="s">
        <v>34</v>
      </c>
    </row>
    <row r="880" spans="1:25" ht="15" customHeight="1">
      <c r="A880" s="10" t="s">
        <v>25</v>
      </c>
      <c r="B880" s="112" t="s">
        <v>1096</v>
      </c>
      <c r="C880"/>
      <c r="D880" s="9" t="s">
        <v>1097</v>
      </c>
      <c r="F880" s="9" t="s">
        <v>28</v>
      </c>
      <c r="G880" s="9" t="s">
        <v>1048</v>
      </c>
      <c r="I880" s="9" t="s">
        <v>461</v>
      </c>
      <c r="J880" s="9" t="s">
        <v>545</v>
      </c>
      <c r="L880"/>
      <c r="M880" t="s">
        <v>1101</v>
      </c>
      <c r="N880"/>
      <c r="O880"/>
      <c r="P880"/>
      <c r="Q880" s="109">
        <v>24.4</v>
      </c>
      <c r="R880"/>
      <c r="S880"/>
      <c r="T880"/>
      <c r="U880"/>
      <c r="V880" s="9" t="s">
        <v>1092</v>
      </c>
      <c r="W880" s="9" t="s">
        <v>1093</v>
      </c>
      <c r="X880" s="21" t="s">
        <v>1094</v>
      </c>
      <c r="Y880" s="9" t="s">
        <v>34</v>
      </c>
    </row>
    <row r="881" spans="1:25" ht="15" customHeight="1">
      <c r="A881" s="10" t="s">
        <v>25</v>
      </c>
      <c r="B881" s="112" t="s">
        <v>1102</v>
      </c>
      <c r="C881"/>
      <c r="D881" s="9" t="s">
        <v>1097</v>
      </c>
      <c r="F881" s="9" t="s">
        <v>28</v>
      </c>
      <c r="G881" s="9" t="s">
        <v>1048</v>
      </c>
      <c r="I881" s="9" t="s">
        <v>461</v>
      </c>
      <c r="J881" s="9" t="s">
        <v>545</v>
      </c>
      <c r="K881"/>
      <c r="L881"/>
      <c r="M881" t="s">
        <v>1098</v>
      </c>
      <c r="N881"/>
      <c r="O881"/>
      <c r="P881"/>
      <c r="Q881" s="109">
        <v>1.07</v>
      </c>
      <c r="R881"/>
      <c r="S881"/>
      <c r="T881"/>
      <c r="U881"/>
      <c r="V881" s="9" t="s">
        <v>1092</v>
      </c>
      <c r="W881" s="9" t="s">
        <v>1093</v>
      </c>
      <c r="X881" s="21" t="s">
        <v>1094</v>
      </c>
      <c r="Y881" s="9" t="s">
        <v>34</v>
      </c>
    </row>
    <row r="882" spans="1:25" ht="15" customHeight="1">
      <c r="A882" s="10" t="s">
        <v>25</v>
      </c>
      <c r="B882" s="112" t="s">
        <v>1102</v>
      </c>
      <c r="C882"/>
      <c r="D882" s="9" t="s">
        <v>1097</v>
      </c>
      <c r="F882" s="9" t="s">
        <v>28</v>
      </c>
      <c r="G882" s="9" t="s">
        <v>1048</v>
      </c>
      <c r="I882" s="9" t="s">
        <v>461</v>
      </c>
      <c r="J882" s="9" t="s">
        <v>545</v>
      </c>
      <c r="K882"/>
      <c r="L882"/>
      <c r="M882" t="s">
        <v>1099</v>
      </c>
      <c r="N882"/>
      <c r="O882"/>
      <c r="P882"/>
      <c r="Q882" s="109">
        <v>1.08</v>
      </c>
      <c r="R882"/>
      <c r="S882"/>
      <c r="T882"/>
      <c r="U882"/>
      <c r="V882" s="9" t="s">
        <v>1092</v>
      </c>
      <c r="W882" s="9" t="s">
        <v>1093</v>
      </c>
      <c r="X882" s="21" t="s">
        <v>1094</v>
      </c>
      <c r="Y882" s="9" t="s">
        <v>34</v>
      </c>
    </row>
    <row r="883" spans="1:25" ht="15" customHeight="1">
      <c r="A883" s="10" t="s">
        <v>25</v>
      </c>
      <c r="B883" s="112" t="s">
        <v>1102</v>
      </c>
      <c r="C883"/>
      <c r="D883" s="9" t="s">
        <v>1097</v>
      </c>
      <c r="F883" s="9" t="s">
        <v>28</v>
      </c>
      <c r="G883" s="9" t="s">
        <v>1048</v>
      </c>
      <c r="I883" s="9" t="s">
        <v>461</v>
      </c>
      <c r="J883" s="9" t="s">
        <v>545</v>
      </c>
      <c r="K883"/>
      <c r="L883"/>
      <c r="M883" t="s">
        <v>1100</v>
      </c>
      <c r="N883"/>
      <c r="O883"/>
      <c r="P883"/>
      <c r="Q883" s="109">
        <v>1.19</v>
      </c>
      <c r="R883"/>
      <c r="S883"/>
      <c r="T883"/>
      <c r="U883"/>
      <c r="V883" s="9" t="s">
        <v>1092</v>
      </c>
      <c r="W883" s="9" t="s">
        <v>1093</v>
      </c>
      <c r="X883" s="21" t="s">
        <v>1094</v>
      </c>
      <c r="Y883" s="9" t="s">
        <v>34</v>
      </c>
    </row>
    <row r="884" spans="1:25" ht="15" customHeight="1">
      <c r="A884" s="10" t="s">
        <v>25</v>
      </c>
      <c r="B884" s="112" t="s">
        <v>1102</v>
      </c>
      <c r="C884"/>
      <c r="D884" s="9" t="s">
        <v>1097</v>
      </c>
      <c r="F884" s="9" t="s">
        <v>28</v>
      </c>
      <c r="G884" s="9" t="s">
        <v>1048</v>
      </c>
      <c r="I884" s="9" t="s">
        <v>461</v>
      </c>
      <c r="J884" s="9" t="s">
        <v>545</v>
      </c>
      <c r="K884"/>
      <c r="L884"/>
      <c r="M884" t="s">
        <v>1101</v>
      </c>
      <c r="N884"/>
      <c r="O884"/>
      <c r="P884"/>
      <c r="Q884" s="109">
        <v>1.26</v>
      </c>
      <c r="R884"/>
      <c r="S884"/>
      <c r="T884"/>
      <c r="U884"/>
      <c r="V884" s="9" t="s">
        <v>1092</v>
      </c>
      <c r="W884" s="9" t="s">
        <v>1093</v>
      </c>
      <c r="X884" s="21" t="s">
        <v>1094</v>
      </c>
      <c r="Y884" s="9" t="s">
        <v>34</v>
      </c>
    </row>
    <row r="885" spans="1:25" ht="15" customHeight="1">
      <c r="A885" s="10" t="s">
        <v>25</v>
      </c>
      <c r="B885" s="28" t="s">
        <v>1103</v>
      </c>
      <c r="C885" s="9" t="s">
        <v>1104</v>
      </c>
      <c r="D885" s="9" t="s">
        <v>1105</v>
      </c>
      <c r="F885" s="9" t="s">
        <v>28</v>
      </c>
      <c r="G885" s="9" t="s">
        <v>1048</v>
      </c>
      <c r="I885" s="9" t="s">
        <v>461</v>
      </c>
      <c r="J885" s="9" t="s">
        <v>534</v>
      </c>
      <c r="L885" s="9" t="s">
        <v>1106</v>
      </c>
      <c r="M885" s="9" t="s">
        <v>1107</v>
      </c>
      <c r="N885"/>
      <c r="O885"/>
      <c r="P885"/>
      <c r="Q885" s="109">
        <f>5*(10^-4)*7</f>
        <v>3.5000000000000001E-3</v>
      </c>
      <c r="R885"/>
      <c r="S885"/>
      <c r="T885"/>
      <c r="U885"/>
      <c r="V885" s="9" t="s">
        <v>1092</v>
      </c>
      <c r="W885" s="9" t="s">
        <v>1093</v>
      </c>
      <c r="X885" s="21" t="s">
        <v>1094</v>
      </c>
      <c r="Y885" s="9" t="s">
        <v>34</v>
      </c>
    </row>
    <row r="886" spans="1:25" ht="15" customHeight="1">
      <c r="A886" s="10" t="s">
        <v>25</v>
      </c>
      <c r="B886" s="28" t="s">
        <v>1108</v>
      </c>
      <c r="C886" s="9" t="s">
        <v>1104</v>
      </c>
      <c r="D886" s="9" t="s">
        <v>1105</v>
      </c>
      <c r="F886" s="9" t="s">
        <v>28</v>
      </c>
      <c r="G886" s="9" t="s">
        <v>1048</v>
      </c>
      <c r="I886" s="9" t="s">
        <v>461</v>
      </c>
      <c r="J886" s="9" t="s">
        <v>534</v>
      </c>
      <c r="L886" s="9" t="s">
        <v>1106</v>
      </c>
      <c r="M886" s="9" t="s">
        <v>1109</v>
      </c>
      <c r="N886"/>
      <c r="O886"/>
      <c r="P886"/>
      <c r="Q886" s="109">
        <f>5*(10^-5)*7</f>
        <v>3.5E-4</v>
      </c>
      <c r="R886"/>
      <c r="S886"/>
      <c r="T886"/>
      <c r="U886"/>
      <c r="V886" s="9" t="s">
        <v>1092</v>
      </c>
      <c r="W886" s="9" t="s">
        <v>1093</v>
      </c>
      <c r="X886" s="21" t="s">
        <v>1094</v>
      </c>
      <c r="Y886" s="9" t="s">
        <v>34</v>
      </c>
    </row>
    <row r="887" spans="1:25" ht="15" customHeight="1">
      <c r="A887" s="10" t="s">
        <v>25</v>
      </c>
      <c r="B887" s="28" t="s">
        <v>1110</v>
      </c>
      <c r="C887" s="9" t="s">
        <v>1104</v>
      </c>
      <c r="D887" s="9" t="s">
        <v>1105</v>
      </c>
      <c r="F887" s="9" t="s">
        <v>28</v>
      </c>
      <c r="G887" s="9" t="s">
        <v>1048</v>
      </c>
      <c r="I887" s="9" t="s">
        <v>461</v>
      </c>
      <c r="J887" s="9" t="s">
        <v>534</v>
      </c>
      <c r="L887" s="9" t="s">
        <v>1106</v>
      </c>
      <c r="M887" s="9" t="s">
        <v>1111</v>
      </c>
      <c r="N887"/>
      <c r="O887"/>
      <c r="P887"/>
      <c r="Q887" s="109">
        <f>9.5*(10^-5)*7</f>
        <v>6.6500000000000001E-4</v>
      </c>
      <c r="R887"/>
      <c r="S887"/>
      <c r="T887"/>
      <c r="U887"/>
      <c r="V887" s="9" t="s">
        <v>1092</v>
      </c>
      <c r="W887" s="9" t="s">
        <v>1093</v>
      </c>
      <c r="X887" s="21" t="s">
        <v>1094</v>
      </c>
      <c r="Y887" s="9" t="s">
        <v>34</v>
      </c>
    </row>
    <row r="888" spans="1:25" ht="15" customHeight="1">
      <c r="A888" s="10" t="s">
        <v>25</v>
      </c>
      <c r="B888" s="28" t="s">
        <v>1112</v>
      </c>
      <c r="C888" s="9" t="s">
        <v>1104</v>
      </c>
      <c r="D888" s="9" t="s">
        <v>1105</v>
      </c>
      <c r="F888" s="9" t="s">
        <v>28</v>
      </c>
      <c r="G888" s="9" t="s">
        <v>1048</v>
      </c>
      <c r="I888" s="9" t="s">
        <v>461</v>
      </c>
      <c r="J888" s="9" t="s">
        <v>534</v>
      </c>
      <c r="L888" s="9" t="s">
        <v>1106</v>
      </c>
      <c r="M888" s="9" t="s">
        <v>1113</v>
      </c>
      <c r="N888"/>
      <c r="O888"/>
      <c r="P888"/>
      <c r="Q888" s="109">
        <f>5*(10^-6)*7</f>
        <v>3.4999999999999997E-5</v>
      </c>
      <c r="R888"/>
      <c r="S888"/>
      <c r="T888"/>
      <c r="U888"/>
      <c r="V888" s="9" t="s">
        <v>1092</v>
      </c>
      <c r="W888" s="9" t="s">
        <v>1093</v>
      </c>
      <c r="X888" s="21" t="s">
        <v>1094</v>
      </c>
      <c r="Y888" s="9" t="s">
        <v>34</v>
      </c>
    </row>
    <row r="889" spans="1:25" ht="15" customHeight="1">
      <c r="A889" s="10" t="s">
        <v>25</v>
      </c>
      <c r="D889" s="9" t="s">
        <v>27</v>
      </c>
      <c r="F889" s="9" t="s">
        <v>28</v>
      </c>
      <c r="G889" s="9" t="s">
        <v>1048</v>
      </c>
      <c r="I889" s="9" t="s">
        <v>461</v>
      </c>
      <c r="M889" s="9" t="s">
        <v>1114</v>
      </c>
      <c r="P889" s="9" t="s">
        <v>1114</v>
      </c>
      <c r="Q889" s="9">
        <v>2.1</v>
      </c>
      <c r="V889" s="9" t="s">
        <v>1115</v>
      </c>
      <c r="W889" s="9" t="s">
        <v>1116</v>
      </c>
      <c r="X889" s="21" t="s">
        <v>1117</v>
      </c>
      <c r="Y889" s="9" t="s">
        <v>34</v>
      </c>
    </row>
    <row r="890" spans="1:25" ht="15" customHeight="1">
      <c r="A890" s="10" t="s">
        <v>25</v>
      </c>
      <c r="D890" s="9" t="s">
        <v>27</v>
      </c>
      <c r="F890" s="9" t="s">
        <v>28</v>
      </c>
      <c r="G890" s="9" t="s">
        <v>1048</v>
      </c>
      <c r="I890" s="9" t="s">
        <v>461</v>
      </c>
      <c r="M890" s="9" t="s">
        <v>1118</v>
      </c>
      <c r="P890" s="9" t="s">
        <v>1118</v>
      </c>
      <c r="Q890" s="9">
        <v>5.4</v>
      </c>
      <c r="V890" s="9" t="s">
        <v>1115</v>
      </c>
      <c r="W890" s="9" t="s">
        <v>1116</v>
      </c>
      <c r="X890" s="21" t="s">
        <v>1117</v>
      </c>
      <c r="Y890" s="9" t="s">
        <v>34</v>
      </c>
    </row>
    <row r="891" spans="1:25" ht="15" customHeight="1">
      <c r="A891" s="10" t="s">
        <v>25</v>
      </c>
      <c r="D891" s="9" t="s">
        <v>27</v>
      </c>
      <c r="F891" s="9" t="s">
        <v>28</v>
      </c>
      <c r="G891" s="9" t="s">
        <v>1048</v>
      </c>
      <c r="I891" s="9" t="s">
        <v>461</v>
      </c>
      <c r="M891" s="9" t="s">
        <v>1119</v>
      </c>
      <c r="P891" s="9" t="s">
        <v>1119</v>
      </c>
      <c r="Q891" s="9">
        <v>9.8000000000000007</v>
      </c>
      <c r="V891" s="9" t="s">
        <v>1115</v>
      </c>
      <c r="W891" s="9" t="s">
        <v>1116</v>
      </c>
      <c r="X891" s="21" t="s">
        <v>1117</v>
      </c>
      <c r="Y891" s="9" t="s">
        <v>34</v>
      </c>
    </row>
    <row r="892" spans="1:25" ht="15" customHeight="1">
      <c r="A892" s="10" t="s">
        <v>25</v>
      </c>
      <c r="D892" s="9" t="s">
        <v>27</v>
      </c>
      <c r="F892" s="9" t="s">
        <v>28</v>
      </c>
      <c r="G892" s="9" t="s">
        <v>1048</v>
      </c>
      <c r="I892" s="9" t="s">
        <v>461</v>
      </c>
      <c r="M892" s="9" t="s">
        <v>1120</v>
      </c>
      <c r="P892" s="9" t="s">
        <v>1120</v>
      </c>
      <c r="Q892" s="9">
        <v>3.6</v>
      </c>
      <c r="V892" s="9" t="s">
        <v>1115</v>
      </c>
      <c r="W892" s="9" t="s">
        <v>1116</v>
      </c>
      <c r="X892" s="21" t="s">
        <v>1117</v>
      </c>
      <c r="Y892" s="9" t="s">
        <v>34</v>
      </c>
    </row>
    <row r="893" spans="1:25" ht="15" customHeight="1">
      <c r="A893" s="10" t="s">
        <v>25</v>
      </c>
      <c r="D893" s="9" t="s">
        <v>27</v>
      </c>
      <c r="F893" s="9" t="s">
        <v>28</v>
      </c>
      <c r="G893" s="9" t="s">
        <v>1048</v>
      </c>
      <c r="I893" s="9" t="s">
        <v>461</v>
      </c>
      <c r="M893" s="9" t="s">
        <v>1121</v>
      </c>
      <c r="P893" s="9" t="s">
        <v>1121</v>
      </c>
      <c r="Q893" s="9">
        <v>5.5</v>
      </c>
      <c r="V893" s="9" t="s">
        <v>1115</v>
      </c>
      <c r="W893" s="9" t="s">
        <v>1116</v>
      </c>
      <c r="X893" s="21" t="s">
        <v>1117</v>
      </c>
      <c r="Y893" s="9" t="s">
        <v>34</v>
      </c>
    </row>
    <row r="894" spans="1:25" ht="15" customHeight="1">
      <c r="A894" s="10" t="s">
        <v>25</v>
      </c>
      <c r="D894" s="9" t="s">
        <v>27</v>
      </c>
      <c r="F894" s="9" t="s">
        <v>28</v>
      </c>
      <c r="G894" s="9" t="s">
        <v>1048</v>
      </c>
      <c r="I894" s="9" t="s">
        <v>461</v>
      </c>
      <c r="M894" s="9" t="s">
        <v>1122</v>
      </c>
      <c r="P894" s="9" t="s">
        <v>1122</v>
      </c>
      <c r="Q894" s="9">
        <v>5.7</v>
      </c>
      <c r="V894" s="9" t="s">
        <v>1115</v>
      </c>
      <c r="W894" s="9" t="s">
        <v>1116</v>
      </c>
      <c r="X894" s="21" t="s">
        <v>1117</v>
      </c>
      <c r="Y894" s="9" t="s">
        <v>34</v>
      </c>
    </row>
    <row r="895" spans="1:25" ht="15" customHeight="1">
      <c r="A895" s="10" t="s">
        <v>73</v>
      </c>
      <c r="B895" s="9" t="s">
        <v>1123</v>
      </c>
      <c r="F895" s="9" t="s">
        <v>28</v>
      </c>
      <c r="G895" s="9" t="s">
        <v>1048</v>
      </c>
      <c r="I895" s="9" t="s">
        <v>461</v>
      </c>
      <c r="Q895" s="9">
        <v>0.05</v>
      </c>
      <c r="V895" s="9" t="s">
        <v>1124</v>
      </c>
      <c r="W895" s="9" t="s">
        <v>1125</v>
      </c>
      <c r="X895" s="21" t="s">
        <v>1126</v>
      </c>
      <c r="Y895" s="9" t="s">
        <v>34</v>
      </c>
    </row>
    <row r="896" spans="1:25" ht="15" customHeight="1">
      <c r="A896" s="10" t="s">
        <v>73</v>
      </c>
      <c r="B896" s="9" t="s">
        <v>1127</v>
      </c>
      <c r="F896" s="9" t="s">
        <v>28</v>
      </c>
      <c r="G896" s="9" t="s">
        <v>1048</v>
      </c>
      <c r="I896" s="9" t="s">
        <v>461</v>
      </c>
      <c r="Q896" s="9">
        <v>0.25</v>
      </c>
      <c r="V896" s="9" t="s">
        <v>1124</v>
      </c>
      <c r="W896" s="9" t="s">
        <v>1125</v>
      </c>
      <c r="X896" s="21" t="s">
        <v>1126</v>
      </c>
      <c r="Y896" s="9" t="s">
        <v>34</v>
      </c>
    </row>
    <row r="897" spans="1:25" ht="15" customHeight="1">
      <c r="A897" s="10" t="s">
        <v>83</v>
      </c>
      <c r="B897" s="9" t="s">
        <v>1128</v>
      </c>
      <c r="C897" s="9" t="s">
        <v>1129</v>
      </c>
      <c r="F897" s="9" t="s">
        <v>28</v>
      </c>
      <c r="G897" s="9" t="s">
        <v>1048</v>
      </c>
      <c r="I897" s="9" t="s">
        <v>461</v>
      </c>
      <c r="Q897" s="9">
        <v>0.05</v>
      </c>
      <c r="V897" s="9" t="s">
        <v>1124</v>
      </c>
      <c r="W897" s="9" t="s">
        <v>1125</v>
      </c>
      <c r="X897" s="21" t="s">
        <v>1126</v>
      </c>
      <c r="Y897" s="9" t="s">
        <v>34</v>
      </c>
    </row>
    <row r="898" spans="1:25" ht="15" customHeight="1">
      <c r="A898" s="10" t="s">
        <v>25</v>
      </c>
      <c r="F898" s="9" t="s">
        <v>28</v>
      </c>
      <c r="G898" s="9" t="s">
        <v>1048</v>
      </c>
      <c r="I898" s="9" t="s">
        <v>461</v>
      </c>
      <c r="J898" s="9" t="s">
        <v>534</v>
      </c>
      <c r="Q898" s="9">
        <v>2</v>
      </c>
      <c r="V898" s="9" t="s">
        <v>1130</v>
      </c>
      <c r="W898" s="9" t="s">
        <v>1131</v>
      </c>
      <c r="X898" s="21" t="s">
        <v>1132</v>
      </c>
      <c r="Y898" s="9" t="s">
        <v>34</v>
      </c>
    </row>
    <row r="899" spans="1:25" ht="15" customHeight="1">
      <c r="A899" s="10" t="s">
        <v>25</v>
      </c>
      <c r="F899" s="9" t="s">
        <v>28</v>
      </c>
      <c r="G899" s="9" t="s">
        <v>1048</v>
      </c>
      <c r="I899" s="9" t="s">
        <v>461</v>
      </c>
      <c r="J899" s="9" t="s">
        <v>534</v>
      </c>
      <c r="Q899" s="9">
        <v>1.8</v>
      </c>
      <c r="V899" s="9" t="s">
        <v>1130</v>
      </c>
      <c r="W899" s="9" t="s">
        <v>1131</v>
      </c>
      <c r="X899" s="21" t="s">
        <v>1132</v>
      </c>
      <c r="Y899" s="9" t="s">
        <v>34</v>
      </c>
    </row>
    <row r="900" spans="1:25" ht="15" customHeight="1">
      <c r="A900" s="10" t="s">
        <v>25</v>
      </c>
      <c r="F900" s="9" t="s">
        <v>28</v>
      </c>
      <c r="G900" s="9" t="s">
        <v>1048</v>
      </c>
      <c r="I900" s="9" t="s">
        <v>461</v>
      </c>
      <c r="J900" s="9" t="s">
        <v>534</v>
      </c>
      <c r="Q900" s="9">
        <v>1.7</v>
      </c>
      <c r="V900" s="9" t="s">
        <v>1130</v>
      </c>
      <c r="W900" s="9" t="s">
        <v>1131</v>
      </c>
      <c r="X900" s="21" t="s">
        <v>1132</v>
      </c>
      <c r="Y900" s="9" t="s">
        <v>34</v>
      </c>
    </row>
    <row r="901" spans="1:25" ht="15" customHeight="1">
      <c r="A901" s="10" t="s">
        <v>25</v>
      </c>
      <c r="F901" s="9" t="s">
        <v>28</v>
      </c>
      <c r="G901" s="9" t="s">
        <v>1048</v>
      </c>
      <c r="I901" s="9" t="s">
        <v>461</v>
      </c>
      <c r="J901" s="9" t="s">
        <v>534</v>
      </c>
      <c r="Q901" s="9">
        <v>1.5</v>
      </c>
      <c r="V901" s="9" t="s">
        <v>1130</v>
      </c>
      <c r="W901" s="9" t="s">
        <v>1131</v>
      </c>
      <c r="X901" s="21" t="s">
        <v>1132</v>
      </c>
      <c r="Y901" s="9" t="s">
        <v>34</v>
      </c>
    </row>
    <row r="902" spans="1:25" ht="15" customHeight="1">
      <c r="A902" s="10" t="s">
        <v>25</v>
      </c>
      <c r="F902" s="9" t="s">
        <v>28</v>
      </c>
      <c r="G902" s="9" t="s">
        <v>1048</v>
      </c>
      <c r="I902" s="9" t="s">
        <v>461</v>
      </c>
      <c r="J902" s="9" t="s">
        <v>534</v>
      </c>
      <c r="Q902" s="9">
        <v>1.1499999999999999</v>
      </c>
      <c r="V902" s="9" t="s">
        <v>1130</v>
      </c>
      <c r="W902" s="9" t="s">
        <v>1131</v>
      </c>
      <c r="X902" s="21" t="s">
        <v>1132</v>
      </c>
      <c r="Y902" s="9" t="s">
        <v>34</v>
      </c>
    </row>
    <row r="903" spans="1:25" ht="15" customHeight="1">
      <c r="A903" s="10" t="s">
        <v>25</v>
      </c>
      <c r="F903" s="9" t="s">
        <v>28</v>
      </c>
      <c r="G903" s="9" t="s">
        <v>1048</v>
      </c>
      <c r="I903" s="9" t="s">
        <v>461</v>
      </c>
      <c r="J903" s="9" t="s">
        <v>534</v>
      </c>
      <c r="Q903" s="9">
        <v>0.8</v>
      </c>
      <c r="V903" s="9" t="s">
        <v>1130</v>
      </c>
      <c r="W903" s="9" t="s">
        <v>1131</v>
      </c>
      <c r="X903" s="21" t="s">
        <v>1132</v>
      </c>
      <c r="Y903" s="9" t="s">
        <v>34</v>
      </c>
    </row>
    <row r="904" spans="1:25" ht="15" customHeight="1">
      <c r="A904" s="10" t="s">
        <v>25</v>
      </c>
      <c r="F904" s="9" t="s">
        <v>28</v>
      </c>
      <c r="G904" s="9" t="s">
        <v>1048</v>
      </c>
      <c r="I904" s="9" t="s">
        <v>461</v>
      </c>
      <c r="J904" s="9" t="s">
        <v>534</v>
      </c>
      <c r="Q904" s="9">
        <v>1.95</v>
      </c>
      <c r="V904" s="9" t="s">
        <v>1130</v>
      </c>
      <c r="W904" s="9" t="s">
        <v>1131</v>
      </c>
      <c r="X904" s="21" t="s">
        <v>1132</v>
      </c>
      <c r="Y904" s="9" t="s">
        <v>34</v>
      </c>
    </row>
    <row r="905" spans="1:25" ht="15" customHeight="1">
      <c r="A905" s="10" t="s">
        <v>25</v>
      </c>
      <c r="F905" s="9" t="s">
        <v>28</v>
      </c>
      <c r="G905" s="9" t="s">
        <v>1048</v>
      </c>
      <c r="I905" s="9" t="s">
        <v>461</v>
      </c>
      <c r="J905" s="9" t="s">
        <v>534</v>
      </c>
      <c r="Q905" s="9">
        <v>1.8</v>
      </c>
      <c r="V905" s="9" t="s">
        <v>1130</v>
      </c>
      <c r="W905" s="9" t="s">
        <v>1131</v>
      </c>
      <c r="X905" s="21" t="s">
        <v>1132</v>
      </c>
      <c r="Y905" s="9" t="s">
        <v>34</v>
      </c>
    </row>
    <row r="906" spans="1:25" ht="15" customHeight="1">
      <c r="A906" s="10" t="s">
        <v>25</v>
      </c>
      <c r="F906" s="9" t="s">
        <v>28</v>
      </c>
      <c r="G906" s="9" t="s">
        <v>1048</v>
      </c>
      <c r="I906" s="9" t="s">
        <v>461</v>
      </c>
      <c r="J906" s="9" t="s">
        <v>534</v>
      </c>
      <c r="Q906" s="9">
        <v>1.75</v>
      </c>
      <c r="V906" s="9" t="s">
        <v>1130</v>
      </c>
      <c r="W906" s="9" t="s">
        <v>1131</v>
      </c>
      <c r="X906" s="21" t="s">
        <v>1132</v>
      </c>
      <c r="Y906" s="9" t="s">
        <v>34</v>
      </c>
    </row>
    <row r="907" spans="1:25" ht="15" customHeight="1">
      <c r="A907" s="10" t="s">
        <v>25</v>
      </c>
      <c r="F907" s="9" t="s">
        <v>28</v>
      </c>
      <c r="G907" s="9" t="s">
        <v>1048</v>
      </c>
      <c r="I907" s="9" t="s">
        <v>461</v>
      </c>
      <c r="J907" s="9" t="s">
        <v>534</v>
      </c>
      <c r="Q907" s="9">
        <v>1.52</v>
      </c>
      <c r="V907" s="9" t="s">
        <v>1130</v>
      </c>
      <c r="W907" s="9" t="s">
        <v>1131</v>
      </c>
      <c r="X907" s="21" t="s">
        <v>1132</v>
      </c>
      <c r="Y907" s="9" t="s">
        <v>34</v>
      </c>
    </row>
    <row r="908" spans="1:25" ht="15" customHeight="1">
      <c r="A908" s="10" t="s">
        <v>25</v>
      </c>
      <c r="F908" s="9" t="s">
        <v>28</v>
      </c>
      <c r="G908" s="9" t="s">
        <v>1048</v>
      </c>
      <c r="I908" s="9" t="s">
        <v>461</v>
      </c>
      <c r="J908" s="9" t="s">
        <v>534</v>
      </c>
      <c r="Q908" s="9">
        <v>1.18</v>
      </c>
      <c r="V908" s="9" t="s">
        <v>1130</v>
      </c>
      <c r="W908" s="9" t="s">
        <v>1131</v>
      </c>
      <c r="X908" s="21" t="s">
        <v>1132</v>
      </c>
      <c r="Y908" s="9" t="s">
        <v>34</v>
      </c>
    </row>
    <row r="909" spans="1:25" ht="15" customHeight="1">
      <c r="A909" s="10" t="s">
        <v>25</v>
      </c>
      <c r="F909" s="9" t="s">
        <v>28</v>
      </c>
      <c r="G909" s="9" t="s">
        <v>1048</v>
      </c>
      <c r="I909" s="9" t="s">
        <v>461</v>
      </c>
      <c r="J909" s="9" t="s">
        <v>534</v>
      </c>
      <c r="Q909" s="9">
        <v>0.8</v>
      </c>
      <c r="V909" s="9" t="s">
        <v>1130</v>
      </c>
      <c r="W909" s="9" t="s">
        <v>1131</v>
      </c>
      <c r="X909" s="21" t="s">
        <v>1132</v>
      </c>
      <c r="Y909" s="9" t="s">
        <v>34</v>
      </c>
    </row>
    <row r="910" spans="1:25" ht="15" customHeight="1">
      <c r="A910" s="10" t="s">
        <v>45</v>
      </c>
      <c r="B910" s="9" t="s">
        <v>1133</v>
      </c>
      <c r="F910" s="9" t="s">
        <v>671</v>
      </c>
      <c r="G910" s="9" t="s">
        <v>1048</v>
      </c>
      <c r="I910" s="9" t="s">
        <v>461</v>
      </c>
      <c r="J910" s="9" t="s">
        <v>534</v>
      </c>
      <c r="M910" s="9" t="s">
        <v>1134</v>
      </c>
      <c r="N910"/>
      <c r="O910"/>
      <c r="P910"/>
      <c r="Q910" s="9">
        <v>6.0000000000000002E-6</v>
      </c>
      <c r="R910"/>
      <c r="S910"/>
      <c r="T910"/>
      <c r="U910"/>
      <c r="V910"/>
      <c r="W910" s="9" t="s">
        <v>1135</v>
      </c>
      <c r="X910" s="21" t="s">
        <v>1136</v>
      </c>
      <c r="Y910" s="9" t="s">
        <v>34</v>
      </c>
    </row>
    <row r="911" spans="1:25" ht="15" customHeight="1">
      <c r="A911" s="10" t="s">
        <v>45</v>
      </c>
      <c r="B911" s="9" t="s">
        <v>1133</v>
      </c>
      <c r="F911" s="9" t="s">
        <v>671</v>
      </c>
      <c r="G911" s="9" t="s">
        <v>1048</v>
      </c>
      <c r="I911" s="9" t="s">
        <v>461</v>
      </c>
      <c r="J911" s="9" t="s">
        <v>534</v>
      </c>
      <c r="M911" s="9" t="s">
        <v>1134</v>
      </c>
      <c r="N911"/>
      <c r="O911"/>
      <c r="P911"/>
      <c r="Q911" s="9">
        <v>5.0000000000000002E-5</v>
      </c>
      <c r="R911"/>
      <c r="S911"/>
      <c r="T911"/>
      <c r="U911"/>
      <c r="V911"/>
      <c r="W911" s="9" t="s">
        <v>1135</v>
      </c>
      <c r="X911" s="21" t="s">
        <v>1136</v>
      </c>
      <c r="Y911" s="9" t="s">
        <v>34</v>
      </c>
    </row>
    <row r="912" spans="1:25" ht="15" customHeight="1">
      <c r="A912" s="10" t="s">
        <v>45</v>
      </c>
      <c r="B912" s="9" t="s">
        <v>1133</v>
      </c>
      <c r="F912" s="9" t="s">
        <v>671</v>
      </c>
      <c r="G912" s="9" t="s">
        <v>1048</v>
      </c>
      <c r="I912" s="9" t="s">
        <v>461</v>
      </c>
      <c r="J912" s="9" t="s">
        <v>534</v>
      </c>
      <c r="M912" s="9" t="s">
        <v>1134</v>
      </c>
      <c r="Q912" s="9">
        <v>2E-3</v>
      </c>
      <c r="W912" s="9" t="s">
        <v>1135</v>
      </c>
      <c r="X912" s="21" t="s">
        <v>1136</v>
      </c>
      <c r="Y912" s="9" t="s">
        <v>34</v>
      </c>
    </row>
    <row r="913" spans="1:25" ht="15" customHeight="1">
      <c r="A913" s="10" t="s">
        <v>912</v>
      </c>
      <c r="F913" s="9" t="s">
        <v>671</v>
      </c>
      <c r="G913" s="9" t="s">
        <v>1048</v>
      </c>
      <c r="I913" s="9" t="s">
        <v>461</v>
      </c>
      <c r="J913" s="9" t="s">
        <v>534</v>
      </c>
      <c r="Q913" s="9">
        <v>1.2999999999999999E-3</v>
      </c>
      <c r="V913" s="9" t="s">
        <v>1137</v>
      </c>
      <c r="W913" s="9" t="s">
        <v>1138</v>
      </c>
      <c r="X913" s="21" t="s">
        <v>1139</v>
      </c>
      <c r="Y913" s="9" t="s">
        <v>34</v>
      </c>
    </row>
    <row r="914" spans="1:25" ht="15" customHeight="1">
      <c r="A914" s="10" t="s">
        <v>25</v>
      </c>
      <c r="B914" s="9" t="s">
        <v>1140</v>
      </c>
      <c r="F914" s="9" t="s">
        <v>671</v>
      </c>
      <c r="G914" s="9" t="s">
        <v>1048</v>
      </c>
      <c r="I914" s="9" t="s">
        <v>461</v>
      </c>
      <c r="J914" s="9" t="s">
        <v>534</v>
      </c>
      <c r="Q914" s="9">
        <v>0.05</v>
      </c>
      <c r="W914" s="9" t="s">
        <v>1141</v>
      </c>
      <c r="X914" s="21" t="s">
        <v>1142</v>
      </c>
      <c r="Y914" s="9" t="s">
        <v>34</v>
      </c>
    </row>
    <row r="915" spans="1:25" ht="15" customHeight="1">
      <c r="A915" s="10" t="s">
        <v>25</v>
      </c>
      <c r="B915" s="9" t="s">
        <v>1143</v>
      </c>
      <c r="F915" s="9" t="s">
        <v>671</v>
      </c>
      <c r="G915" s="9" t="s">
        <v>1048</v>
      </c>
      <c r="I915" s="9" t="s">
        <v>461</v>
      </c>
      <c r="J915" s="9" t="s">
        <v>534</v>
      </c>
      <c r="Q915" s="9">
        <v>0.38300000000000001</v>
      </c>
      <c r="W915" s="9" t="s">
        <v>1141</v>
      </c>
      <c r="X915" s="21" t="s">
        <v>1142</v>
      </c>
      <c r="Y915" s="9" t="s">
        <v>34</v>
      </c>
    </row>
    <row r="916" spans="1:25" ht="15" customHeight="1">
      <c r="A916" s="10" t="s">
        <v>25</v>
      </c>
      <c r="B916" s="9" t="s">
        <v>1144</v>
      </c>
      <c r="F916" s="9" t="s">
        <v>671</v>
      </c>
      <c r="G916" s="9" t="s">
        <v>1048</v>
      </c>
      <c r="I916" s="9" t="s">
        <v>461</v>
      </c>
      <c r="J916" s="9" t="s">
        <v>534</v>
      </c>
      <c r="Q916" s="9">
        <v>2.5000000000000001E-3</v>
      </c>
      <c r="W916" s="9" t="s">
        <v>1141</v>
      </c>
      <c r="X916" s="21" t="s">
        <v>1142</v>
      </c>
      <c r="Y916" s="9" t="s">
        <v>34</v>
      </c>
    </row>
    <row r="917" spans="1:25" ht="15" customHeight="1">
      <c r="A917" s="10" t="s">
        <v>25</v>
      </c>
      <c r="B917" s="9" t="s">
        <v>1145</v>
      </c>
      <c r="F917" s="9" t="s">
        <v>671</v>
      </c>
      <c r="G917" s="9" t="s">
        <v>1048</v>
      </c>
      <c r="I917" s="9" t="s">
        <v>461</v>
      </c>
      <c r="J917" s="9" t="s">
        <v>534</v>
      </c>
      <c r="Q917" s="9">
        <v>7.1999999999999995E-2</v>
      </c>
      <c r="W917" s="9" t="s">
        <v>1141</v>
      </c>
      <c r="X917" s="21" t="s">
        <v>1142</v>
      </c>
      <c r="Y917" s="9" t="s">
        <v>34</v>
      </c>
    </row>
    <row r="918" spans="1:25" ht="15" customHeight="1">
      <c r="A918" s="10" t="s">
        <v>25</v>
      </c>
      <c r="B918" s="9" t="s">
        <v>1146</v>
      </c>
      <c r="F918" s="9" t="s">
        <v>671</v>
      </c>
      <c r="G918" s="9" t="s">
        <v>1048</v>
      </c>
      <c r="I918" s="9" t="s">
        <v>461</v>
      </c>
      <c r="J918" s="9" t="s">
        <v>534</v>
      </c>
      <c r="Q918" s="9">
        <v>1E-3</v>
      </c>
      <c r="W918" s="9" t="s">
        <v>1141</v>
      </c>
      <c r="X918" s="21" t="s">
        <v>1142</v>
      </c>
      <c r="Y918" s="9" t="s">
        <v>34</v>
      </c>
    </row>
    <row r="919" spans="1:25" ht="15" customHeight="1">
      <c r="A919" s="10" t="s">
        <v>25</v>
      </c>
      <c r="B919" s="9" t="s">
        <v>1147</v>
      </c>
      <c r="D919" s="9" t="s">
        <v>1148</v>
      </c>
      <c r="F919" s="9" t="s">
        <v>671</v>
      </c>
      <c r="G919" s="9" t="s">
        <v>1048</v>
      </c>
      <c r="I919" s="9" t="s">
        <v>461</v>
      </c>
      <c r="J919" s="9" t="s">
        <v>534</v>
      </c>
      <c r="Q919" s="9">
        <v>2</v>
      </c>
      <c r="W919" s="9" t="s">
        <v>1141</v>
      </c>
      <c r="X919" s="21" t="s">
        <v>1142</v>
      </c>
      <c r="Y919" s="9" t="s">
        <v>34</v>
      </c>
    </row>
    <row r="920" spans="1:25" ht="15" customHeight="1">
      <c r="A920" s="10" t="s">
        <v>25</v>
      </c>
      <c r="B920" s="9" t="s">
        <v>1149</v>
      </c>
      <c r="D920" s="9" t="s">
        <v>1148</v>
      </c>
      <c r="F920" s="9" t="s">
        <v>671</v>
      </c>
      <c r="G920" s="9" t="s">
        <v>1048</v>
      </c>
      <c r="I920" s="9" t="s">
        <v>461</v>
      </c>
      <c r="J920" s="9" t="s">
        <v>534</v>
      </c>
      <c r="Q920" s="9">
        <v>20</v>
      </c>
      <c r="W920" s="9" t="s">
        <v>1141</v>
      </c>
      <c r="X920" s="21" t="s">
        <v>1142</v>
      </c>
      <c r="Y920" s="9" t="s">
        <v>34</v>
      </c>
    </row>
    <row r="921" spans="1:25" ht="15" customHeight="1">
      <c r="A921" s="10" t="s">
        <v>25</v>
      </c>
      <c r="B921" s="9" t="s">
        <v>1150</v>
      </c>
      <c r="F921" s="9" t="s">
        <v>28</v>
      </c>
      <c r="G921" s="9" t="s">
        <v>1048</v>
      </c>
      <c r="I921" s="9" t="s">
        <v>461</v>
      </c>
      <c r="L921" s="9" t="s">
        <v>1151</v>
      </c>
      <c r="Q921" s="9">
        <f>5*10^(-6)*7</f>
        <v>3.4999999999999997E-5</v>
      </c>
      <c r="W921" s="9" t="s">
        <v>1152</v>
      </c>
      <c r="X921" s="21" t="s">
        <v>1153</v>
      </c>
      <c r="Y921" s="9" t="s">
        <v>34</v>
      </c>
    </row>
    <row r="922" spans="1:25" ht="15" customHeight="1">
      <c r="A922" s="10" t="s">
        <v>25</v>
      </c>
      <c r="B922" s="9" t="s">
        <v>1154</v>
      </c>
      <c r="F922" s="9" t="s">
        <v>28</v>
      </c>
      <c r="G922" s="9" t="s">
        <v>1048</v>
      </c>
      <c r="I922" s="9" t="s">
        <v>461</v>
      </c>
      <c r="L922" s="9" t="s">
        <v>1151</v>
      </c>
      <c r="Q922" s="86">
        <f>9.5*10^(-8)*7</f>
        <v>6.6499999999999999E-7</v>
      </c>
      <c r="W922" s="9" t="s">
        <v>1152</v>
      </c>
      <c r="X922" s="21" t="s">
        <v>1153</v>
      </c>
      <c r="Y922" s="9" t="s">
        <v>34</v>
      </c>
    </row>
    <row r="923" spans="1:25" ht="15" customHeight="1">
      <c r="A923" s="10" t="s">
        <v>25</v>
      </c>
      <c r="B923" s="9" t="s">
        <v>1155</v>
      </c>
      <c r="F923" s="9" t="s">
        <v>28</v>
      </c>
      <c r="G923" s="9" t="s">
        <v>1048</v>
      </c>
      <c r="I923" s="9" t="s">
        <v>461</v>
      </c>
      <c r="L923" s="9" t="s">
        <v>1151</v>
      </c>
      <c r="Q923" s="86">
        <f>9.5*10^(-7)*7</f>
        <v>6.6499999999999999E-6</v>
      </c>
      <c r="W923" s="9" t="s">
        <v>1152</v>
      </c>
      <c r="X923" s="21" t="s">
        <v>1153</v>
      </c>
      <c r="Y923" s="9" t="s">
        <v>34</v>
      </c>
    </row>
    <row r="924" spans="1:25" ht="15" customHeight="1">
      <c r="A924" s="10" t="s">
        <v>40</v>
      </c>
      <c r="F924" s="9" t="s">
        <v>28</v>
      </c>
      <c r="G924" s="26" t="s">
        <v>1156</v>
      </c>
      <c r="H924" s="9" t="s">
        <v>1157</v>
      </c>
      <c r="I924" s="9" t="s">
        <v>461</v>
      </c>
      <c r="Q924" s="9">
        <v>2.5</v>
      </c>
      <c r="R924" s="9">
        <v>1.7</v>
      </c>
      <c r="S924" s="9">
        <v>9.8000000000000007</v>
      </c>
      <c r="V924" s="10" t="s">
        <v>1158</v>
      </c>
      <c r="W924" s="9" t="s">
        <v>1159</v>
      </c>
      <c r="X924" s="9" t="s">
        <v>1160</v>
      </c>
      <c r="Y924" s="9" t="s">
        <v>34</v>
      </c>
    </row>
    <row r="925" spans="1:25" ht="15" customHeight="1">
      <c r="A925" s="10" t="s">
        <v>40</v>
      </c>
      <c r="D925" s="9" t="s">
        <v>713</v>
      </c>
      <c r="F925" s="9" t="s">
        <v>28</v>
      </c>
      <c r="G925" s="26" t="s">
        <v>1156</v>
      </c>
      <c r="H925" s="9" t="s">
        <v>1157</v>
      </c>
      <c r="I925" s="9" t="s">
        <v>461</v>
      </c>
      <c r="M925" s="9" t="s">
        <v>1161</v>
      </c>
      <c r="Q925" s="9">
        <v>2</v>
      </c>
      <c r="R925" s="9">
        <v>1.9</v>
      </c>
      <c r="S925" s="9">
        <v>2.2000000000000002</v>
      </c>
      <c r="V925" s="10" t="s">
        <v>1162</v>
      </c>
      <c r="W925" s="10" t="s">
        <v>1163</v>
      </c>
      <c r="X925" s="29" t="s">
        <v>1164</v>
      </c>
      <c r="Y925" s="9" t="s">
        <v>34</v>
      </c>
    </row>
    <row r="926" spans="1:25" ht="15" customHeight="1">
      <c r="A926" s="10" t="s">
        <v>40</v>
      </c>
      <c r="D926" s="9" t="s">
        <v>713</v>
      </c>
      <c r="F926" s="9" t="s">
        <v>28</v>
      </c>
      <c r="G926" s="26" t="s">
        <v>1156</v>
      </c>
      <c r="H926" s="9" t="s">
        <v>1157</v>
      </c>
      <c r="I926" s="9" t="s">
        <v>461</v>
      </c>
      <c r="L926" s="9" t="s">
        <v>1165</v>
      </c>
      <c r="M926" s="9" t="s">
        <v>870</v>
      </c>
      <c r="Q926" s="9">
        <v>1.1000000000000001</v>
      </c>
      <c r="R926" s="9">
        <v>0.2</v>
      </c>
      <c r="S926" s="9">
        <v>6.4</v>
      </c>
      <c r="V926" s="10" t="s">
        <v>1162</v>
      </c>
      <c r="W926" s="10" t="s">
        <v>1163</v>
      </c>
      <c r="X926" s="29" t="s">
        <v>1164</v>
      </c>
      <c r="Y926" s="9" t="s">
        <v>34</v>
      </c>
    </row>
    <row r="927" spans="1:25" ht="15" customHeight="1">
      <c r="A927" s="10" t="s">
        <v>40</v>
      </c>
      <c r="D927" s="9" t="s">
        <v>713</v>
      </c>
      <c r="F927" s="9" t="s">
        <v>28</v>
      </c>
      <c r="G927" s="26" t="s">
        <v>1156</v>
      </c>
      <c r="H927" s="9" t="s">
        <v>1157</v>
      </c>
      <c r="I927" s="9" t="s">
        <v>461</v>
      </c>
      <c r="L927" s="9" t="s">
        <v>1165</v>
      </c>
      <c r="M927" s="9" t="s">
        <v>874</v>
      </c>
      <c r="Q927" s="9">
        <v>2.6</v>
      </c>
      <c r="R927" s="9">
        <v>1.1000000000000001</v>
      </c>
      <c r="S927" s="9">
        <v>6.3</v>
      </c>
      <c r="V927" s="10" t="s">
        <v>1162</v>
      </c>
      <c r="W927" s="10" t="s">
        <v>1163</v>
      </c>
      <c r="X927" s="29" t="s">
        <v>1164</v>
      </c>
      <c r="Y927" s="9" t="s">
        <v>34</v>
      </c>
    </row>
    <row r="928" spans="1:25" ht="15" customHeight="1">
      <c r="A928" s="10" t="s">
        <v>40</v>
      </c>
      <c r="D928" s="9" t="s">
        <v>713</v>
      </c>
      <c r="F928" s="9" t="s">
        <v>28</v>
      </c>
      <c r="G928" s="26" t="s">
        <v>1156</v>
      </c>
      <c r="H928" s="9" t="s">
        <v>1157</v>
      </c>
      <c r="I928" s="9" t="s">
        <v>461</v>
      </c>
      <c r="L928" s="9" t="s">
        <v>1165</v>
      </c>
      <c r="M928" s="9" t="s">
        <v>875</v>
      </c>
      <c r="Q928" s="9">
        <v>1.8</v>
      </c>
      <c r="R928" s="9">
        <v>0.5</v>
      </c>
      <c r="S928" s="9">
        <v>6.3</v>
      </c>
      <c r="V928" s="10" t="s">
        <v>1162</v>
      </c>
      <c r="W928" s="10" t="s">
        <v>1163</v>
      </c>
      <c r="X928" s="29" t="s">
        <v>1164</v>
      </c>
      <c r="Y928" s="9" t="s">
        <v>34</v>
      </c>
    </row>
    <row r="929" spans="1:25" ht="15" customHeight="1">
      <c r="A929" s="10" t="s">
        <v>40</v>
      </c>
      <c r="D929" s="9" t="s">
        <v>713</v>
      </c>
      <c r="F929" s="9" t="s">
        <v>28</v>
      </c>
      <c r="G929" s="26" t="s">
        <v>1156</v>
      </c>
      <c r="H929" s="9" t="s">
        <v>1157</v>
      </c>
      <c r="I929" s="9" t="s">
        <v>461</v>
      </c>
      <c r="L929" s="9" t="s">
        <v>1165</v>
      </c>
      <c r="M929" s="9" t="s">
        <v>876</v>
      </c>
      <c r="Q929" s="9">
        <v>2.7</v>
      </c>
      <c r="R929" s="9">
        <v>0.9</v>
      </c>
      <c r="S929" s="9">
        <v>8.5</v>
      </c>
      <c r="V929" s="10" t="s">
        <v>1162</v>
      </c>
      <c r="W929" s="10" t="s">
        <v>1163</v>
      </c>
      <c r="X929" s="29" t="s">
        <v>1164</v>
      </c>
      <c r="Y929" s="9" t="s">
        <v>34</v>
      </c>
    </row>
    <row r="930" spans="1:25" ht="15" customHeight="1">
      <c r="A930" s="10" t="s">
        <v>25</v>
      </c>
      <c r="D930" s="9" t="s">
        <v>964</v>
      </c>
      <c r="F930" s="9" t="s">
        <v>28</v>
      </c>
      <c r="G930" s="26" t="s">
        <v>1156</v>
      </c>
      <c r="Q930" s="9">
        <v>2E-3</v>
      </c>
      <c r="V930" t="s">
        <v>1166</v>
      </c>
      <c r="W930" s="10" t="s">
        <v>1167</v>
      </c>
      <c r="X930" s="29" t="s">
        <v>1168</v>
      </c>
      <c r="Y930" s="9" t="s">
        <v>34</v>
      </c>
    </row>
    <row r="931" spans="1:25" ht="15" customHeight="1">
      <c r="A931" s="10" t="s">
        <v>45</v>
      </c>
      <c r="B931" s="9" t="s">
        <v>1169</v>
      </c>
      <c r="D931" s="9" t="s">
        <v>964</v>
      </c>
      <c r="F931" s="9" t="s">
        <v>28</v>
      </c>
      <c r="G931" s="26" t="s">
        <v>1156</v>
      </c>
      <c r="Q931" s="9">
        <f>3*10^-12</f>
        <v>3.0000000000000001E-12</v>
      </c>
      <c r="V931" t="s">
        <v>1166</v>
      </c>
      <c r="W931" s="10" t="s">
        <v>1167</v>
      </c>
      <c r="X931" s="29" t="s">
        <v>1168</v>
      </c>
      <c r="Y931" s="9" t="s">
        <v>34</v>
      </c>
    </row>
    <row r="932" spans="1:25" ht="15" customHeight="1">
      <c r="A932" s="10" t="s">
        <v>45</v>
      </c>
      <c r="B932" s="9" t="s">
        <v>1170</v>
      </c>
      <c r="D932" s="9" t="s">
        <v>964</v>
      </c>
      <c r="F932" s="9" t="s">
        <v>28</v>
      </c>
      <c r="G932" s="26" t="s">
        <v>1156</v>
      </c>
      <c r="Q932" s="9">
        <v>1</v>
      </c>
      <c r="V932" t="s">
        <v>1166</v>
      </c>
      <c r="W932" s="10" t="s">
        <v>1167</v>
      </c>
      <c r="X932" s="12" t="s">
        <v>1168</v>
      </c>
      <c r="Y932" s="9" t="s">
        <v>34</v>
      </c>
    </row>
    <row r="933" spans="1:25" ht="15" customHeight="1">
      <c r="A933" s="10" t="s">
        <v>45</v>
      </c>
      <c r="B933" s="9" t="s">
        <v>1169</v>
      </c>
      <c r="F933" s="9" t="s">
        <v>28</v>
      </c>
      <c r="G933" s="26" t="s">
        <v>1156</v>
      </c>
      <c r="H933" s="9" t="s">
        <v>1171</v>
      </c>
      <c r="I933" s="9" t="s">
        <v>461</v>
      </c>
      <c r="J933" s="9" t="s">
        <v>534</v>
      </c>
      <c r="Q933" s="9">
        <f>1.3*10^-11</f>
        <v>1.3E-11</v>
      </c>
      <c r="V933" s="9" t="s">
        <v>1172</v>
      </c>
      <c r="W933" s="10" t="s">
        <v>1173</v>
      </c>
      <c r="X933" s="12" t="s">
        <v>1174</v>
      </c>
      <c r="Y933" s="9" t="s">
        <v>34</v>
      </c>
    </row>
    <row r="934" spans="1:25" ht="15" customHeight="1">
      <c r="A934" s="10" t="s">
        <v>25</v>
      </c>
      <c r="F934" s="9" t="s">
        <v>28</v>
      </c>
      <c r="G934" s="26" t="s">
        <v>1156</v>
      </c>
      <c r="H934" s="9" t="s">
        <v>1171</v>
      </c>
      <c r="I934" s="9" t="s">
        <v>461</v>
      </c>
      <c r="J934" s="9" t="s">
        <v>534</v>
      </c>
      <c r="Q934" s="9">
        <v>6.0000000000000001E-3</v>
      </c>
      <c r="V934" s="9" t="s">
        <v>1172</v>
      </c>
      <c r="W934" s="10" t="s">
        <v>1173</v>
      </c>
      <c r="X934" s="12" t="s">
        <v>1174</v>
      </c>
      <c r="Y934" s="9" t="s">
        <v>34</v>
      </c>
    </row>
    <row r="935" spans="1:25" ht="15" customHeight="1">
      <c r="A935" s="10" t="s">
        <v>25</v>
      </c>
      <c r="D935" s="9" t="s">
        <v>964</v>
      </c>
      <c r="F935" s="9" t="s">
        <v>28</v>
      </c>
      <c r="G935" s="26" t="s">
        <v>1156</v>
      </c>
      <c r="H935" s="9" t="s">
        <v>1175</v>
      </c>
      <c r="I935" s="9" t="s">
        <v>461</v>
      </c>
      <c r="Q935" s="9">
        <v>1E-3</v>
      </c>
      <c r="W935" s="9" t="s">
        <v>1167</v>
      </c>
      <c r="X935" s="9" t="s">
        <v>1176</v>
      </c>
      <c r="Y935" s="9" t="s">
        <v>34</v>
      </c>
    </row>
    <row r="936" spans="1:25" ht="15" customHeight="1">
      <c r="A936" s="10" t="s">
        <v>45</v>
      </c>
      <c r="B936" s="9" t="s">
        <v>1169</v>
      </c>
      <c r="D936" s="9" t="s">
        <v>964</v>
      </c>
      <c r="F936" s="9" t="s">
        <v>28</v>
      </c>
      <c r="G936" s="26" t="s">
        <v>1156</v>
      </c>
      <c r="H936" s="9" t="s">
        <v>1175</v>
      </c>
      <c r="I936" s="9" t="s">
        <v>461</v>
      </c>
      <c r="Q936" s="9">
        <v>6.0000000000000001E-3</v>
      </c>
      <c r="W936" s="9" t="s">
        <v>1167</v>
      </c>
      <c r="X936" s="9" t="s">
        <v>1176</v>
      </c>
      <c r="Y936" s="9" t="s">
        <v>34</v>
      </c>
    </row>
    <row r="937" spans="1:25" ht="15" customHeight="1">
      <c r="A937" s="10" t="s">
        <v>25</v>
      </c>
      <c r="D937" s="9" t="s">
        <v>713</v>
      </c>
      <c r="F937" s="9" t="s">
        <v>28</v>
      </c>
      <c r="G937" s="26" t="s">
        <v>1156</v>
      </c>
      <c r="I937" s="9" t="s">
        <v>461</v>
      </c>
      <c r="J937" s="9" t="s">
        <v>534</v>
      </c>
      <c r="M937" s="9" t="s">
        <v>1177</v>
      </c>
      <c r="Q937" s="9">
        <v>1.6000000000000001E-3</v>
      </c>
      <c r="V937" s="9" t="s">
        <v>1178</v>
      </c>
      <c r="W937" s="9" t="s">
        <v>1179</v>
      </c>
      <c r="X937" s="9" t="s">
        <v>1180</v>
      </c>
      <c r="Y937" s="9" t="s">
        <v>34</v>
      </c>
    </row>
    <row r="938" spans="1:25" ht="15" customHeight="1">
      <c r="A938" s="10" t="s">
        <v>25</v>
      </c>
      <c r="D938" s="9" t="s">
        <v>713</v>
      </c>
      <c r="F938" s="9" t="s">
        <v>28</v>
      </c>
      <c r="G938" s="26" t="s">
        <v>1156</v>
      </c>
      <c r="I938" s="9" t="s">
        <v>461</v>
      </c>
      <c r="J938" s="9" t="s">
        <v>534</v>
      </c>
      <c r="M938" s="9" t="s">
        <v>1181</v>
      </c>
      <c r="Q938" s="9">
        <v>6.0000000000000002E-5</v>
      </c>
      <c r="V938" s="9" t="s">
        <v>1178</v>
      </c>
      <c r="W938" s="9" t="s">
        <v>1179</v>
      </c>
      <c r="X938" s="9" t="s">
        <v>1180</v>
      </c>
      <c r="Y938" s="9" t="s">
        <v>34</v>
      </c>
    </row>
    <row r="939" spans="1:25" ht="15" customHeight="1">
      <c r="A939" s="10" t="s">
        <v>40</v>
      </c>
      <c r="D939" s="9" t="s">
        <v>713</v>
      </c>
      <c r="F939" s="9" t="s">
        <v>28</v>
      </c>
      <c r="G939" s="26" t="s">
        <v>1156</v>
      </c>
      <c r="I939" s="9" t="s">
        <v>461</v>
      </c>
      <c r="J939" s="9" t="s">
        <v>534</v>
      </c>
      <c r="Q939" s="9">
        <v>1.53</v>
      </c>
      <c r="V939" s="9" t="s">
        <v>1178</v>
      </c>
      <c r="W939" s="9" t="s">
        <v>1179</v>
      </c>
      <c r="X939" s="21" t="s">
        <v>1180</v>
      </c>
      <c r="Y939" s="9" t="s">
        <v>34</v>
      </c>
    </row>
    <row r="940" spans="1:25" ht="15" customHeight="1">
      <c r="A940" s="10" t="s">
        <v>40</v>
      </c>
      <c r="D940" s="9" t="s">
        <v>713</v>
      </c>
      <c r="F940" s="9" t="s">
        <v>28</v>
      </c>
      <c r="G940" s="26" t="s">
        <v>1156</v>
      </c>
      <c r="I940" s="9" t="s">
        <v>461</v>
      </c>
      <c r="J940" s="9" t="s">
        <v>534</v>
      </c>
      <c r="Q940" s="9">
        <v>1.62</v>
      </c>
      <c r="V940" s="9" t="s">
        <v>1178</v>
      </c>
      <c r="W940" s="9" t="s">
        <v>1179</v>
      </c>
      <c r="X940" s="21" t="s">
        <v>1180</v>
      </c>
      <c r="Y940" s="9" t="s">
        <v>34</v>
      </c>
    </row>
    <row r="941" spans="1:25" ht="15" customHeight="1">
      <c r="A941" s="10" t="s">
        <v>40</v>
      </c>
      <c r="D941" s="9" t="s">
        <v>713</v>
      </c>
      <c r="F941" s="9" t="s">
        <v>28</v>
      </c>
      <c r="G941" s="26" t="s">
        <v>1156</v>
      </c>
      <c r="I941" s="9" t="s">
        <v>461</v>
      </c>
      <c r="J941" s="9" t="s">
        <v>534</v>
      </c>
      <c r="Q941" s="9">
        <v>4.7</v>
      </c>
      <c r="V941" s="9" t="s">
        <v>1178</v>
      </c>
      <c r="W941" s="9" t="s">
        <v>1179</v>
      </c>
      <c r="X941" s="21" t="s">
        <v>1180</v>
      </c>
      <c r="Y941" s="9" t="s">
        <v>34</v>
      </c>
    </row>
    <row r="942" spans="1:25" ht="15" customHeight="1">
      <c r="A942" s="10" t="s">
        <v>40</v>
      </c>
      <c r="B942" s="9" t="s">
        <v>1182</v>
      </c>
      <c r="D942" s="9" t="s">
        <v>964</v>
      </c>
      <c r="F942" s="9" t="s">
        <v>28</v>
      </c>
      <c r="G942" s="26" t="s">
        <v>1156</v>
      </c>
      <c r="H942" s="9" t="s">
        <v>1183</v>
      </c>
      <c r="I942" s="9" t="s">
        <v>708</v>
      </c>
      <c r="J942" s="9" t="s">
        <v>1184</v>
      </c>
      <c r="M942" s="9" t="s">
        <v>1185</v>
      </c>
      <c r="Q942" s="9">
        <v>1.74</v>
      </c>
      <c r="V942" s="9" t="s">
        <v>1186</v>
      </c>
      <c r="W942" s="9" t="s">
        <v>1187</v>
      </c>
      <c r="X942" s="21" t="s">
        <v>1188</v>
      </c>
      <c r="Y942" s="9" t="s">
        <v>34</v>
      </c>
    </row>
    <row r="943" spans="1:25" ht="15" customHeight="1">
      <c r="A943" s="10" t="s">
        <v>40</v>
      </c>
      <c r="B943" s="9" t="s">
        <v>1182</v>
      </c>
      <c r="D943" s="9" t="s">
        <v>964</v>
      </c>
      <c r="F943" s="9" t="s">
        <v>28</v>
      </c>
      <c r="G943" s="26" t="s">
        <v>1156</v>
      </c>
      <c r="H943" s="9" t="s">
        <v>1183</v>
      </c>
      <c r="I943" s="9" t="s">
        <v>708</v>
      </c>
      <c r="J943" s="9" t="s">
        <v>1184</v>
      </c>
      <c r="M943" s="9" t="s">
        <v>1189</v>
      </c>
      <c r="Q943" s="9">
        <v>1.71</v>
      </c>
      <c r="R943" s="9">
        <v>0.43</v>
      </c>
      <c r="S943" s="9">
        <v>4.28</v>
      </c>
      <c r="V943" s="9" t="s">
        <v>1186</v>
      </c>
      <c r="W943" s="9" t="s">
        <v>1187</v>
      </c>
      <c r="X943" s="21" t="s">
        <v>1188</v>
      </c>
      <c r="Y943" s="9" t="s">
        <v>34</v>
      </c>
    </row>
    <row r="944" spans="1:25" ht="15" customHeight="1">
      <c r="A944" s="10" t="s">
        <v>40</v>
      </c>
      <c r="B944" s="9" t="s">
        <v>1182</v>
      </c>
      <c r="D944" s="9" t="s">
        <v>964</v>
      </c>
      <c r="F944" s="9" t="s">
        <v>28</v>
      </c>
      <c r="G944" s="26" t="s">
        <v>1156</v>
      </c>
      <c r="H944" s="9" t="s">
        <v>1183</v>
      </c>
      <c r="I944" s="9" t="s">
        <v>708</v>
      </c>
      <c r="J944" s="9" t="s">
        <v>1184</v>
      </c>
      <c r="M944" s="9" t="s">
        <v>1190</v>
      </c>
      <c r="Q944" s="9">
        <v>1.36</v>
      </c>
      <c r="V944" s="9" t="s">
        <v>1186</v>
      </c>
      <c r="W944" s="9" t="s">
        <v>1187</v>
      </c>
      <c r="X944" s="21" t="s">
        <v>1188</v>
      </c>
      <c r="Y944" s="9" t="s">
        <v>34</v>
      </c>
    </row>
    <row r="945" spans="1:25" ht="15" customHeight="1">
      <c r="A945" s="10" t="s">
        <v>40</v>
      </c>
      <c r="B945" s="9" t="s">
        <v>1182</v>
      </c>
      <c r="D945" s="9" t="s">
        <v>964</v>
      </c>
      <c r="F945" s="9" t="s">
        <v>28</v>
      </c>
      <c r="G945" s="26" t="s">
        <v>1156</v>
      </c>
      <c r="H945" s="9" t="s">
        <v>1183</v>
      </c>
      <c r="I945" s="9" t="s">
        <v>708</v>
      </c>
      <c r="J945" s="9" t="s">
        <v>1184</v>
      </c>
      <c r="M945" s="9" t="s">
        <v>1191</v>
      </c>
      <c r="Q945" s="9">
        <v>1.34</v>
      </c>
      <c r="R945" s="9">
        <v>0.35</v>
      </c>
      <c r="S945" s="9">
        <v>3.33</v>
      </c>
      <c r="V945" s="9" t="s">
        <v>1186</v>
      </c>
      <c r="W945" s="9" t="s">
        <v>1187</v>
      </c>
      <c r="X945" s="21" t="s">
        <v>1188</v>
      </c>
      <c r="Y945" s="9" t="s">
        <v>34</v>
      </c>
    </row>
    <row r="946" spans="1:25" ht="15" customHeight="1">
      <c r="A946" s="10" t="s">
        <v>40</v>
      </c>
      <c r="B946" s="9" t="s">
        <v>1182</v>
      </c>
      <c r="D946" s="9" t="s">
        <v>964</v>
      </c>
      <c r="F946" s="9" t="s">
        <v>28</v>
      </c>
      <c r="G946" s="26" t="s">
        <v>1156</v>
      </c>
      <c r="H946" s="9" t="s">
        <v>1183</v>
      </c>
      <c r="I946" s="9" t="s">
        <v>708</v>
      </c>
      <c r="J946" s="9" t="s">
        <v>1184</v>
      </c>
      <c r="M946" s="9" t="s">
        <v>1192</v>
      </c>
      <c r="Q946" s="9">
        <v>1.74</v>
      </c>
      <c r="V946" s="9" t="s">
        <v>1186</v>
      </c>
      <c r="W946" s="9" t="s">
        <v>1187</v>
      </c>
      <c r="X946" s="21" t="s">
        <v>1188</v>
      </c>
      <c r="Y946" s="9" t="s">
        <v>34</v>
      </c>
    </row>
    <row r="947" spans="1:25" ht="15" customHeight="1">
      <c r="A947" s="10" t="s">
        <v>40</v>
      </c>
      <c r="B947" s="9" t="s">
        <v>1182</v>
      </c>
      <c r="D947" s="9" t="s">
        <v>964</v>
      </c>
      <c r="F947" s="9" t="s">
        <v>28</v>
      </c>
      <c r="G947" s="26" t="s">
        <v>1156</v>
      </c>
      <c r="H947" s="9" t="s">
        <v>1183</v>
      </c>
      <c r="I947" s="9" t="s">
        <v>708</v>
      </c>
      <c r="J947" s="9" t="s">
        <v>1184</v>
      </c>
      <c r="M947" s="9" t="s">
        <v>1193</v>
      </c>
      <c r="Q947" s="9">
        <v>1.71</v>
      </c>
      <c r="R947" s="9">
        <v>0.43</v>
      </c>
      <c r="S947" s="9">
        <v>4.28</v>
      </c>
      <c r="V947" s="9" t="s">
        <v>1186</v>
      </c>
      <c r="W947" s="9" t="s">
        <v>1187</v>
      </c>
      <c r="X947" s="21" t="s">
        <v>1188</v>
      </c>
      <c r="Y947" s="9" t="s">
        <v>34</v>
      </c>
    </row>
    <row r="948" spans="1:25" ht="15" customHeight="1">
      <c r="A948" s="10" t="s">
        <v>40</v>
      </c>
      <c r="B948" s="9" t="s">
        <v>1182</v>
      </c>
      <c r="D948" s="9" t="s">
        <v>964</v>
      </c>
      <c r="F948" s="9" t="s">
        <v>28</v>
      </c>
      <c r="G948" s="26" t="s">
        <v>1156</v>
      </c>
      <c r="H948" s="9" t="s">
        <v>1183</v>
      </c>
      <c r="I948" s="9" t="s">
        <v>708</v>
      </c>
      <c r="J948" s="9" t="s">
        <v>1184</v>
      </c>
      <c r="M948" s="9" t="s">
        <v>1194</v>
      </c>
      <c r="Q948" s="9">
        <v>2.42</v>
      </c>
      <c r="V948" s="9" t="s">
        <v>1186</v>
      </c>
      <c r="W948" s="9" t="s">
        <v>1187</v>
      </c>
      <c r="X948" s="21" t="s">
        <v>1188</v>
      </c>
      <c r="Y948" s="9" t="s">
        <v>34</v>
      </c>
    </row>
    <row r="949" spans="1:25" ht="15" customHeight="1">
      <c r="A949" s="10" t="s">
        <v>40</v>
      </c>
      <c r="B949" s="9" t="s">
        <v>1182</v>
      </c>
      <c r="D949" s="9" t="s">
        <v>964</v>
      </c>
      <c r="F949" s="9" t="s">
        <v>28</v>
      </c>
      <c r="G949" s="26" t="s">
        <v>1156</v>
      </c>
      <c r="H949" s="9" t="s">
        <v>1183</v>
      </c>
      <c r="I949" s="9" t="s">
        <v>708</v>
      </c>
      <c r="J949" s="9" t="s">
        <v>1184</v>
      </c>
      <c r="M949" s="9" t="s">
        <v>1195</v>
      </c>
      <c r="Q949" s="9">
        <v>2.39</v>
      </c>
      <c r="R949" s="9">
        <v>0.57999999999999996</v>
      </c>
      <c r="S949" s="9">
        <v>6.03</v>
      </c>
      <c r="V949" s="9" t="s">
        <v>1186</v>
      </c>
      <c r="W949" s="9" t="s">
        <v>1187</v>
      </c>
      <c r="X949" s="21" t="s">
        <v>1188</v>
      </c>
      <c r="Y949" s="9" t="s">
        <v>34</v>
      </c>
    </row>
    <row r="950" spans="1:25" ht="15" customHeight="1">
      <c r="A950" s="10" t="s">
        <v>40</v>
      </c>
      <c r="B950" s="9" t="s">
        <v>1182</v>
      </c>
      <c r="D950" s="9" t="s">
        <v>964</v>
      </c>
      <c r="F950" s="9" t="s">
        <v>28</v>
      </c>
      <c r="G950" s="26" t="s">
        <v>1156</v>
      </c>
      <c r="H950" s="9" t="s">
        <v>1183</v>
      </c>
      <c r="I950" s="9" t="s">
        <v>708</v>
      </c>
      <c r="J950" s="9" t="s">
        <v>1184</v>
      </c>
      <c r="M950" s="9" t="s">
        <v>1196</v>
      </c>
      <c r="Q950" s="9">
        <v>2.04</v>
      </c>
      <c r="R950" s="9">
        <v>0.54</v>
      </c>
      <c r="S950" s="9">
        <v>4.9000000000000004</v>
      </c>
      <c r="V950" s="9" t="s">
        <v>1186</v>
      </c>
      <c r="W950" s="9" t="s">
        <v>1187</v>
      </c>
      <c r="X950" s="21" t="s">
        <v>1188</v>
      </c>
      <c r="Y950" s="9" t="s">
        <v>34</v>
      </c>
    </row>
    <row r="951" spans="1:25" ht="15" customHeight="1">
      <c r="A951" s="10" t="s">
        <v>40</v>
      </c>
      <c r="B951" s="9" t="s">
        <v>1182</v>
      </c>
      <c r="D951" s="9" t="s">
        <v>964</v>
      </c>
      <c r="F951" s="9" t="s">
        <v>28</v>
      </c>
      <c r="G951" s="26" t="s">
        <v>1156</v>
      </c>
      <c r="H951" s="9" t="s">
        <v>1183</v>
      </c>
      <c r="I951" s="9" t="s">
        <v>708</v>
      </c>
      <c r="J951" s="9" t="s">
        <v>1184</v>
      </c>
      <c r="M951" s="9" t="s">
        <v>1197</v>
      </c>
      <c r="Q951" s="9">
        <v>1.45</v>
      </c>
      <c r="R951" s="9">
        <v>0.37</v>
      </c>
      <c r="S951" s="9">
        <v>3.52</v>
      </c>
      <c r="V951" s="9" t="s">
        <v>1186</v>
      </c>
      <c r="W951" s="9" t="s">
        <v>1187</v>
      </c>
      <c r="X951" s="21" t="s">
        <v>1188</v>
      </c>
      <c r="Y951" s="9" t="s">
        <v>34</v>
      </c>
    </row>
    <row r="952" spans="1:25" ht="15" customHeight="1">
      <c r="A952" s="10" t="s">
        <v>40</v>
      </c>
      <c r="B952" s="9" t="s">
        <v>1182</v>
      </c>
      <c r="D952" s="9" t="s">
        <v>964</v>
      </c>
      <c r="F952" s="9" t="s">
        <v>28</v>
      </c>
      <c r="G952" s="26" t="s">
        <v>1156</v>
      </c>
      <c r="H952" s="9" t="s">
        <v>1183</v>
      </c>
      <c r="I952" s="9" t="s">
        <v>708</v>
      </c>
      <c r="J952" s="9" t="s">
        <v>1184</v>
      </c>
      <c r="M952" s="9" t="s">
        <v>1198</v>
      </c>
      <c r="Q952" s="9">
        <v>1.19</v>
      </c>
      <c r="R952" s="9">
        <v>0.28999999999999998</v>
      </c>
      <c r="S952" s="9">
        <v>2.89</v>
      </c>
      <c r="V952" s="9" t="s">
        <v>1186</v>
      </c>
      <c r="W952" s="9" t="s">
        <v>1187</v>
      </c>
      <c r="X952" s="21" t="s">
        <v>1188</v>
      </c>
      <c r="Y952" s="9" t="s">
        <v>34</v>
      </c>
    </row>
    <row r="953" spans="1:25" ht="15" customHeight="1">
      <c r="A953" s="10" t="s">
        <v>40</v>
      </c>
      <c r="B953" s="9" t="s">
        <v>1182</v>
      </c>
      <c r="D953" s="9" t="s">
        <v>964</v>
      </c>
      <c r="F953" s="9" t="s">
        <v>28</v>
      </c>
      <c r="G953" s="26" t="s">
        <v>1156</v>
      </c>
      <c r="H953" s="9" t="s">
        <v>1183</v>
      </c>
      <c r="I953" s="9" t="s">
        <v>708</v>
      </c>
      <c r="J953" s="9" t="s">
        <v>1184</v>
      </c>
      <c r="M953" s="9" t="s">
        <v>1199</v>
      </c>
      <c r="Q953" s="9">
        <v>1.77</v>
      </c>
      <c r="R953" s="9">
        <v>0.46</v>
      </c>
      <c r="S953" s="9">
        <v>4.2699999999999996</v>
      </c>
      <c r="V953" s="9" t="s">
        <v>1186</v>
      </c>
      <c r="W953" s="9" t="s">
        <v>1187</v>
      </c>
      <c r="X953" s="21" t="s">
        <v>1188</v>
      </c>
      <c r="Y953" s="9" t="s">
        <v>34</v>
      </c>
    </row>
    <row r="954" spans="1:25" ht="15" customHeight="1">
      <c r="A954" s="10" t="s">
        <v>40</v>
      </c>
      <c r="B954" s="9" t="s">
        <v>1182</v>
      </c>
      <c r="D954" s="9" t="s">
        <v>964</v>
      </c>
      <c r="F954" s="9" t="s">
        <v>28</v>
      </c>
      <c r="G954" s="26" t="s">
        <v>1156</v>
      </c>
      <c r="H954" s="9" t="s">
        <v>1183</v>
      </c>
      <c r="I954" s="9" t="s">
        <v>708</v>
      </c>
      <c r="J954" s="9" t="s">
        <v>1184</v>
      </c>
      <c r="M954" s="9" t="s">
        <v>1200</v>
      </c>
      <c r="Q954" s="9">
        <v>1.26</v>
      </c>
      <c r="R954" s="9">
        <v>0.31</v>
      </c>
      <c r="S954" s="9">
        <v>3.05</v>
      </c>
      <c r="V954" s="9" t="s">
        <v>1186</v>
      </c>
      <c r="W954" s="9" t="s">
        <v>1187</v>
      </c>
      <c r="X954" s="21" t="s">
        <v>1188</v>
      </c>
      <c r="Y954" s="9" t="s">
        <v>34</v>
      </c>
    </row>
    <row r="955" spans="1:25" ht="15" customHeight="1">
      <c r="A955" s="10" t="s">
        <v>40</v>
      </c>
      <c r="B955" s="9" t="s">
        <v>1182</v>
      </c>
      <c r="D955" s="9" t="s">
        <v>964</v>
      </c>
      <c r="F955" s="9" t="s">
        <v>28</v>
      </c>
      <c r="G955" s="26" t="s">
        <v>1156</v>
      </c>
      <c r="H955" s="9" t="s">
        <v>1183</v>
      </c>
      <c r="I955" s="9" t="s">
        <v>708</v>
      </c>
      <c r="J955" s="9" t="s">
        <v>1184</v>
      </c>
      <c r="M955" s="9" t="s">
        <v>1201</v>
      </c>
      <c r="Q955" s="9">
        <v>1.03</v>
      </c>
      <c r="R955" s="9">
        <v>0.25</v>
      </c>
      <c r="S955" s="9">
        <v>2.5099999999999998</v>
      </c>
      <c r="V955" s="9" t="s">
        <v>1186</v>
      </c>
      <c r="W955" s="9" t="s">
        <v>1187</v>
      </c>
      <c r="X955" s="21" t="s">
        <v>1188</v>
      </c>
      <c r="Y955" s="9" t="s">
        <v>34</v>
      </c>
    </row>
    <row r="956" spans="1:25" ht="15" customHeight="1">
      <c r="A956" s="10" t="s">
        <v>40</v>
      </c>
      <c r="B956" s="9" t="s">
        <v>1182</v>
      </c>
      <c r="D956" s="9" t="s">
        <v>964</v>
      </c>
      <c r="F956" s="9" t="s">
        <v>28</v>
      </c>
      <c r="G956" s="26" t="s">
        <v>1156</v>
      </c>
      <c r="H956" s="9" t="s">
        <v>1183</v>
      </c>
      <c r="I956" s="9" t="s">
        <v>708</v>
      </c>
      <c r="J956" s="9" t="s">
        <v>1184</v>
      </c>
      <c r="M956" s="9" t="s">
        <v>1202</v>
      </c>
      <c r="Q956" s="9">
        <v>1.48</v>
      </c>
      <c r="R956" s="9">
        <v>0.38</v>
      </c>
      <c r="S956" s="9">
        <v>3.6</v>
      </c>
      <c r="V956" s="9" t="s">
        <v>1186</v>
      </c>
      <c r="W956" s="9" t="s">
        <v>1187</v>
      </c>
      <c r="X956" s="21" t="s">
        <v>1188</v>
      </c>
      <c r="Y956" s="9" t="s">
        <v>34</v>
      </c>
    </row>
    <row r="957" spans="1:25" ht="15" customHeight="1">
      <c r="A957" s="10" t="s">
        <v>40</v>
      </c>
      <c r="B957" s="9" t="s">
        <v>1182</v>
      </c>
      <c r="D957" s="9" t="s">
        <v>964</v>
      </c>
      <c r="F957" s="9" t="s">
        <v>28</v>
      </c>
      <c r="G957" s="26" t="s">
        <v>1156</v>
      </c>
      <c r="H957" s="9" t="s">
        <v>1183</v>
      </c>
      <c r="I957" s="9" t="s">
        <v>708</v>
      </c>
      <c r="J957" s="9" t="s">
        <v>1184</v>
      </c>
      <c r="M957" s="9" t="s">
        <v>1203</v>
      </c>
      <c r="Q957" s="9">
        <v>1.05</v>
      </c>
      <c r="R957" s="9">
        <v>0.26</v>
      </c>
      <c r="S957" s="9">
        <v>2.57</v>
      </c>
      <c r="V957" s="9" t="s">
        <v>1186</v>
      </c>
      <c r="W957" s="9" t="s">
        <v>1187</v>
      </c>
      <c r="X957" s="21" t="s">
        <v>1188</v>
      </c>
      <c r="Y957" s="9" t="s">
        <v>34</v>
      </c>
    </row>
    <row r="958" spans="1:25" ht="15" customHeight="1">
      <c r="A958" s="10" t="s">
        <v>40</v>
      </c>
      <c r="B958" s="9" t="s">
        <v>1182</v>
      </c>
      <c r="D958" s="9" t="s">
        <v>964</v>
      </c>
      <c r="F958" s="9" t="s">
        <v>28</v>
      </c>
      <c r="G958" s="26" t="s">
        <v>1156</v>
      </c>
      <c r="H958" s="9" t="s">
        <v>1183</v>
      </c>
      <c r="I958" s="9" t="s">
        <v>708</v>
      </c>
      <c r="J958" s="9" t="s">
        <v>1184</v>
      </c>
      <c r="M958" s="9" t="s">
        <v>1204</v>
      </c>
      <c r="Q958" s="9">
        <v>0.86</v>
      </c>
      <c r="R958" s="9">
        <v>0.21</v>
      </c>
      <c r="S958" s="9">
        <v>2.1</v>
      </c>
      <c r="V958" s="9" t="s">
        <v>1186</v>
      </c>
      <c r="W958" s="9" t="s">
        <v>1187</v>
      </c>
      <c r="X958" s="21" t="s">
        <v>1188</v>
      </c>
      <c r="Y958" s="9" t="s">
        <v>34</v>
      </c>
    </row>
    <row r="959" spans="1:25" ht="15" customHeight="1">
      <c r="A959" s="10" t="s">
        <v>40</v>
      </c>
      <c r="B959" s="9" t="s">
        <v>1182</v>
      </c>
      <c r="D959" s="9" t="s">
        <v>964</v>
      </c>
      <c r="F959" s="9" t="s">
        <v>28</v>
      </c>
      <c r="G959" s="26" t="s">
        <v>1156</v>
      </c>
      <c r="H959" s="9" t="s">
        <v>1183</v>
      </c>
      <c r="I959" s="9" t="s">
        <v>708</v>
      </c>
      <c r="J959" s="9" t="s">
        <v>1184</v>
      </c>
      <c r="M959" s="9" t="s">
        <v>1205</v>
      </c>
      <c r="Q959" s="9">
        <v>1.3</v>
      </c>
      <c r="R959" s="9">
        <v>0.32</v>
      </c>
      <c r="S959" s="9">
        <v>3.16</v>
      </c>
      <c r="V959" s="9" t="s">
        <v>1186</v>
      </c>
      <c r="W959" s="9" t="s">
        <v>1187</v>
      </c>
      <c r="X959" s="21" t="s">
        <v>1188</v>
      </c>
      <c r="Y959" s="9" t="s">
        <v>34</v>
      </c>
    </row>
    <row r="960" spans="1:25" ht="15" customHeight="1">
      <c r="A960" s="10" t="s">
        <v>40</v>
      </c>
      <c r="B960" s="9" t="s">
        <v>1182</v>
      </c>
      <c r="D960" s="9" t="s">
        <v>964</v>
      </c>
      <c r="F960" s="9" t="s">
        <v>28</v>
      </c>
      <c r="G960" s="26" t="s">
        <v>1156</v>
      </c>
      <c r="H960" s="9" t="s">
        <v>1183</v>
      </c>
      <c r="I960" s="9" t="s">
        <v>708</v>
      </c>
      <c r="J960" s="9" t="s">
        <v>1184</v>
      </c>
      <c r="M960" s="9" t="s">
        <v>1206</v>
      </c>
      <c r="Q960" s="9">
        <v>0.92</v>
      </c>
      <c r="R960" s="9">
        <v>0.22</v>
      </c>
      <c r="S960" s="9">
        <v>2.25</v>
      </c>
      <c r="V960" s="9" t="s">
        <v>1186</v>
      </c>
      <c r="W960" s="9" t="s">
        <v>1187</v>
      </c>
      <c r="X960" s="21" t="s">
        <v>1188</v>
      </c>
      <c r="Y960" s="9" t="s">
        <v>34</v>
      </c>
    </row>
    <row r="961" spans="1:25" ht="15" customHeight="1">
      <c r="A961" s="10" t="s">
        <v>40</v>
      </c>
      <c r="B961" s="9" t="s">
        <v>1182</v>
      </c>
      <c r="D961" s="9" t="s">
        <v>964</v>
      </c>
      <c r="F961" s="9" t="s">
        <v>28</v>
      </c>
      <c r="G961" s="26" t="s">
        <v>1156</v>
      </c>
      <c r="H961" s="9" t="s">
        <v>1183</v>
      </c>
      <c r="I961" s="9" t="s">
        <v>708</v>
      </c>
      <c r="J961" s="9" t="s">
        <v>1184</v>
      </c>
      <c r="M961" s="9" t="s">
        <v>1207</v>
      </c>
      <c r="Q961" s="9">
        <v>0.75</v>
      </c>
      <c r="R961" s="9">
        <v>0.18</v>
      </c>
      <c r="S961" s="9">
        <v>1.84</v>
      </c>
      <c r="V961" s="9" t="s">
        <v>1186</v>
      </c>
      <c r="W961" s="9" t="s">
        <v>1187</v>
      </c>
      <c r="X961" s="21" t="s">
        <v>1188</v>
      </c>
      <c r="Y961" s="9" t="s">
        <v>34</v>
      </c>
    </row>
    <row r="962" spans="1:25" ht="15" customHeight="1">
      <c r="A962" s="10" t="s">
        <v>25</v>
      </c>
      <c r="B962" s="9" t="s">
        <v>1182</v>
      </c>
      <c r="C962" s="9" t="s">
        <v>511</v>
      </c>
      <c r="D962" s="9" t="s">
        <v>964</v>
      </c>
      <c r="F962" s="9" t="s">
        <v>28</v>
      </c>
      <c r="G962" s="26" t="s">
        <v>1156</v>
      </c>
      <c r="H962" s="9" t="s">
        <v>1183</v>
      </c>
      <c r="I962" s="9" t="s">
        <v>708</v>
      </c>
      <c r="J962" s="9" t="s">
        <v>1184</v>
      </c>
      <c r="Q962" s="9">
        <f>7.5 * 10^-11</f>
        <v>7.5E-11</v>
      </c>
      <c r="R962" s="9">
        <f>5*10^-11</f>
        <v>4.9999999999999995E-11</v>
      </c>
      <c r="S962" s="9">
        <f>9.18*10^-11</f>
        <v>9.1799999999999996E-11</v>
      </c>
      <c r="V962" s="9" t="s">
        <v>1186</v>
      </c>
      <c r="W962" s="9" t="s">
        <v>1187</v>
      </c>
      <c r="X962" s="9" t="s">
        <v>1188</v>
      </c>
      <c r="Y962" s="9" t="s">
        <v>34</v>
      </c>
    </row>
    <row r="963" spans="1:25" ht="15" customHeight="1">
      <c r="A963" s="10" t="s">
        <v>40</v>
      </c>
      <c r="D963" s="9" t="s">
        <v>964</v>
      </c>
      <c r="F963" s="9" t="s">
        <v>28</v>
      </c>
      <c r="G963" s="26" t="s">
        <v>1156</v>
      </c>
      <c r="H963" s="9" t="s">
        <v>1208</v>
      </c>
      <c r="I963" s="9" t="s">
        <v>461</v>
      </c>
      <c r="J963" s="9" t="s">
        <v>534</v>
      </c>
      <c r="Q963" s="9">
        <v>2.91</v>
      </c>
      <c r="R963" s="9">
        <v>2.83</v>
      </c>
      <c r="S963" s="9">
        <v>3</v>
      </c>
      <c r="T963" s="9" t="s">
        <v>54</v>
      </c>
      <c r="V963" t="s">
        <v>1209</v>
      </c>
      <c r="W963" s="9" t="s">
        <v>1210</v>
      </c>
      <c r="X963" t="s">
        <v>1211</v>
      </c>
      <c r="Y963" s="9" t="s">
        <v>34</v>
      </c>
    </row>
    <row r="964" spans="1:25" ht="15" customHeight="1">
      <c r="A964" s="10" t="s">
        <v>25</v>
      </c>
      <c r="C964" s="9" t="s">
        <v>1212</v>
      </c>
      <c r="D964" s="9" t="s">
        <v>964</v>
      </c>
      <c r="F964" s="9" t="s">
        <v>28</v>
      </c>
      <c r="G964" s="26" t="s">
        <v>1156</v>
      </c>
      <c r="H964" s="9" t="s">
        <v>1208</v>
      </c>
      <c r="I964" s="9" t="s">
        <v>461</v>
      </c>
      <c r="J964" s="9" t="s">
        <v>534</v>
      </c>
      <c r="Q964" s="9">
        <v>0.41699999999999998</v>
      </c>
      <c r="R964" s="9">
        <v>0.40600000000000003</v>
      </c>
      <c r="S964" s="9">
        <v>0.42899999999999999</v>
      </c>
      <c r="T964" s="9" t="s">
        <v>54</v>
      </c>
      <c r="V964" t="s">
        <v>1209</v>
      </c>
      <c r="W964" s="9" t="s">
        <v>1210</v>
      </c>
      <c r="X964" t="s">
        <v>1211</v>
      </c>
      <c r="Y964" s="9" t="s">
        <v>34</v>
      </c>
    </row>
    <row r="965" spans="1:25">
      <c r="A965" s="10" t="s">
        <v>486</v>
      </c>
      <c r="B965" s="9" t="s">
        <v>1037</v>
      </c>
      <c r="F965" s="9" t="s">
        <v>671</v>
      </c>
      <c r="G965" s="9" t="s">
        <v>1213</v>
      </c>
      <c r="I965" s="9" t="s">
        <v>708</v>
      </c>
      <c r="M965" s="9" t="s">
        <v>592</v>
      </c>
      <c r="Q965" s="9">
        <v>1.5</v>
      </c>
      <c r="R965" s="9">
        <v>0.9</v>
      </c>
      <c r="S965" s="9">
        <v>2.2999999999999998</v>
      </c>
      <c r="V965" s="9" t="s">
        <v>1038</v>
      </c>
      <c r="W965" s="9" t="s">
        <v>1039</v>
      </c>
      <c r="X965" s="9" t="s">
        <v>1040</v>
      </c>
      <c r="Y965" s="9" t="s">
        <v>34</v>
      </c>
    </row>
    <row r="966" spans="1:25">
      <c r="A966" s="10" t="s">
        <v>486</v>
      </c>
      <c r="B966" s="9" t="s">
        <v>1037</v>
      </c>
      <c r="F966" s="9" t="s">
        <v>671</v>
      </c>
      <c r="G966" s="9" t="s">
        <v>1213</v>
      </c>
      <c r="I966" s="9" t="s">
        <v>708</v>
      </c>
      <c r="M966" s="9" t="s">
        <v>596</v>
      </c>
      <c r="Q966" s="9">
        <v>3.6</v>
      </c>
      <c r="R966" s="9">
        <v>2.2999999999999998</v>
      </c>
      <c r="S966" s="9">
        <v>4.9000000000000004</v>
      </c>
      <c r="V966" s="9" t="s">
        <v>1038</v>
      </c>
      <c r="W966" s="9" t="s">
        <v>1039</v>
      </c>
      <c r="X966" s="9" t="s">
        <v>1040</v>
      </c>
      <c r="Y966" s="9" t="s">
        <v>34</v>
      </c>
    </row>
    <row r="967" spans="1:25">
      <c r="A967" s="10" t="s">
        <v>486</v>
      </c>
      <c r="B967" s="9" t="s">
        <v>1037</v>
      </c>
      <c r="F967" s="9" t="s">
        <v>671</v>
      </c>
      <c r="G967" s="9" t="s">
        <v>1213</v>
      </c>
      <c r="I967" s="9" t="s">
        <v>708</v>
      </c>
      <c r="M967" s="9" t="s">
        <v>596</v>
      </c>
      <c r="Q967" s="9">
        <v>6.4</v>
      </c>
      <c r="R967" s="9">
        <v>4.0999999999999996</v>
      </c>
      <c r="S967" s="9">
        <v>8.8000000000000007</v>
      </c>
      <c r="V967" s="9" t="s">
        <v>1038</v>
      </c>
      <c r="W967" s="9" t="s">
        <v>1039</v>
      </c>
      <c r="X967" s="9" t="s">
        <v>1040</v>
      </c>
      <c r="Y967" s="9" t="s">
        <v>34</v>
      </c>
    </row>
    <row r="968" spans="1:25">
      <c r="A968" s="10" t="s">
        <v>25</v>
      </c>
      <c r="C968" s="9" t="s">
        <v>511</v>
      </c>
      <c r="F968" s="9" t="s">
        <v>28</v>
      </c>
      <c r="G968" s="9" t="s">
        <v>1213</v>
      </c>
      <c r="I968" s="9" t="s">
        <v>708</v>
      </c>
      <c r="L968" s="9" t="s">
        <v>1214</v>
      </c>
      <c r="M968" s="9" t="s">
        <v>1215</v>
      </c>
      <c r="Q968" s="9">
        <v>0.28499999999999998</v>
      </c>
      <c r="R968" s="9">
        <v>9.0999999999999998E-2</v>
      </c>
      <c r="S968" s="9">
        <v>0.9</v>
      </c>
      <c r="V968" t="s">
        <v>1216</v>
      </c>
      <c r="W968" s="9" t="s">
        <v>1217</v>
      </c>
      <c r="X968" s="21" t="s">
        <v>1218</v>
      </c>
      <c r="Y968" s="9" t="s">
        <v>34</v>
      </c>
    </row>
    <row r="969" spans="1:25">
      <c r="A969" s="10" t="s">
        <v>25</v>
      </c>
      <c r="C969" s="9" t="s">
        <v>511</v>
      </c>
      <c r="F969" s="9" t="s">
        <v>28</v>
      </c>
      <c r="G969" s="9" t="s">
        <v>1213</v>
      </c>
      <c r="I969" s="9" t="s">
        <v>708</v>
      </c>
      <c r="L969" s="9" t="s">
        <v>1214</v>
      </c>
      <c r="M969" s="9" t="s">
        <v>1219</v>
      </c>
      <c r="Q969" s="9">
        <v>1.6000000000000001E-3</v>
      </c>
      <c r="V969" t="s">
        <v>1216</v>
      </c>
      <c r="W969" s="9" t="s">
        <v>1217</v>
      </c>
      <c r="X969" s="21" t="s">
        <v>1218</v>
      </c>
      <c r="Y969" s="9" t="s">
        <v>34</v>
      </c>
    </row>
    <row r="970" spans="1:25">
      <c r="A970" s="10" t="s">
        <v>25</v>
      </c>
      <c r="C970" s="9" t="s">
        <v>511</v>
      </c>
      <c r="F970" s="9" t="s">
        <v>28</v>
      </c>
      <c r="G970" s="9" t="s">
        <v>1213</v>
      </c>
      <c r="I970" s="9" t="s">
        <v>708</v>
      </c>
      <c r="L970" s="9" t="s">
        <v>1220</v>
      </c>
      <c r="M970" s="9" t="s">
        <v>1221</v>
      </c>
      <c r="Q970" s="9">
        <v>0.218</v>
      </c>
      <c r="R970" s="9">
        <v>0.14699999999999999</v>
      </c>
      <c r="S970" s="9">
        <v>0.31</v>
      </c>
      <c r="V970" t="s">
        <v>1216</v>
      </c>
      <c r="W970" s="9" t="s">
        <v>1217</v>
      </c>
      <c r="X970" s="21" t="s">
        <v>1218</v>
      </c>
      <c r="Y970" s="9" t="s">
        <v>34</v>
      </c>
    </row>
    <row r="971" spans="1:25">
      <c r="A971" s="10" t="s">
        <v>25</v>
      </c>
      <c r="C971" s="9" t="s">
        <v>511</v>
      </c>
      <c r="F971" s="9" t="s">
        <v>28</v>
      </c>
      <c r="G971" s="9" t="s">
        <v>1213</v>
      </c>
      <c r="I971" s="9" t="s">
        <v>708</v>
      </c>
      <c r="L971" s="9" t="s">
        <v>1220</v>
      </c>
      <c r="M971" s="9" t="s">
        <v>1222</v>
      </c>
      <c r="Q971" s="9">
        <v>1E-3</v>
      </c>
      <c r="V971" t="s">
        <v>1216</v>
      </c>
      <c r="W971" s="9" t="s">
        <v>1217</v>
      </c>
      <c r="X971" s="21" t="s">
        <v>1218</v>
      </c>
      <c r="Y971" s="9" t="s">
        <v>34</v>
      </c>
    </row>
    <row r="972" spans="1:25">
      <c r="A972" s="10" t="s">
        <v>25</v>
      </c>
      <c r="C972" s="9" t="s">
        <v>511</v>
      </c>
      <c r="F972" s="9" t="s">
        <v>28</v>
      </c>
      <c r="G972" s="9" t="s">
        <v>1213</v>
      </c>
      <c r="I972" s="9" t="s">
        <v>708</v>
      </c>
      <c r="L972" s="9" t="s">
        <v>1220</v>
      </c>
      <c r="M972" s="9" t="s">
        <v>1223</v>
      </c>
      <c r="Q972" s="9">
        <v>1.4E-2</v>
      </c>
      <c r="R972" s="9">
        <v>1E-3</v>
      </c>
      <c r="S972" s="9">
        <v>6.0999999999999999E-2</v>
      </c>
      <c r="V972" t="s">
        <v>1216</v>
      </c>
      <c r="W972" s="9" t="s">
        <v>1217</v>
      </c>
      <c r="X972" s="21" t="s">
        <v>1218</v>
      </c>
      <c r="Y972" s="9" t="s">
        <v>34</v>
      </c>
    </row>
    <row r="973" spans="1:25">
      <c r="A973" s="10" t="s">
        <v>25</v>
      </c>
      <c r="C973" s="9" t="s">
        <v>511</v>
      </c>
      <c r="F973" s="9" t="s">
        <v>28</v>
      </c>
      <c r="G973" s="9" t="s">
        <v>1213</v>
      </c>
      <c r="I973" s="9" t="s">
        <v>708</v>
      </c>
      <c r="L973" s="9" t="s">
        <v>1220</v>
      </c>
      <c r="M973" s="9" t="s">
        <v>1224</v>
      </c>
      <c r="Q973" s="9">
        <v>8.0000000000000007E-5</v>
      </c>
      <c r="V973" t="s">
        <v>1216</v>
      </c>
      <c r="W973" s="9" t="s">
        <v>1217</v>
      </c>
      <c r="X973" s="21" t="s">
        <v>1218</v>
      </c>
      <c r="Y973" s="9" t="s">
        <v>34</v>
      </c>
    </row>
    <row r="974" spans="1:25">
      <c r="A974" s="10" t="s">
        <v>25</v>
      </c>
      <c r="C974" s="9" t="s">
        <v>511</v>
      </c>
      <c r="F974" s="9" t="s">
        <v>28</v>
      </c>
      <c r="G974" s="9" t="s">
        <v>1213</v>
      </c>
      <c r="I974" s="9" t="s">
        <v>708</v>
      </c>
      <c r="L974" s="9" t="s">
        <v>1220</v>
      </c>
      <c r="M974" s="9" t="s">
        <v>1225</v>
      </c>
      <c r="P974" s="9" t="s">
        <v>1226</v>
      </c>
      <c r="Q974" s="9">
        <v>2.75E-2</v>
      </c>
      <c r="R974" s="9" t="s">
        <v>1227</v>
      </c>
      <c r="S974" s="9">
        <v>0.115</v>
      </c>
      <c r="V974" t="s">
        <v>1216</v>
      </c>
      <c r="W974" s="9" t="s">
        <v>1217</v>
      </c>
      <c r="X974" s="21" t="s">
        <v>1218</v>
      </c>
      <c r="Y974" s="9" t="s">
        <v>34</v>
      </c>
    </row>
    <row r="975" spans="1:25">
      <c r="A975" s="10" t="s">
        <v>25</v>
      </c>
      <c r="C975" s="9" t="s">
        <v>511</v>
      </c>
      <c r="F975" s="9" t="s">
        <v>28</v>
      </c>
      <c r="G975" s="9" t="s">
        <v>1213</v>
      </c>
      <c r="I975" s="9" t="s">
        <v>708</v>
      </c>
      <c r="L975" s="9" t="s">
        <v>1220</v>
      </c>
      <c r="M975" s="9" t="s">
        <v>1228</v>
      </c>
      <c r="P975" s="9" t="s">
        <v>1229</v>
      </c>
      <c r="Q975" s="9">
        <v>0</v>
      </c>
      <c r="R975" s="9">
        <v>0</v>
      </c>
      <c r="S975" s="9">
        <v>5.1999999999999998E-2</v>
      </c>
      <c r="V975" t="s">
        <v>1216</v>
      </c>
      <c r="W975" s="9" t="s">
        <v>1217</v>
      </c>
      <c r="X975" s="21" t="s">
        <v>1218</v>
      </c>
      <c r="Y975" s="9" t="s">
        <v>34</v>
      </c>
    </row>
    <row r="976" spans="1:25">
      <c r="A976" s="10" t="s">
        <v>25</v>
      </c>
      <c r="C976" s="9" t="s">
        <v>511</v>
      </c>
      <c r="F976" s="9" t="s">
        <v>28</v>
      </c>
      <c r="G976" s="9" t="s">
        <v>1213</v>
      </c>
      <c r="I976" s="9" t="s">
        <v>708</v>
      </c>
      <c r="L976" s="9" t="s">
        <v>1220</v>
      </c>
      <c r="M976" s="9" t="s">
        <v>1230</v>
      </c>
      <c r="P976" s="9" t="s">
        <v>1226</v>
      </c>
      <c r="Q976" s="9">
        <v>0.17399999999999999</v>
      </c>
      <c r="R976" s="9">
        <v>0.11799999999999999</v>
      </c>
      <c r="S976" s="9">
        <v>0.246</v>
      </c>
      <c r="V976" t="s">
        <v>1216</v>
      </c>
      <c r="W976" s="9" t="s">
        <v>1217</v>
      </c>
      <c r="X976" s="21" t="s">
        <v>1218</v>
      </c>
      <c r="Y976" s="9" t="s">
        <v>34</v>
      </c>
    </row>
    <row r="977" spans="1:25">
      <c r="A977" s="10" t="s">
        <v>25</v>
      </c>
      <c r="C977" s="9" t="s">
        <v>511</v>
      </c>
      <c r="F977" s="9" t="s">
        <v>28</v>
      </c>
      <c r="G977" s="9" t="s">
        <v>1213</v>
      </c>
      <c r="I977" s="9" t="s">
        <v>708</v>
      </c>
      <c r="L977" s="9" t="s">
        <v>1220</v>
      </c>
      <c r="M977" s="9" t="s">
        <v>1231</v>
      </c>
      <c r="P977" s="9" t="s">
        <v>1229</v>
      </c>
      <c r="Q977" s="9">
        <v>1.4E-2</v>
      </c>
      <c r="R977" s="9">
        <v>1E-3</v>
      </c>
      <c r="S977" s="9">
        <v>6.0999999999999999E-2</v>
      </c>
      <c r="V977" t="s">
        <v>1216</v>
      </c>
      <c r="W977" s="9" t="s">
        <v>1217</v>
      </c>
      <c r="X977" s="21" t="s">
        <v>1218</v>
      </c>
      <c r="Y977" s="9" t="s">
        <v>34</v>
      </c>
    </row>
    <row r="978" spans="1:25">
      <c r="A978" s="10" t="s">
        <v>25</v>
      </c>
      <c r="F978" s="9" t="s">
        <v>28</v>
      </c>
      <c r="G978" s="9" t="s">
        <v>1213</v>
      </c>
      <c r="I978" s="9" t="s">
        <v>708</v>
      </c>
      <c r="L978" s="9" t="s">
        <v>1232</v>
      </c>
      <c r="M978" s="9" t="s">
        <v>1233</v>
      </c>
      <c r="Q978" s="9">
        <v>0.28499999999999998</v>
      </c>
      <c r="R978" s="9">
        <v>9.0999999999999998E-2</v>
      </c>
      <c r="S978" s="9">
        <v>0.9</v>
      </c>
      <c r="V978" t="s">
        <v>1234</v>
      </c>
      <c r="W978" s="9" t="s">
        <v>1235</v>
      </c>
      <c r="X978" s="21" t="s">
        <v>1236</v>
      </c>
      <c r="Y978" s="9" t="s">
        <v>34</v>
      </c>
    </row>
    <row r="979" spans="1:25">
      <c r="A979" s="10" t="s">
        <v>25</v>
      </c>
      <c r="F979" s="9" t="s">
        <v>28</v>
      </c>
      <c r="G979" s="9" t="s">
        <v>1213</v>
      </c>
      <c r="I979" s="9" t="s">
        <v>708</v>
      </c>
      <c r="L979" s="9" t="s">
        <v>1214</v>
      </c>
      <c r="M979" s="9" t="s">
        <v>1237</v>
      </c>
      <c r="Q979" s="9">
        <v>1.6000000000000001E-3</v>
      </c>
      <c r="V979" t="s">
        <v>1234</v>
      </c>
      <c r="W979" s="9" t="s">
        <v>1235</v>
      </c>
      <c r="X979" s="21" t="s">
        <v>1236</v>
      </c>
      <c r="Y979" s="9" t="s">
        <v>34</v>
      </c>
    </row>
    <row r="980" spans="1:25">
      <c r="A980" s="10" t="s">
        <v>25</v>
      </c>
      <c r="F980" s="9" t="s">
        <v>28</v>
      </c>
      <c r="G980" s="9" t="s">
        <v>1213</v>
      </c>
      <c r="I980" s="9" t="s">
        <v>708</v>
      </c>
      <c r="L980" s="9" t="s">
        <v>1232</v>
      </c>
      <c r="M980" s="9" t="s">
        <v>1237</v>
      </c>
      <c r="Q980" s="9">
        <v>5.6999999999999998E-4</v>
      </c>
      <c r="V980" t="s">
        <v>1234</v>
      </c>
      <c r="W980" s="9" t="s">
        <v>1235</v>
      </c>
      <c r="X980" s="21" t="s">
        <v>1236</v>
      </c>
      <c r="Y980" s="9" t="s">
        <v>34</v>
      </c>
    </row>
    <row r="981" spans="1:25">
      <c r="A981" s="10" t="s">
        <v>25</v>
      </c>
      <c r="F981" s="9" t="s">
        <v>28</v>
      </c>
      <c r="G981" s="9" t="s">
        <v>1213</v>
      </c>
      <c r="I981" s="9" t="s">
        <v>708</v>
      </c>
      <c r="L981" s="9" t="s">
        <v>1220</v>
      </c>
      <c r="M981" s="9" t="s">
        <v>1233</v>
      </c>
      <c r="Q981" s="9">
        <v>0.218</v>
      </c>
      <c r="R981" s="9">
        <v>0.14699999999999999</v>
      </c>
      <c r="S981" s="9">
        <v>0.31</v>
      </c>
      <c r="V981" t="s">
        <v>1234</v>
      </c>
      <c r="W981" s="9" t="s">
        <v>1235</v>
      </c>
      <c r="X981" s="21" t="s">
        <v>1236</v>
      </c>
      <c r="Y981" s="9" t="s">
        <v>34</v>
      </c>
    </row>
    <row r="982" spans="1:25">
      <c r="A982" s="10" t="s">
        <v>25</v>
      </c>
      <c r="F982" s="9" t="s">
        <v>28</v>
      </c>
      <c r="G982" s="9" t="s">
        <v>1213</v>
      </c>
      <c r="I982" s="9" t="s">
        <v>708</v>
      </c>
      <c r="L982" s="9" t="s">
        <v>1220</v>
      </c>
      <c r="M982" s="9" t="s">
        <v>1237</v>
      </c>
      <c r="Q982" s="9">
        <v>1E-3</v>
      </c>
      <c r="V982" t="s">
        <v>1234</v>
      </c>
      <c r="W982" s="9" t="s">
        <v>1235</v>
      </c>
      <c r="X982" s="21" t="s">
        <v>1236</v>
      </c>
      <c r="Y982" s="9" t="s">
        <v>34</v>
      </c>
    </row>
    <row r="983" spans="1:25">
      <c r="A983" s="10" t="s">
        <v>25</v>
      </c>
      <c r="F983" s="9" t="s">
        <v>28</v>
      </c>
      <c r="G983" s="9" t="s">
        <v>1213</v>
      </c>
      <c r="I983" s="9" t="s">
        <v>708</v>
      </c>
      <c r="L983" s="9" t="s">
        <v>1220</v>
      </c>
      <c r="M983" s="9" t="s">
        <v>1238</v>
      </c>
      <c r="Q983" s="9">
        <v>1.4E-2</v>
      </c>
      <c r="R983" s="9">
        <v>1E-3</v>
      </c>
      <c r="S983" s="9">
        <v>6.0999999999999999E-2</v>
      </c>
      <c r="V983" t="s">
        <v>1234</v>
      </c>
      <c r="W983" s="9" t="s">
        <v>1235</v>
      </c>
      <c r="X983" s="21" t="s">
        <v>1236</v>
      </c>
      <c r="Y983" s="9" t="s">
        <v>34</v>
      </c>
    </row>
    <row r="984" spans="1:25">
      <c r="A984" s="10" t="s">
        <v>25</v>
      </c>
      <c r="F984" s="9" t="s">
        <v>28</v>
      </c>
      <c r="G984" s="9" t="s">
        <v>1213</v>
      </c>
      <c r="I984" s="9" t="s">
        <v>708</v>
      </c>
      <c r="L984" s="9" t="s">
        <v>1220</v>
      </c>
      <c r="M984" s="9" t="s">
        <v>1239</v>
      </c>
      <c r="Q984" s="9">
        <v>8.0000000000000007E-5</v>
      </c>
      <c r="V984" t="s">
        <v>1234</v>
      </c>
      <c r="W984" s="9" t="s">
        <v>1235</v>
      </c>
      <c r="X984" s="21" t="s">
        <v>1236</v>
      </c>
      <c r="Y984" s="9" t="s">
        <v>34</v>
      </c>
    </row>
    <row r="985" spans="1:25">
      <c r="A985" s="10" t="s">
        <v>25</v>
      </c>
      <c r="F985" s="9" t="s">
        <v>28</v>
      </c>
      <c r="G985" s="9" t="s">
        <v>1213</v>
      </c>
      <c r="I985" s="9" t="s">
        <v>708</v>
      </c>
      <c r="L985" s="9" t="s">
        <v>1220</v>
      </c>
      <c r="M985" s="9" t="s">
        <v>1240</v>
      </c>
      <c r="Q985" s="9">
        <v>4.4000000000000002E-4</v>
      </c>
      <c r="V985" t="s">
        <v>1234</v>
      </c>
      <c r="W985" s="9" t="s">
        <v>1235</v>
      </c>
      <c r="X985" s="21" t="s">
        <v>1236</v>
      </c>
      <c r="Y985" s="9" t="s">
        <v>34</v>
      </c>
    </row>
    <row r="986" spans="1:25">
      <c r="A986" s="10" t="s">
        <v>25</v>
      </c>
      <c r="F986" s="9" t="s">
        <v>28</v>
      </c>
      <c r="G986" s="9" t="s">
        <v>1213</v>
      </c>
      <c r="I986" s="9" t="s">
        <v>708</v>
      </c>
      <c r="L986" s="9" t="s">
        <v>1220</v>
      </c>
      <c r="M986" s="9" t="s">
        <v>1239</v>
      </c>
      <c r="Q986" s="9">
        <v>2.8E-5</v>
      </c>
      <c r="V986" t="s">
        <v>1234</v>
      </c>
      <c r="W986" s="9" t="s">
        <v>1235</v>
      </c>
      <c r="X986" s="21" t="s">
        <v>1236</v>
      </c>
      <c r="Y986" s="9" t="s">
        <v>34</v>
      </c>
    </row>
    <row r="987" spans="1:25">
      <c r="A987" s="10" t="s">
        <v>25</v>
      </c>
      <c r="F987" s="9" t="s">
        <v>28</v>
      </c>
      <c r="G987" s="9" t="s">
        <v>1213</v>
      </c>
      <c r="I987" s="9" t="s">
        <v>708</v>
      </c>
      <c r="M987" s="9" t="s">
        <v>1241</v>
      </c>
      <c r="Q987" s="9">
        <v>2E-3</v>
      </c>
      <c r="V987" s="9" t="s">
        <v>1242</v>
      </c>
      <c r="W987" s="9" t="s">
        <v>1243</v>
      </c>
      <c r="X987" s="21" t="s">
        <v>1244</v>
      </c>
      <c r="Y987" s="9" t="s">
        <v>34</v>
      </c>
    </row>
    <row r="988" spans="1:25">
      <c r="A988" s="10" t="s">
        <v>25</v>
      </c>
      <c r="F988" s="9" t="s">
        <v>28</v>
      </c>
      <c r="G988" s="9" t="s">
        <v>1213</v>
      </c>
      <c r="I988" s="9" t="s">
        <v>708</v>
      </c>
      <c r="M988" s="9" t="s">
        <v>1245</v>
      </c>
      <c r="Q988" s="9">
        <f>Q987/10</f>
        <v>2.0000000000000001E-4</v>
      </c>
      <c r="V988" s="9" t="s">
        <v>1242</v>
      </c>
      <c r="W988" s="9" t="s">
        <v>1243</v>
      </c>
      <c r="X988" s="21" t="s">
        <v>1244</v>
      </c>
      <c r="Y988" s="9" t="s">
        <v>34</v>
      </c>
    </row>
    <row r="989" spans="1:25">
      <c r="A989" s="10" t="s">
        <v>25</v>
      </c>
      <c r="F989" s="9" t="s">
        <v>28</v>
      </c>
      <c r="G989" s="9" t="s">
        <v>1213</v>
      </c>
      <c r="I989" s="9" t="s">
        <v>708</v>
      </c>
      <c r="M989" s="9" t="s">
        <v>1246</v>
      </c>
      <c r="Q989" s="9">
        <f>Q987/178</f>
        <v>1.1235955056179776E-5</v>
      </c>
      <c r="V989" s="9" t="s">
        <v>1242</v>
      </c>
      <c r="W989" s="9" t="s">
        <v>1243</v>
      </c>
      <c r="X989" s="21" t="s">
        <v>1244</v>
      </c>
      <c r="Y989" s="9" t="s">
        <v>34</v>
      </c>
    </row>
    <row r="990" spans="1:25">
      <c r="A990" s="10" t="s">
        <v>25</v>
      </c>
      <c r="F990" s="9" t="s">
        <v>28</v>
      </c>
      <c r="G990" s="9" t="s">
        <v>1213</v>
      </c>
      <c r="I990" s="9" t="s">
        <v>708</v>
      </c>
      <c r="M990" s="9" t="s">
        <v>1247</v>
      </c>
      <c r="Q990" s="9">
        <f>Q988/178</f>
        <v>1.1235955056179775E-6</v>
      </c>
      <c r="V990" s="9" t="s">
        <v>1242</v>
      </c>
      <c r="W990" s="9" t="s">
        <v>1243</v>
      </c>
      <c r="X990" s="21" t="s">
        <v>1244</v>
      </c>
      <c r="Y990" s="9" t="s">
        <v>34</v>
      </c>
    </row>
    <row r="991" spans="1:25">
      <c r="A991" s="10" t="s">
        <v>25</v>
      </c>
      <c r="F991" s="9" t="s">
        <v>28</v>
      </c>
      <c r="G991" s="9" t="s">
        <v>1213</v>
      </c>
      <c r="I991" s="9" t="s">
        <v>708</v>
      </c>
      <c r="M991" s="9" t="s">
        <v>1248</v>
      </c>
      <c r="Q991" s="9">
        <v>6.9999999999999994E-5</v>
      </c>
      <c r="V991" s="9" t="s">
        <v>1242</v>
      </c>
      <c r="W991" s="9" t="s">
        <v>1243</v>
      </c>
      <c r="X991" s="21" t="s">
        <v>1244</v>
      </c>
      <c r="Y991" s="9" t="s">
        <v>34</v>
      </c>
    </row>
    <row r="992" spans="1:25">
      <c r="A992" s="10" t="s">
        <v>25</v>
      </c>
      <c r="F992" s="9" t="s">
        <v>28</v>
      </c>
      <c r="G992" s="9" t="s">
        <v>1213</v>
      </c>
      <c r="I992" s="9" t="s">
        <v>708</v>
      </c>
      <c r="M992" s="9" t="s">
        <v>1249</v>
      </c>
      <c r="Q992" s="9">
        <v>3.0000000000000001E-5</v>
      </c>
      <c r="V992" s="9" t="s">
        <v>1242</v>
      </c>
      <c r="W992" s="9" t="s">
        <v>1243</v>
      </c>
      <c r="X992" s="21" t="s">
        <v>1244</v>
      </c>
      <c r="Y992" s="9" t="s">
        <v>34</v>
      </c>
    </row>
    <row r="993" spans="1:25">
      <c r="A993" s="10" t="s">
        <v>25</v>
      </c>
      <c r="F993" s="9" t="s">
        <v>28</v>
      </c>
      <c r="G993" s="9" t="s">
        <v>1213</v>
      </c>
      <c r="I993" s="9" t="s">
        <v>708</v>
      </c>
      <c r="M993" s="9" t="s">
        <v>1250</v>
      </c>
      <c r="Q993" s="9">
        <v>0</v>
      </c>
      <c r="V993" s="9" t="s">
        <v>1242</v>
      </c>
      <c r="W993" s="9" t="s">
        <v>1243</v>
      </c>
      <c r="X993" s="21" t="s">
        <v>1244</v>
      </c>
      <c r="Y993" s="9" t="s">
        <v>34</v>
      </c>
    </row>
    <row r="994" spans="1:25">
      <c r="A994" s="10" t="s">
        <v>25</v>
      </c>
      <c r="F994" s="9" t="s">
        <v>28</v>
      </c>
      <c r="G994" s="9" t="s">
        <v>1213</v>
      </c>
      <c r="I994" s="9" t="s">
        <v>708</v>
      </c>
      <c r="M994" s="9" t="s">
        <v>1251</v>
      </c>
      <c r="Q994" s="9">
        <v>0</v>
      </c>
      <c r="V994" s="9" t="s">
        <v>1242</v>
      </c>
      <c r="W994" s="9" t="s">
        <v>1243</v>
      </c>
      <c r="X994" s="21" t="s">
        <v>1244</v>
      </c>
      <c r="Y994" s="9" t="s">
        <v>34</v>
      </c>
    </row>
    <row r="995" spans="1:25">
      <c r="A995" s="10" t="s">
        <v>486</v>
      </c>
      <c r="F995" s="9" t="s">
        <v>105</v>
      </c>
      <c r="G995" s="9" t="s">
        <v>1213</v>
      </c>
      <c r="H995" s="9" t="s">
        <v>1252</v>
      </c>
      <c r="I995" s="9" t="s">
        <v>708</v>
      </c>
      <c r="M995" s="9" t="s">
        <v>1253</v>
      </c>
      <c r="Q995" s="9">
        <v>9.35</v>
      </c>
      <c r="R995" s="9">
        <v>4</v>
      </c>
      <c r="S995" s="9">
        <v>18.7</v>
      </c>
      <c r="V995" t="s">
        <v>1254</v>
      </c>
      <c r="W995" s="9" t="s">
        <v>1255</v>
      </c>
      <c r="X995" t="s">
        <v>1256</v>
      </c>
      <c r="Y995" s="9" t="s">
        <v>34</v>
      </c>
    </row>
    <row r="996" spans="1:25">
      <c r="A996" s="10" t="s">
        <v>486</v>
      </c>
      <c r="F996" s="9" t="s">
        <v>105</v>
      </c>
      <c r="G996" s="9" t="s">
        <v>1213</v>
      </c>
      <c r="H996" s="9" t="s">
        <v>1252</v>
      </c>
      <c r="I996" s="9" t="s">
        <v>708</v>
      </c>
      <c r="M996" s="9" t="s">
        <v>1253</v>
      </c>
      <c r="Q996" s="9">
        <v>19.809999999999999</v>
      </c>
      <c r="R996" s="9">
        <v>8.3000000000000007</v>
      </c>
      <c r="S996" s="9">
        <v>41.4</v>
      </c>
      <c r="V996" t="s">
        <v>1254</v>
      </c>
      <c r="W996" s="9" t="s">
        <v>1255</v>
      </c>
      <c r="X996" t="s">
        <v>1256</v>
      </c>
      <c r="Y996" s="9" t="s">
        <v>34</v>
      </c>
    </row>
    <row r="997" spans="1:25">
      <c r="A997" s="10" t="s">
        <v>486</v>
      </c>
      <c r="F997" s="9" t="s">
        <v>105</v>
      </c>
      <c r="G997" s="9" t="s">
        <v>1213</v>
      </c>
      <c r="H997" s="9" t="s">
        <v>1252</v>
      </c>
      <c r="I997" s="9" t="s">
        <v>708</v>
      </c>
      <c r="M997" s="9" t="s">
        <v>1253</v>
      </c>
      <c r="Q997" s="9">
        <v>8.51</v>
      </c>
      <c r="R997" s="9">
        <v>3.2</v>
      </c>
      <c r="S997" s="9">
        <v>18.3</v>
      </c>
      <c r="V997" t="s">
        <v>1254</v>
      </c>
      <c r="W997" s="9" t="s">
        <v>1255</v>
      </c>
      <c r="X997" t="s">
        <v>1256</v>
      </c>
      <c r="Y997" s="9" t="s">
        <v>34</v>
      </c>
    </row>
    <row r="998" spans="1:25">
      <c r="A998" s="10" t="s">
        <v>486</v>
      </c>
      <c r="F998" s="9" t="s">
        <v>105</v>
      </c>
      <c r="G998" s="9" t="s">
        <v>1213</v>
      </c>
      <c r="H998" s="9" t="s">
        <v>1252</v>
      </c>
      <c r="I998" s="9" t="s">
        <v>708</v>
      </c>
      <c r="M998" s="9" t="s">
        <v>1257</v>
      </c>
      <c r="Q998" s="9">
        <v>10.66</v>
      </c>
      <c r="R998" s="9">
        <v>6.57</v>
      </c>
      <c r="S998" s="9">
        <v>16.46</v>
      </c>
      <c r="V998" t="s">
        <v>1254</v>
      </c>
      <c r="W998" s="9" t="s">
        <v>1255</v>
      </c>
      <c r="X998" t="s">
        <v>1256</v>
      </c>
      <c r="Y998" s="9" t="s">
        <v>34</v>
      </c>
    </row>
    <row r="999" spans="1:25">
      <c r="A999" s="10" t="s">
        <v>486</v>
      </c>
      <c r="F999" s="9" t="s">
        <v>105</v>
      </c>
      <c r="G999" s="9" t="s">
        <v>1213</v>
      </c>
      <c r="H999" s="9" t="s">
        <v>1252</v>
      </c>
      <c r="I999" s="9" t="s">
        <v>708</v>
      </c>
      <c r="M999" s="9" t="s">
        <v>828</v>
      </c>
      <c r="P999" s="9" t="s">
        <v>1226</v>
      </c>
      <c r="Q999" s="9">
        <v>0.51</v>
      </c>
      <c r="R999" s="9">
        <v>0.02</v>
      </c>
      <c r="S999" s="9">
        <v>2.2599999999999998</v>
      </c>
      <c r="V999" t="s">
        <v>1254</v>
      </c>
      <c r="W999" s="9" t="s">
        <v>1255</v>
      </c>
      <c r="X999" t="s">
        <v>1256</v>
      </c>
      <c r="Y999" s="9" t="s">
        <v>34</v>
      </c>
    </row>
    <row r="1000" spans="1:25">
      <c r="A1000" s="10" t="s">
        <v>486</v>
      </c>
      <c r="F1000" s="9" t="s">
        <v>105</v>
      </c>
      <c r="G1000" s="9" t="s">
        <v>1213</v>
      </c>
      <c r="H1000" s="9" t="s">
        <v>1252</v>
      </c>
      <c r="I1000" s="9" t="s">
        <v>708</v>
      </c>
      <c r="M1000" s="9" t="s">
        <v>828</v>
      </c>
      <c r="P1000" s="9" t="s">
        <v>1226</v>
      </c>
      <c r="Q1000" s="9">
        <v>1.8</v>
      </c>
      <c r="R1000" s="9">
        <v>0.47</v>
      </c>
      <c r="S1000" s="9">
        <v>3.9</v>
      </c>
      <c r="V1000" t="s">
        <v>1254</v>
      </c>
      <c r="W1000" s="9" t="s">
        <v>1255</v>
      </c>
      <c r="X1000" t="s">
        <v>1256</v>
      </c>
      <c r="Y1000" s="9" t="s">
        <v>34</v>
      </c>
    </row>
    <row r="1001" spans="1:25">
      <c r="A1001" s="10" t="s">
        <v>486</v>
      </c>
      <c r="F1001" s="9" t="s">
        <v>105</v>
      </c>
      <c r="G1001" s="9" t="s">
        <v>1213</v>
      </c>
      <c r="H1001" s="9" t="s">
        <v>1252</v>
      </c>
      <c r="I1001" s="9" t="s">
        <v>708</v>
      </c>
      <c r="M1001" s="9" t="s">
        <v>828</v>
      </c>
      <c r="P1001" s="9" t="s">
        <v>1226</v>
      </c>
      <c r="Q1001" s="9">
        <v>0.32</v>
      </c>
      <c r="R1001" s="9">
        <v>0.01</v>
      </c>
      <c r="S1001" s="9">
        <v>3.27</v>
      </c>
      <c r="V1001" t="s">
        <v>1254</v>
      </c>
      <c r="W1001" s="9" t="s">
        <v>1255</v>
      </c>
      <c r="X1001" t="s">
        <v>1256</v>
      </c>
      <c r="Y1001" s="9" t="s">
        <v>34</v>
      </c>
    </row>
    <row r="1002" spans="1:25">
      <c r="A1002" s="10" t="s">
        <v>486</v>
      </c>
      <c r="F1002" s="9" t="s">
        <v>105</v>
      </c>
      <c r="G1002" s="9" t="s">
        <v>1213</v>
      </c>
      <c r="H1002" s="9" t="s">
        <v>1252</v>
      </c>
      <c r="I1002" s="9" t="s">
        <v>708</v>
      </c>
      <c r="M1002" s="9" t="s">
        <v>828</v>
      </c>
      <c r="P1002" s="9" t="s">
        <v>1226</v>
      </c>
      <c r="Q1002" s="9">
        <v>1.27</v>
      </c>
      <c r="R1002" s="9">
        <v>0.21</v>
      </c>
      <c r="S1002" s="9">
        <v>1.74</v>
      </c>
      <c r="V1002" t="s">
        <v>1254</v>
      </c>
      <c r="W1002" s="9" t="s">
        <v>1255</v>
      </c>
      <c r="X1002" t="s">
        <v>1256</v>
      </c>
      <c r="Y1002" s="9" t="s">
        <v>34</v>
      </c>
    </row>
    <row r="1003" spans="1:25">
      <c r="A1003" s="10" t="s">
        <v>25</v>
      </c>
      <c r="F1003" s="9" t="s">
        <v>105</v>
      </c>
      <c r="G1003" s="9" t="s">
        <v>1213</v>
      </c>
      <c r="H1003" s="9" t="s">
        <v>1252</v>
      </c>
      <c r="I1003" s="9" t="s">
        <v>708</v>
      </c>
      <c r="M1003" s="9" t="s">
        <v>1258</v>
      </c>
      <c r="Q1003" s="9">
        <v>0.99</v>
      </c>
      <c r="R1003" s="9">
        <v>0.39</v>
      </c>
      <c r="S1003" s="9">
        <v>2.09</v>
      </c>
      <c r="V1003" t="s">
        <v>1254</v>
      </c>
      <c r="W1003" s="9" t="s">
        <v>1255</v>
      </c>
      <c r="X1003" t="s">
        <v>1256</v>
      </c>
      <c r="Y1003" s="9" t="s">
        <v>34</v>
      </c>
    </row>
    <row r="1004" spans="1:25">
      <c r="A1004" s="10" t="s">
        <v>25</v>
      </c>
      <c r="F1004" s="9" t="s">
        <v>105</v>
      </c>
      <c r="G1004" s="9" t="s">
        <v>1213</v>
      </c>
      <c r="H1004" s="9" t="s">
        <v>1252</v>
      </c>
      <c r="I1004" s="9" t="s">
        <v>708</v>
      </c>
      <c r="M1004" s="9" t="s">
        <v>1253</v>
      </c>
      <c r="Q1004" s="9">
        <v>1.99</v>
      </c>
      <c r="R1004" s="9">
        <v>0.97</v>
      </c>
      <c r="S1004" s="9">
        <v>3.59</v>
      </c>
      <c r="V1004" t="s">
        <v>1254</v>
      </c>
      <c r="W1004" s="9" t="s">
        <v>1255</v>
      </c>
      <c r="X1004" t="s">
        <v>1256</v>
      </c>
      <c r="Y1004" s="9" t="s">
        <v>34</v>
      </c>
    </row>
    <row r="1005" spans="1:25">
      <c r="A1005" s="10" t="s">
        <v>25</v>
      </c>
      <c r="F1005" s="9" t="s">
        <v>105</v>
      </c>
      <c r="G1005" s="9" t="s">
        <v>1213</v>
      </c>
      <c r="H1005" s="9" t="s">
        <v>1252</v>
      </c>
      <c r="I1005" s="9" t="s">
        <v>708</v>
      </c>
      <c r="M1005" s="9" t="s">
        <v>1253</v>
      </c>
      <c r="Q1005" s="9">
        <v>4.71</v>
      </c>
      <c r="R1005" s="9">
        <v>2.2000000000000002</v>
      </c>
      <c r="S1005" s="9">
        <v>9</v>
      </c>
      <c r="V1005" t="s">
        <v>1254</v>
      </c>
      <c r="W1005" s="9" t="s">
        <v>1255</v>
      </c>
      <c r="X1005" t="s">
        <v>1256</v>
      </c>
      <c r="Y1005" s="9" t="s">
        <v>34</v>
      </c>
    </row>
    <row r="1006" spans="1:25">
      <c r="A1006" s="10" t="s">
        <v>25</v>
      </c>
      <c r="F1006" s="9" t="s">
        <v>105</v>
      </c>
      <c r="G1006" s="9" t="s">
        <v>1213</v>
      </c>
      <c r="H1006" s="9" t="s">
        <v>1252</v>
      </c>
      <c r="I1006" s="9" t="s">
        <v>708</v>
      </c>
      <c r="M1006" s="9" t="s">
        <v>1253</v>
      </c>
      <c r="Q1006" s="9">
        <v>1.85</v>
      </c>
      <c r="R1006" s="9">
        <v>0.91</v>
      </c>
      <c r="S1006" s="9">
        <v>3.29</v>
      </c>
      <c r="V1006" t="s">
        <v>1254</v>
      </c>
      <c r="W1006" s="9" t="s">
        <v>1255</v>
      </c>
      <c r="X1006" t="s">
        <v>1256</v>
      </c>
      <c r="Y1006" s="9" t="s">
        <v>34</v>
      </c>
    </row>
    <row r="1007" spans="1:25">
      <c r="A1007" s="10" t="s">
        <v>25</v>
      </c>
      <c r="F1007" s="9" t="s">
        <v>105</v>
      </c>
      <c r="G1007" s="9" t="s">
        <v>1213</v>
      </c>
      <c r="H1007" s="9" t="s">
        <v>1252</v>
      </c>
      <c r="I1007" s="9" t="s">
        <v>708</v>
      </c>
      <c r="M1007" s="9" t="s">
        <v>828</v>
      </c>
      <c r="P1007" s="9" t="s">
        <v>1226</v>
      </c>
      <c r="Q1007" s="9">
        <v>0.12</v>
      </c>
      <c r="R1007" s="9">
        <v>0.01</v>
      </c>
      <c r="S1007" s="9">
        <v>0.56000000000000005</v>
      </c>
      <c r="V1007" t="s">
        <v>1254</v>
      </c>
      <c r="W1007" s="9" t="s">
        <v>1255</v>
      </c>
      <c r="X1007" t="s">
        <v>1256</v>
      </c>
      <c r="Y1007" s="9" t="s">
        <v>34</v>
      </c>
    </row>
    <row r="1008" spans="1:25">
      <c r="A1008" s="10" t="s">
        <v>25</v>
      </c>
      <c r="F1008" s="9" t="s">
        <v>105</v>
      </c>
      <c r="G1008" s="9" t="s">
        <v>1213</v>
      </c>
      <c r="H1008" s="9" t="s">
        <v>1252</v>
      </c>
      <c r="I1008" s="9" t="s">
        <v>708</v>
      </c>
      <c r="M1008" s="9" t="s">
        <v>828</v>
      </c>
      <c r="P1008" s="9" t="s">
        <v>1226</v>
      </c>
      <c r="Q1008" s="9">
        <v>0.36</v>
      </c>
      <c r="R1008" s="9">
        <v>0.13</v>
      </c>
      <c r="S1008" s="9">
        <v>0.77</v>
      </c>
      <c r="V1008" t="s">
        <v>1254</v>
      </c>
      <c r="W1008" s="9" t="s">
        <v>1255</v>
      </c>
      <c r="X1008" t="s">
        <v>1256</v>
      </c>
      <c r="Y1008" s="9" t="s">
        <v>34</v>
      </c>
    </row>
    <row r="1009" spans="1:25">
      <c r="A1009" s="10" t="s">
        <v>25</v>
      </c>
      <c r="F1009" s="9" t="s">
        <v>105</v>
      </c>
      <c r="G1009" s="9" t="s">
        <v>1213</v>
      </c>
      <c r="H1009" s="9" t="s">
        <v>1252</v>
      </c>
      <c r="I1009" s="9" t="s">
        <v>708</v>
      </c>
      <c r="M1009" s="9" t="s">
        <v>828</v>
      </c>
      <c r="P1009" s="9" t="s">
        <v>1226</v>
      </c>
      <c r="Q1009" s="9">
        <v>0.09</v>
      </c>
      <c r="R1009" s="9">
        <v>0.01</v>
      </c>
      <c r="S1009" s="9">
        <v>0.4</v>
      </c>
      <c r="V1009" t="s">
        <v>1254</v>
      </c>
      <c r="W1009" s="9" t="s">
        <v>1255</v>
      </c>
      <c r="X1009" t="s">
        <v>1256</v>
      </c>
      <c r="Y1009" s="9" t="s">
        <v>34</v>
      </c>
    </row>
    <row r="1010" spans="1:25">
      <c r="A1010" s="10" t="s">
        <v>25</v>
      </c>
      <c r="F1010" s="9" t="s">
        <v>105</v>
      </c>
      <c r="G1010" s="9" t="s">
        <v>1213</v>
      </c>
      <c r="H1010" s="9" t="s">
        <v>1252</v>
      </c>
      <c r="I1010" s="9" t="s">
        <v>708</v>
      </c>
      <c r="M1010" s="9" t="s">
        <v>828</v>
      </c>
      <c r="P1010" s="9" t="s">
        <v>1226</v>
      </c>
      <c r="Q1010" s="9">
        <v>0.53</v>
      </c>
      <c r="R1010" s="9">
        <v>0.19</v>
      </c>
      <c r="S1010" s="9">
        <v>1.1499999999999999</v>
      </c>
      <c r="V1010" t="s">
        <v>1254</v>
      </c>
      <c r="W1010" s="9" t="s">
        <v>1255</v>
      </c>
      <c r="X1010" t="s">
        <v>1256</v>
      </c>
      <c r="Y1010" s="9" t="s">
        <v>34</v>
      </c>
    </row>
    <row r="1011" spans="1:25" ht="16.5">
      <c r="A1011" s="10" t="s">
        <v>25</v>
      </c>
      <c r="F1011" s="9" t="s">
        <v>105</v>
      </c>
      <c r="G1011" s="9" t="s">
        <v>1213</v>
      </c>
      <c r="H1011" t="s">
        <v>1259</v>
      </c>
      <c r="I1011" s="9" t="s">
        <v>708</v>
      </c>
      <c r="M1011" s="9" t="s">
        <v>898</v>
      </c>
      <c r="Q1011" s="9">
        <v>1.2</v>
      </c>
      <c r="R1011" s="9">
        <v>0.7</v>
      </c>
      <c r="S1011" s="9">
        <v>1.9</v>
      </c>
      <c r="V1011" s="9" t="s">
        <v>1260</v>
      </c>
      <c r="W1011" s="9" t="s">
        <v>1261</v>
      </c>
      <c r="X1011" s="9" t="s">
        <v>1262</v>
      </c>
      <c r="Y1011" s="9" t="s">
        <v>34</v>
      </c>
    </row>
    <row r="1012" spans="1:25" ht="16.5">
      <c r="A1012" s="10" t="s">
        <v>25</v>
      </c>
      <c r="F1012" s="9" t="s">
        <v>105</v>
      </c>
      <c r="G1012" s="9" t="s">
        <v>1213</v>
      </c>
      <c r="H1012" t="s">
        <v>1259</v>
      </c>
      <c r="I1012" s="9" t="s">
        <v>708</v>
      </c>
      <c r="M1012" s="9" t="s">
        <v>1263</v>
      </c>
      <c r="Q1012" s="9">
        <v>0.08</v>
      </c>
      <c r="R1012" s="9">
        <v>0.08</v>
      </c>
      <c r="S1012" s="9">
        <v>0.3</v>
      </c>
      <c r="V1012" s="9" t="s">
        <v>1260</v>
      </c>
      <c r="W1012" s="9" t="s">
        <v>1261</v>
      </c>
      <c r="X1012" s="9" t="s">
        <v>1262</v>
      </c>
      <c r="Y1012" s="9" t="s">
        <v>34</v>
      </c>
    </row>
    <row r="1013" spans="1:25" ht="17.5">
      <c r="A1013" s="10" t="s">
        <v>40</v>
      </c>
      <c r="F1013" s="9" t="s">
        <v>105</v>
      </c>
      <c r="G1013" s="9" t="s">
        <v>1213</v>
      </c>
      <c r="H1013" t="s">
        <v>1264</v>
      </c>
      <c r="I1013" s="9" t="s">
        <v>708</v>
      </c>
      <c r="M1013" s="9" t="s">
        <v>1265</v>
      </c>
      <c r="Q1013" s="9">
        <v>5.8</v>
      </c>
      <c r="R1013" s="9">
        <v>1.4</v>
      </c>
      <c r="S1013" s="9">
        <v>18.899999999999999</v>
      </c>
      <c r="V1013" t="s">
        <v>1266</v>
      </c>
      <c r="W1013" s="9" t="s">
        <v>1267</v>
      </c>
      <c r="X1013" s="20" t="s">
        <v>1268</v>
      </c>
      <c r="Y1013" s="9" t="s">
        <v>34</v>
      </c>
    </row>
    <row r="1014" spans="1:25" ht="17.5">
      <c r="A1014" s="10" t="s">
        <v>40</v>
      </c>
      <c r="F1014" s="9" t="s">
        <v>105</v>
      </c>
      <c r="G1014" s="9" t="s">
        <v>1213</v>
      </c>
      <c r="H1014" t="s">
        <v>1264</v>
      </c>
      <c r="I1014" s="9" t="s">
        <v>708</v>
      </c>
      <c r="M1014" s="9" t="s">
        <v>1269</v>
      </c>
      <c r="Q1014" s="9">
        <v>14.8</v>
      </c>
      <c r="R1014" s="9">
        <v>6.4</v>
      </c>
      <c r="S1014" s="9">
        <v>27.1</v>
      </c>
      <c r="V1014" t="s">
        <v>1266</v>
      </c>
      <c r="W1014" s="9" t="s">
        <v>1267</v>
      </c>
      <c r="X1014" s="20" t="s">
        <v>1268</v>
      </c>
      <c r="Y1014" s="9" t="s">
        <v>34</v>
      </c>
    </row>
    <row r="1015" spans="1:25" ht="17.5">
      <c r="A1015" s="10" t="s">
        <v>25</v>
      </c>
      <c r="C1015" s="9" t="s">
        <v>1270</v>
      </c>
      <c r="F1015" s="9" t="s">
        <v>105</v>
      </c>
      <c r="G1015" s="9" t="s">
        <v>1213</v>
      </c>
      <c r="H1015" t="s">
        <v>1264</v>
      </c>
      <c r="I1015" s="9" t="s">
        <v>708</v>
      </c>
      <c r="M1015" s="9" t="s">
        <v>1263</v>
      </c>
      <c r="Q1015" s="9">
        <v>1.43</v>
      </c>
      <c r="R1015" s="9">
        <v>0.64</v>
      </c>
      <c r="S1015" s="9">
        <v>2.74</v>
      </c>
      <c r="V1015" t="s">
        <v>1266</v>
      </c>
      <c r="W1015" s="9" t="s">
        <v>1267</v>
      </c>
      <c r="X1015" t="s">
        <v>1268</v>
      </c>
      <c r="Y1015" s="9" t="s">
        <v>34</v>
      </c>
    </row>
    <row r="1016" spans="1:25" ht="17.5">
      <c r="A1016" s="10" t="s">
        <v>25</v>
      </c>
      <c r="C1016" s="9" t="s">
        <v>1270</v>
      </c>
      <c r="F1016" s="9" t="s">
        <v>105</v>
      </c>
      <c r="G1016" s="9" t="s">
        <v>1213</v>
      </c>
      <c r="H1016" t="s">
        <v>1264</v>
      </c>
      <c r="I1016" s="9" t="s">
        <v>708</v>
      </c>
      <c r="M1016" s="9" t="s">
        <v>1263</v>
      </c>
      <c r="Q1016" s="9">
        <v>1.41</v>
      </c>
      <c r="R1016" s="9">
        <v>0.64</v>
      </c>
      <c r="S1016" s="9">
        <v>2.63</v>
      </c>
      <c r="V1016" t="s">
        <v>1266</v>
      </c>
      <c r="W1016" s="9" t="s">
        <v>1267</v>
      </c>
      <c r="X1016" t="s">
        <v>1268</v>
      </c>
      <c r="Y1016" s="9" t="s">
        <v>34</v>
      </c>
    </row>
    <row r="1017" spans="1:25" ht="17.5">
      <c r="A1017" s="10" t="s">
        <v>25</v>
      </c>
      <c r="C1017" s="9" t="s">
        <v>1270</v>
      </c>
      <c r="F1017" s="9" t="s">
        <v>105</v>
      </c>
      <c r="G1017" s="9" t="s">
        <v>1213</v>
      </c>
      <c r="H1017" t="s">
        <v>1264</v>
      </c>
      <c r="I1017" s="9" t="s">
        <v>708</v>
      </c>
      <c r="M1017" s="9" t="s">
        <v>1263</v>
      </c>
      <c r="Q1017" s="9">
        <v>1.35</v>
      </c>
      <c r="R1017" s="9">
        <v>0.6</v>
      </c>
      <c r="S1017" s="9">
        <v>2.62</v>
      </c>
      <c r="V1017" t="s">
        <v>1266</v>
      </c>
      <c r="W1017" s="9" t="s">
        <v>1267</v>
      </c>
      <c r="X1017" t="s">
        <v>1268</v>
      </c>
      <c r="Y1017" s="9" t="s">
        <v>34</v>
      </c>
    </row>
    <row r="1018" spans="1:25" ht="17.5">
      <c r="A1018" s="10" t="s">
        <v>25</v>
      </c>
      <c r="C1018" s="9" t="s">
        <v>1270</v>
      </c>
      <c r="F1018" s="9" t="s">
        <v>105</v>
      </c>
      <c r="G1018" s="9" t="s">
        <v>1213</v>
      </c>
      <c r="H1018" t="s">
        <v>1264</v>
      </c>
      <c r="I1018" s="9" t="s">
        <v>708</v>
      </c>
      <c r="Q1018" s="9">
        <v>2.48</v>
      </c>
      <c r="R1018" s="9">
        <v>1.08</v>
      </c>
      <c r="S1018" s="9">
        <v>4.5599999999999996</v>
      </c>
      <c r="V1018" t="s">
        <v>1266</v>
      </c>
      <c r="W1018" s="9" t="s">
        <v>1267</v>
      </c>
      <c r="X1018" t="s">
        <v>1268</v>
      </c>
      <c r="Y1018" s="9" t="s">
        <v>34</v>
      </c>
    </row>
    <row r="1019" spans="1:25" ht="17.5">
      <c r="A1019" s="10" t="s">
        <v>25</v>
      </c>
      <c r="C1019" s="9" t="s">
        <v>1270</v>
      </c>
      <c r="F1019" s="9" t="s">
        <v>105</v>
      </c>
      <c r="G1019" s="9" t="s">
        <v>1213</v>
      </c>
      <c r="H1019" t="s">
        <v>1264</v>
      </c>
      <c r="I1019" s="9" t="s">
        <v>708</v>
      </c>
      <c r="Q1019" s="9">
        <v>2.4300000000000002</v>
      </c>
      <c r="R1019" s="9">
        <v>1.0900000000000001</v>
      </c>
      <c r="S1019" s="9">
        <v>4.2300000000000004</v>
      </c>
      <c r="V1019" t="s">
        <v>1266</v>
      </c>
      <c r="W1019" s="9" t="s">
        <v>1267</v>
      </c>
      <c r="X1019" t="s">
        <v>1268</v>
      </c>
      <c r="Y1019" s="9" t="s">
        <v>34</v>
      </c>
    </row>
    <row r="1020" spans="1:25" ht="17.5">
      <c r="A1020" s="10" t="s">
        <v>25</v>
      </c>
      <c r="C1020" s="9" t="s">
        <v>1270</v>
      </c>
      <c r="F1020" s="9" t="s">
        <v>105</v>
      </c>
      <c r="G1020" s="9" t="s">
        <v>1213</v>
      </c>
      <c r="H1020" t="s">
        <v>1264</v>
      </c>
      <c r="I1020" s="9" t="s">
        <v>708</v>
      </c>
      <c r="Q1020" s="9">
        <v>2.6</v>
      </c>
      <c r="R1020" s="9">
        <v>1.2</v>
      </c>
      <c r="S1020" s="9">
        <v>4.6900000000000004</v>
      </c>
      <c r="V1020" t="s">
        <v>1266</v>
      </c>
      <c r="W1020" s="9" t="s">
        <v>1267</v>
      </c>
      <c r="X1020" t="s">
        <v>1268</v>
      </c>
      <c r="Y1020" s="9" t="s">
        <v>34</v>
      </c>
    </row>
    <row r="1021" spans="1:25" ht="16.5">
      <c r="A1021" s="10" t="s">
        <v>486</v>
      </c>
      <c r="F1021" s="9" t="s">
        <v>671</v>
      </c>
      <c r="G1021" s="9" t="s">
        <v>1213</v>
      </c>
      <c r="H1021" t="s">
        <v>1271</v>
      </c>
      <c r="I1021" s="9" t="s">
        <v>708</v>
      </c>
      <c r="L1021" s="9" t="s">
        <v>1272</v>
      </c>
      <c r="Q1021" s="9">
        <v>2.5</v>
      </c>
      <c r="R1021" s="9">
        <v>1.91</v>
      </c>
      <c r="S1021" s="9">
        <v>2.94</v>
      </c>
      <c r="V1021" t="s">
        <v>1273</v>
      </c>
      <c r="W1021" s="9" t="s">
        <v>1274</v>
      </c>
      <c r="X1021" s="21" t="s">
        <v>1275</v>
      </c>
      <c r="Y1021" s="9" t="s">
        <v>34</v>
      </c>
    </row>
    <row r="1022" spans="1:25" ht="16.5">
      <c r="A1022" s="10" t="s">
        <v>486</v>
      </c>
      <c r="F1022" s="9" t="s">
        <v>671</v>
      </c>
      <c r="G1022" s="9" t="s">
        <v>1213</v>
      </c>
      <c r="H1022" t="s">
        <v>1276</v>
      </c>
      <c r="I1022" s="9" t="s">
        <v>708</v>
      </c>
      <c r="L1022" s="9" t="s">
        <v>1277</v>
      </c>
      <c r="Q1022" s="9">
        <v>3.2</v>
      </c>
      <c r="R1022" s="9">
        <v>2.72</v>
      </c>
      <c r="S1022" s="9">
        <v>3.82</v>
      </c>
      <c r="V1022" t="s">
        <v>1273</v>
      </c>
      <c r="W1022" s="9" t="s">
        <v>1274</v>
      </c>
      <c r="X1022" s="21" t="s">
        <v>1275</v>
      </c>
      <c r="Y1022" s="9" t="s">
        <v>34</v>
      </c>
    </row>
    <row r="1023" spans="1:25" ht="16.5">
      <c r="A1023" s="10" t="s">
        <v>486</v>
      </c>
      <c r="F1023" s="9" t="s">
        <v>671</v>
      </c>
      <c r="G1023" s="9" t="s">
        <v>1213</v>
      </c>
      <c r="H1023" t="s">
        <v>1276</v>
      </c>
      <c r="I1023" s="9" t="s">
        <v>708</v>
      </c>
      <c r="L1023" s="9" t="s">
        <v>1278</v>
      </c>
      <c r="Q1023" s="9">
        <v>6.9</v>
      </c>
      <c r="R1023" s="9">
        <v>4.12</v>
      </c>
      <c r="S1023" s="9">
        <v>10.5</v>
      </c>
      <c r="V1023" t="s">
        <v>1273</v>
      </c>
      <c r="W1023" s="9" t="s">
        <v>1274</v>
      </c>
      <c r="X1023" s="21" t="s">
        <v>1275</v>
      </c>
      <c r="Y1023" s="9" t="s">
        <v>34</v>
      </c>
    </row>
    <row r="1024" spans="1:25" ht="33">
      <c r="A1024" s="10" t="s">
        <v>486</v>
      </c>
      <c r="F1024" s="9" t="s">
        <v>671</v>
      </c>
      <c r="G1024" s="9" t="s">
        <v>1213</v>
      </c>
      <c r="H1024" s="79" t="s">
        <v>1279</v>
      </c>
      <c r="I1024" s="9" t="s">
        <v>708</v>
      </c>
      <c r="L1024" s="9" t="s">
        <v>1280</v>
      </c>
      <c r="Q1024" s="9">
        <v>4.0999999999999996</v>
      </c>
      <c r="R1024" s="9">
        <v>2.0099999999999998</v>
      </c>
      <c r="S1024" s="9">
        <v>6.89</v>
      </c>
      <c r="V1024" t="s">
        <v>1273</v>
      </c>
      <c r="W1024" s="9" t="s">
        <v>1274</v>
      </c>
      <c r="X1024" s="21" t="s">
        <v>1275</v>
      </c>
      <c r="Y1024" s="9" t="s">
        <v>34</v>
      </c>
    </row>
    <row r="1025" spans="1:25" ht="16.5">
      <c r="A1025" s="10" t="s">
        <v>486</v>
      </c>
      <c r="F1025" s="9" t="s">
        <v>671</v>
      </c>
      <c r="G1025" s="9" t="s">
        <v>1213</v>
      </c>
      <c r="H1025" t="s">
        <v>1281</v>
      </c>
      <c r="I1025" s="9" t="s">
        <v>708</v>
      </c>
      <c r="L1025" s="9" t="s">
        <v>1282</v>
      </c>
      <c r="Q1025" s="9">
        <v>5.9</v>
      </c>
      <c r="R1025" s="9">
        <v>4.2300000000000004</v>
      </c>
      <c r="S1025" s="9">
        <v>7.96</v>
      </c>
      <c r="V1025" t="s">
        <v>1273</v>
      </c>
      <c r="W1025" s="9" t="s">
        <v>1274</v>
      </c>
      <c r="X1025" s="21" t="s">
        <v>1275</v>
      </c>
      <c r="Y1025" s="9" t="s">
        <v>34</v>
      </c>
    </row>
  </sheetData>
  <autoFilter ref="A1:Y634" xr:uid="{00000000-0001-0000-0000-000000000000}"/>
  <phoneticPr fontId="2" type="noConversion"/>
  <hyperlinks>
    <hyperlink ref="X2" r:id="rId1" xr:uid="{4CC79021-08FA-47A4-9572-8FCBAF31F007}"/>
    <hyperlink ref="X3" r:id="rId2" xr:uid="{4E1475BE-3471-43E7-910F-E2DC61E91E91}"/>
    <hyperlink ref="X4" r:id="rId3" xr:uid="{7768D004-057A-4DAA-AC56-73890429D207}"/>
    <hyperlink ref="X6" r:id="rId4" xr:uid="{12CFE1FC-A22D-4DAC-84EA-A398B798B46E}"/>
    <hyperlink ref="X8" r:id="rId5" xr:uid="{EFC4716E-8265-43B2-B055-6A78A1BBC9E7}"/>
    <hyperlink ref="X10" r:id="rId6" xr:uid="{FBC1691E-FFCF-466F-A35C-734DCC3B8C95}"/>
    <hyperlink ref="X5" r:id="rId7" xr:uid="{56A36A93-C817-4CB9-9974-E907AF9890A2}"/>
    <hyperlink ref="X7" r:id="rId8" xr:uid="{6E6F6D93-8CE4-48BC-AD3F-BA02319E3182}"/>
    <hyperlink ref="X9" r:id="rId9" xr:uid="{63537400-6160-4BD1-BDF6-E4C2D35763D7}"/>
    <hyperlink ref="X11" r:id="rId10" xr:uid="{7CF8E41E-C491-477D-B323-BE3D6B44C912}"/>
    <hyperlink ref="X12" r:id="rId11" xr:uid="{1C7CEE8F-7C8A-4FA0-BB86-11703E0C59DD}"/>
    <hyperlink ref="X13" r:id="rId12" xr:uid="{2C4806A9-A739-4A60-B81A-24971DCFA280}"/>
    <hyperlink ref="X14" r:id="rId13" xr:uid="{8392D8FE-AF7A-4EB0-A0DE-139C483EE939}"/>
    <hyperlink ref="X15" r:id="rId14" xr:uid="{4C6D33AD-FA98-48B8-8E9A-24743A8A7340}"/>
    <hyperlink ref="X16" r:id="rId15" xr:uid="{5E3F5EBD-8D2C-466E-8844-645C93A79D5A}"/>
    <hyperlink ref="X34" r:id="rId16" xr:uid="{95FA42E7-D8A6-4D68-BEF1-AB1AF62FE15B}"/>
    <hyperlink ref="X17" r:id="rId17" xr:uid="{2E584C64-B0FC-44E7-BD5A-FD0E84552EC8}"/>
    <hyperlink ref="X18" r:id="rId18" xr:uid="{882EA328-63AD-49C8-952E-48481BEC5A45}"/>
    <hyperlink ref="X19" r:id="rId19" xr:uid="{3D111218-2E28-46EE-B3EB-3B55B07BA8EE}"/>
    <hyperlink ref="X20" r:id="rId20" xr:uid="{4FFDF8B2-3B7A-43A7-B606-9C4FE9D25309}"/>
    <hyperlink ref="X21" r:id="rId21" xr:uid="{6E13BE09-C022-4092-9CBB-DCBAF4C2FFD9}"/>
    <hyperlink ref="X22" r:id="rId22" xr:uid="{A476C9A3-C955-485A-ACB9-1A73432F3861}"/>
    <hyperlink ref="X23" r:id="rId23" xr:uid="{6CCA7639-973F-4E09-961E-07F1F6801B9F}"/>
    <hyperlink ref="X24" r:id="rId24" xr:uid="{A24BD2EC-69FB-4100-8A40-4B43B05EC1C6}"/>
    <hyperlink ref="X25" r:id="rId25" xr:uid="{29F47106-BAF3-4E94-8117-57C9E70766F8}"/>
    <hyperlink ref="X26" r:id="rId26" display="https://doi.org/10.1111/tbed.12748" xr:uid="{C4760C98-52DC-416B-9CDA-CF9F957AAFA8}"/>
    <hyperlink ref="X27" r:id="rId27" display="https://doi.org/10.1111/tbed.12748" xr:uid="{EDA61B18-5E4A-4EC1-8374-F7F576F2C27F}"/>
    <hyperlink ref="X28" r:id="rId28" display="https://doi.org/10.1111/tbed.12748" xr:uid="{A39A8AE1-7AA0-44D0-AAA3-0F3C13911ADF}"/>
    <hyperlink ref="X29" r:id="rId29" display="https://doi.org/10.1111/tbed.12748" xr:uid="{D6C02DB8-C8E9-4C11-91DA-869F8F7B719D}"/>
    <hyperlink ref="X30" r:id="rId30" display="https://doi.org/10.1111/tbed.12748" xr:uid="{2F0ED7ED-80DC-448A-8293-AAF2D5B7E3DA}"/>
    <hyperlink ref="X31" r:id="rId31" display="https://doi.org/10.1111/tbed.12748" xr:uid="{59FD588D-8196-40A8-9BA0-4A65492670CB}"/>
    <hyperlink ref="X32" r:id="rId32" display="https://doi.org/10.1111/tbed.12748" xr:uid="{F68A3EFB-F75A-4B35-8E84-868981689949}"/>
    <hyperlink ref="X33" r:id="rId33" display="https://doi.org/10.1111/tbed.12748" xr:uid="{A7372CBB-4AF4-4680-86CB-92747B9FED9D}"/>
    <hyperlink ref="X35" r:id="rId34" xr:uid="{08E1C04A-C32D-4832-870A-15D1450D4B41}"/>
    <hyperlink ref="X36" r:id="rId35" xr:uid="{E4E8A28C-9824-4793-A677-71D5E6FABBFB}"/>
    <hyperlink ref="X37" r:id="rId36" xr:uid="{D362360F-ECED-4DFE-8789-6EF9B16013B1}"/>
    <hyperlink ref="X38" r:id="rId37" xr:uid="{11E63B96-5623-47C6-89D2-909CED8E8052}"/>
    <hyperlink ref="X39" r:id="rId38" xr:uid="{34A1AA6C-104B-46B3-8151-7A5EA05FEB82}"/>
    <hyperlink ref="X40" r:id="rId39" xr:uid="{2BBDFE74-60B6-48FF-8A42-815946D538A1}"/>
    <hyperlink ref="X41" r:id="rId40" xr:uid="{D1E3A717-7CB6-4E93-B49F-049EF5D46CC5}"/>
    <hyperlink ref="X42" r:id="rId41" xr:uid="{05309026-C16E-4A98-8FAE-439BFC8E7B82}"/>
    <hyperlink ref="X43" r:id="rId42" xr:uid="{9B5265FE-AC43-49C4-8D7A-33FFBE8751F6}"/>
    <hyperlink ref="X44" r:id="rId43" xr:uid="{C4BA9A78-CA2B-4ABD-BB95-A770BEA871C0}"/>
    <hyperlink ref="X45" r:id="rId44" xr:uid="{1AD4466B-D2F6-43A4-ADE7-14F5EF588ADA}"/>
    <hyperlink ref="X46" r:id="rId45" xr:uid="{BAEF4BE0-B1D7-49F0-8BF3-F0FE6FD2DE2F}"/>
    <hyperlink ref="X47" r:id="rId46" xr:uid="{8A90B50B-DA3A-41CD-A5F9-58AFB2E94BB5}"/>
    <hyperlink ref="X48" r:id="rId47" xr:uid="{45ED88D2-6EAC-4510-9F9D-8D62C5C36D7A}"/>
    <hyperlink ref="X49" r:id="rId48" xr:uid="{94EDC0C9-54B1-4E3E-AE9D-B4B79A0ED175}"/>
    <hyperlink ref="X50" r:id="rId49" xr:uid="{74514A72-5963-438A-BCDA-4667C9F07B2B}"/>
    <hyperlink ref="X51" r:id="rId50" xr:uid="{CE9CF51E-FC5A-4415-92DC-AA2EE21EEEB1}"/>
    <hyperlink ref="X52" r:id="rId51" xr:uid="{CDF00C05-0BF7-41BC-865B-7C8759FFBD25}"/>
    <hyperlink ref="X53" r:id="rId52" xr:uid="{AC6326E6-B637-4C36-81AB-951A2B4BA58D}"/>
    <hyperlink ref="X54" r:id="rId53" xr:uid="{2CCF2E33-1863-4126-8D5D-C5619ACA93D1}"/>
    <hyperlink ref="X55" r:id="rId54" xr:uid="{97146010-D3E6-4D7F-9D81-DBDCB53C2759}"/>
    <hyperlink ref="X56" r:id="rId55" xr:uid="{17105337-BADF-4D41-BD62-6BE2DFF0A273}"/>
    <hyperlink ref="X57" r:id="rId56" xr:uid="{EC8F5B32-C9D1-414F-95CE-3FF90FFF6A24}"/>
    <hyperlink ref="X58" r:id="rId57" xr:uid="{C0EDECE3-5B39-4A86-9412-8C886ED89B53}"/>
    <hyperlink ref="X59" r:id="rId58" xr:uid="{E1DFF49A-FAAE-4DB5-9A54-087A22A54B0F}"/>
    <hyperlink ref="X64" r:id="rId59" xr:uid="{2DF302CB-A45E-414A-83A7-C490C5D37B83}"/>
    <hyperlink ref="X67" r:id="rId60" xr:uid="{919848C3-B031-4301-AAFA-E40D22B95A2C}"/>
    <hyperlink ref="X70" r:id="rId61" xr:uid="{3E412244-EEC8-4AB4-A7F4-D1258FDC1872}"/>
    <hyperlink ref="X73" r:id="rId62" xr:uid="{5DA89B22-302C-438C-9339-4E87DD2A3F5C}"/>
    <hyperlink ref="X76" r:id="rId63" xr:uid="{A9C0BFEC-D7DC-4B0E-AEBA-B69E831F0CDE}"/>
    <hyperlink ref="X79" r:id="rId64" xr:uid="{6A3D1060-948C-4B9A-A9FC-1F9C3E7D7A75}"/>
    <hyperlink ref="X82" r:id="rId65" xr:uid="{A4594DA5-598C-437C-875E-2B058B816CA3}"/>
    <hyperlink ref="X99" r:id="rId66" xr:uid="{C449D030-6477-4A0C-98E3-5F6B961F6BE8}"/>
    <hyperlink ref="X100:X156" r:id="rId67" display="https://doi.org/10.1111%2Ftbed.14675" xr:uid="{6503BF3B-D4F4-4695-A721-922931E0E74F}"/>
    <hyperlink ref="X158" r:id="rId68" xr:uid="{FE216BD4-61AE-4D82-B425-F22B7A71A5F4}"/>
    <hyperlink ref="X160" r:id="rId69" display="https://doi.org/10.1186/s13567-023-01219-0" xr:uid="{912311D6-8D2E-4D13-98A8-D0D62D384244}"/>
    <hyperlink ref="X161" r:id="rId70" display="https://doi.org/10.1186/s13567-023-01219-0" xr:uid="{BD67A0D8-CFC9-40CD-8AB2-F4315FB7F290}"/>
    <hyperlink ref="X163" r:id="rId71" display="https://doi.org/10.1186/s13567-023-01219-0" xr:uid="{43FA4324-5FF7-424B-99B8-8E1491DAAB00}"/>
    <hyperlink ref="X165" r:id="rId72" display="https://doi.org/10.1186/s13567-023-01219-0" xr:uid="{FD21043E-2F03-4F2C-92A0-CB56DB8F1E8F}"/>
    <hyperlink ref="X167" r:id="rId73" display="https://doi.org/10.1186/s13567-023-01219-0" xr:uid="{06F4530E-3D46-4163-A3FD-1347BBB621B9}"/>
    <hyperlink ref="X172" r:id="rId74" display="https://doi.org/10.1186/s13567-023-01219-0" xr:uid="{424BECF5-4D18-42FB-A4B2-DE46CBF9E13C}"/>
    <hyperlink ref="X175" r:id="rId75" display="https://doi.org/10.1186/s13567-023-01219-0" xr:uid="{6FA2F52F-7B7C-4E8A-8672-200A0302CF17}"/>
    <hyperlink ref="X176" r:id="rId76" display="https://doi.org/10.1186/s13567-023-01219-0" xr:uid="{F02129CB-7742-414D-9091-6EDBFECA4FF6}"/>
    <hyperlink ref="X178" r:id="rId77" display="https://doi.org/10.1186/s13567-023-01219-0" xr:uid="{CBD1E5CA-2F9A-42A0-8E65-1FEC026074FA}"/>
    <hyperlink ref="X179" r:id="rId78" display="https://doi.org/10.1186/s13567-023-01219-0" xr:uid="{105B71E3-9476-4497-8BBB-3845DC117503}"/>
    <hyperlink ref="X180" r:id="rId79" display="https://doi.org/10.1186/s13567-023-01219-0" xr:uid="{83063526-31A3-454E-B35F-7B4D166EC75C}"/>
    <hyperlink ref="X181" r:id="rId80" display="https://doi.org/10.1186/s13567-023-01219-0" xr:uid="{C9ACBDCD-7612-4068-A03A-6888DB7BBE7F}"/>
    <hyperlink ref="X182" r:id="rId81" display="https://doi.org/10.1186/s13567-023-01219-0" xr:uid="{795D91E3-7D3B-423B-941B-1151EB02648E}"/>
    <hyperlink ref="X184" r:id="rId82" display="https://doi.org/10.1186/s13567-023-01219-0" xr:uid="{B9775D0D-9F37-4B87-9949-D1C87EF77735}"/>
    <hyperlink ref="X186" r:id="rId83" display="https://doi.org/10.1186/s13567-023-01219-0" xr:uid="{1A151CC4-37C9-4423-BDB7-62443583CAEF}"/>
    <hyperlink ref="X188" r:id="rId84" display="https://doi.org/10.1186/s13567-023-01219-0" xr:uid="{D59AA7D6-C8C3-4285-ABCF-2FF376F6A1AD}"/>
    <hyperlink ref="X189" r:id="rId85" display="https://doi.org/10.1186/s13567-023-01219-0" xr:uid="{1DF48F14-E9D5-4F45-B3CB-796110C33196}"/>
    <hyperlink ref="X191" r:id="rId86" display="https://doi.org/10.1186/s13567-023-01219-0" xr:uid="{000D637F-5156-4991-93CB-95CD35959147}"/>
    <hyperlink ref="X194" r:id="rId87" display="https://doi.org/10.1186/s13567-023-01219-0" xr:uid="{53F3B1FC-E4C8-41D4-8F33-FFC94C060C0E}"/>
    <hyperlink ref="X196" r:id="rId88" display="https://doi.org/10.1186/s13567-023-01219-0" xr:uid="{92113C99-69B5-48BB-B3D8-770357BCD722}"/>
    <hyperlink ref="X198" r:id="rId89" display="https://doi.org/10.1186/s13567-023-01219-0" xr:uid="{0AC59A07-3294-4B25-9141-D9168A6529C9}"/>
    <hyperlink ref="X200" r:id="rId90" display="https://doi.org/10.1186/s13567-023-01219-0" xr:uid="{F5226B94-7AED-4B43-A5B8-A3F2859A9E81}"/>
    <hyperlink ref="X201" r:id="rId91" display="https://doi.org/10.1186/s13567-023-01219-0" xr:uid="{125B21E6-AFCB-4C26-B608-28B78500FD4C}"/>
    <hyperlink ref="X202" r:id="rId92" display="https://doi.org/10.1186/s13567-023-01219-0" xr:uid="{518F1B30-8CA0-4950-86DB-9CAA4745788B}"/>
    <hyperlink ref="X203" r:id="rId93" display="https://doi.org/10.1186/s13567-023-01219-0" xr:uid="{D1740FBB-E960-423F-AFA1-475AD49A3AC9}"/>
    <hyperlink ref="X205" r:id="rId94" display="https://doi.org/10.1186/s13567-023-01219-0" xr:uid="{FE9FC62B-8642-4DC7-8FC1-3AB4E38BEFFC}"/>
    <hyperlink ref="X207" r:id="rId95" display="https://doi.org/10.1186/s13567-023-01219-0" xr:uid="{79B09DC5-87B8-4042-ACC3-C40AA073E8F8}"/>
    <hyperlink ref="X209" r:id="rId96" display="https://doi.org/10.1186/s13567-023-01219-0" xr:uid="{9A22E26C-6568-4614-810F-07BBDA48F0BA}"/>
    <hyperlink ref="X211" r:id="rId97" display="https://doi.org/10.1186/s13567-023-01219-0" xr:uid="{D3F232BB-8AFE-47FC-89F5-3288213CC717}"/>
    <hyperlink ref="X213" r:id="rId98" display="https://doi.org/10.1186/s13567-023-01219-0" xr:uid="{03EEE107-820E-4093-BF81-77C2BFBB440F}"/>
    <hyperlink ref="X214" r:id="rId99" display="https://doi.org/10.1186/s13567-023-01219-0" xr:uid="{F1C933AF-AFAA-45CE-8767-7C5C929D75ED}"/>
    <hyperlink ref="X157" r:id="rId100" xr:uid="{BB4BB5B5-4BB0-41A6-96CB-3E81EFFC1499}"/>
    <hyperlink ref="X159" r:id="rId101" display="https://doi.org/10.1186/s13567-023-01219-0" xr:uid="{7BF11E7A-8D5E-4055-BE26-B68DD80DC737}"/>
    <hyperlink ref="X162" r:id="rId102" display="https://doi.org/10.1186/s13567-023-01219-0" xr:uid="{90F7C6C5-6A88-4EDB-8AAA-7C1267FD4D7D}"/>
    <hyperlink ref="X164" r:id="rId103" display="https://doi.org/10.1186/s13567-023-01219-0" xr:uid="{3BF5AA01-1C97-44F1-8CA6-22C230AF5A4F}"/>
    <hyperlink ref="X166" r:id="rId104" display="https://doi.org/10.1186/s13567-023-01219-0" xr:uid="{0622946E-7B14-4E3E-90AA-59E3CC802601}"/>
    <hyperlink ref="X168" r:id="rId105" display="https://doi.org/10.1186/s13567-023-01219-0" xr:uid="{19D5A6E5-BC5E-4587-84BD-C6D5748E0A61}"/>
    <hyperlink ref="X169" r:id="rId106" display="https://doi.org/10.1186/s13567-023-01219-0" xr:uid="{E01E4AF6-B840-466B-9499-55230886567F}"/>
    <hyperlink ref="X170" r:id="rId107" display="https://doi.org/10.1186/s13567-023-01219-0" xr:uid="{D5753F47-F691-4E6B-BDB9-585C83CB18D1}"/>
    <hyperlink ref="X171" r:id="rId108" display="https://doi.org/10.1186/s13567-023-01219-0" xr:uid="{26CFE590-E2D1-454E-A824-3B3702AF0FD5}"/>
    <hyperlink ref="X174" r:id="rId109" display="https://doi.org/10.1186/s13567-023-01219-0" xr:uid="{CF428A52-7F74-4359-98CE-0F81E35CE47D}"/>
    <hyperlink ref="X173" r:id="rId110" display="https://doi.org/10.1186/s13567-023-01219-0" xr:uid="{1720B797-9BB6-4630-9E41-EB421BFA3E0C}"/>
    <hyperlink ref="X177" r:id="rId111" display="https://doi.org/10.1186/s13567-023-01219-0" xr:uid="{8282D9CC-62DF-4210-BC2A-DA2A000C2257}"/>
    <hyperlink ref="X183" r:id="rId112" display="https://doi.org/10.1186/s13567-023-01219-0" xr:uid="{6B7E8003-D4C7-4B3E-8678-0BC837D2C6B4}"/>
    <hyperlink ref="X185" r:id="rId113" display="https://doi.org/10.1186/s13567-023-01219-0" xr:uid="{4C9652E5-6365-4769-9942-9EBFB09C3F40}"/>
    <hyperlink ref="X187" r:id="rId114" display="https://doi.org/10.1186/s13567-023-01219-0" xr:uid="{F48D96D2-2B34-4AF9-B410-D3EC982299C9}"/>
    <hyperlink ref="X190" r:id="rId115" display="https://doi.org/10.1186/s13567-023-01219-0" xr:uid="{260D573B-33D2-4E41-9107-3E7E55ABD1DA}"/>
    <hyperlink ref="X195" r:id="rId116" display="https://doi.org/10.1186/s13567-023-01219-0" xr:uid="{EA1DAC0D-C751-477A-ACC6-A6D164550222}"/>
    <hyperlink ref="X192" r:id="rId117" display="https://doi.org/10.1186/s13567-023-01219-0" xr:uid="{4D9BADAC-0B46-443A-9E9F-05BEB32D9B1B}"/>
    <hyperlink ref="X193" r:id="rId118" display="https://doi.org/10.1186/s13567-023-01219-0" xr:uid="{6D644667-3CBF-4B7D-B90A-295D9B676881}"/>
    <hyperlink ref="X197" r:id="rId119" display="https://doi.org/10.1186/s13567-023-01219-0" xr:uid="{84AA2AC2-4BB5-4A3F-A63D-BB6B91D2BA32}"/>
    <hyperlink ref="X199" r:id="rId120" display="https://doi.org/10.1186/s13567-023-01219-0" xr:uid="{D2DCC199-C578-4C02-A189-A82E9B8CAE2B}"/>
    <hyperlink ref="X204" r:id="rId121" display="https://doi.org/10.1186/s13567-023-01219-0" xr:uid="{C4D4AB21-61CC-4D68-843E-CC4E881E122C}"/>
    <hyperlink ref="X206" r:id="rId122" display="https://doi.org/10.1186/s13567-023-01219-0" xr:uid="{01320275-FDED-474A-87B3-E5937DEA9525}"/>
    <hyperlink ref="X215" r:id="rId123" xr:uid="{944AFBF0-5054-4AE5-8116-A6BDB80C5D1C}"/>
    <hyperlink ref="X216:X314" r:id="rId124" display="https://doi.org/10.1111%2Ftbed.14675" xr:uid="{AFB060CC-7874-4FE8-B485-346FFFF7ACA7}"/>
    <hyperlink ref="X316" r:id="rId125" xr:uid="{2B23D3B2-9382-48A1-A8FB-444C019AEFF4}"/>
    <hyperlink ref="X317" r:id="rId126" xr:uid="{52BB2FCC-97EE-475E-8457-41842FECBDD9}"/>
    <hyperlink ref="X318" r:id="rId127" xr:uid="{5ACBFD05-ECC5-4B30-B50B-6D889F07C5A3}"/>
    <hyperlink ref="X319" r:id="rId128" xr:uid="{E5F58D71-E95D-4D96-B102-0F83BC618BC2}"/>
    <hyperlink ref="X320" r:id="rId129" xr:uid="{E2CF5008-D485-47E7-B476-DB9E27E7AC9D}"/>
    <hyperlink ref="X322" r:id="rId130" xr:uid="{863492FD-7843-41B9-81EF-BE0B4F127B33}"/>
    <hyperlink ref="X323" r:id="rId131" xr:uid="{E0A2AD1C-B7D1-492E-9568-B6A475448544}"/>
    <hyperlink ref="X321" r:id="rId132" xr:uid="{C5A16347-FD12-4957-B642-DEFF94D612F2}"/>
    <hyperlink ref="X324" r:id="rId133" xr:uid="{53DC9D15-CEF6-41AB-8B25-8608CAECD69B}"/>
    <hyperlink ref="X331" r:id="rId134" xr:uid="{1C7A63F7-1B20-4326-88D5-BA1FFEC5CA86}"/>
    <hyperlink ref="X354" r:id="rId135" xr:uid="{4DFCEDDD-18D5-48CB-A305-81196FCEEC95}"/>
    <hyperlink ref="X337" r:id="rId136" xr:uid="{ADB3E425-64F6-4DF2-AD83-8C5BEF5B0F26}"/>
    <hyperlink ref="X346" r:id="rId137" xr:uid="{1859FFC7-2840-4DAE-9320-DFF92235AB49}"/>
    <hyperlink ref="X355" r:id="rId138" xr:uid="{F2E813A3-FF41-40FF-B3C9-28BB26C74385}"/>
    <hyperlink ref="X325" r:id="rId139" xr:uid="{19FA8B90-08A7-4A57-87FE-7F7607D45B3E}"/>
    <hyperlink ref="X338" r:id="rId140" xr:uid="{160894FE-05CA-492E-BC02-561CEFBD664D}"/>
    <hyperlink ref="X339" r:id="rId141" xr:uid="{25DC8D0E-D98A-433C-896A-22121F01E590}"/>
    <hyperlink ref="X347" r:id="rId142" xr:uid="{0CAB856B-2348-4F87-A348-DF24BFB8EFFB}"/>
    <hyperlink ref="X332" r:id="rId143" xr:uid="{57EE2475-A84E-440C-8A8F-5D79380406C6}"/>
    <hyperlink ref="X340" r:id="rId144" xr:uid="{44B5CAA5-FA82-4D5F-BC78-AAB1676C9137}"/>
    <hyperlink ref="X343" r:id="rId145" xr:uid="{8657DEA3-21D2-4960-B03F-A91C623B38AE}"/>
    <hyperlink ref="X351" r:id="rId146" xr:uid="{A176BAAE-C258-4D22-811A-EED339FB65DC}"/>
    <hyperlink ref="X326" r:id="rId147" xr:uid="{C1644E92-47F5-4827-98E2-2D6BE193DFF8}"/>
    <hyperlink ref="X333" r:id="rId148" xr:uid="{4FDAB3DF-B112-440C-BA9B-F7275B0BC888}"/>
    <hyperlink ref="X348" r:id="rId149" xr:uid="{78880F89-2B66-4979-812F-036E1AB6E9E2}"/>
    <hyperlink ref="X329" r:id="rId150" xr:uid="{81CC87A7-CD38-487C-9B52-0FA1CBD4DD5C}"/>
    <hyperlink ref="X335" r:id="rId151" xr:uid="{AE12556F-4CDB-4174-BE46-5532F413455D}"/>
    <hyperlink ref="X344" r:id="rId152" xr:uid="{C093DFC2-09D2-4C58-858C-647A85CA2A0F}"/>
    <hyperlink ref="X352" r:id="rId153" xr:uid="{A9540CCE-B6E2-4BF9-87BC-D7F25404B759}"/>
    <hyperlink ref="X327" r:id="rId154" xr:uid="{85E33635-0C69-459D-9AA1-B9CA6EA909CF}"/>
    <hyperlink ref="X341" r:id="rId155" xr:uid="{67352336-79F7-4E9F-A9F5-CBE2F0A989F3}"/>
    <hyperlink ref="X349" r:id="rId156" xr:uid="{594033A6-A0B9-406D-9B45-0EC0347D72D4}"/>
    <hyperlink ref="X330" r:id="rId157" xr:uid="{969DAB1F-4A11-43E2-BBB3-85CFBEADBC98}"/>
    <hyperlink ref="X336" r:id="rId158" xr:uid="{D0BFCAE2-2B09-45A6-B34D-FA351FF979A6}"/>
    <hyperlink ref="X345" r:id="rId159" xr:uid="{5B2C92F0-1D6A-4D6A-BC79-41B13EE0C7B0}"/>
    <hyperlink ref="X353" r:id="rId160" xr:uid="{8ECE92AD-655B-4E1E-B5B8-249E28795409}"/>
    <hyperlink ref="X328" r:id="rId161" xr:uid="{E2DE5B9B-5C2B-4C1E-8597-64D8484092A8}"/>
    <hyperlink ref="X334" r:id="rId162" xr:uid="{22590145-5B9D-45E9-BF5A-A3FB2D3BC574}"/>
    <hyperlink ref="X342" r:id="rId163" xr:uid="{85692218-C49B-45B1-999A-4EBDAD68C7F4}"/>
    <hyperlink ref="X350" r:id="rId164" xr:uid="{EB77B66E-A64C-45A9-B084-A9A1B98BA91B}"/>
    <hyperlink ref="X356" r:id="rId165" display="https://doi.org/10.1017/s0950268803001067" xr:uid="{402421DA-9B5C-453C-B36E-AF34AC3AF012}"/>
    <hyperlink ref="X357" r:id="rId166" display="https://doi.org/10.1017/s0950268803001067" xr:uid="{DAE53F13-0989-4FC7-BFFA-8D277C7CC30C}"/>
    <hyperlink ref="X358" r:id="rId167" display="https://doi.org/10.1017/s0950268803001067" xr:uid="{74284431-6BBE-4A5C-BE97-F9715AF38E43}"/>
    <hyperlink ref="X359" r:id="rId168" display="https://doi.org/10.1017/s0950268803001067" xr:uid="{EBE5D17E-FC00-4E53-8800-4DB3B80F5B8D}"/>
    <hyperlink ref="X360" r:id="rId169" display="https://doi.org/10.1017/s0950268803001067" xr:uid="{E64E0FB5-B557-4E04-B19D-B1237EB68DF6}"/>
    <hyperlink ref="X361" r:id="rId170" display="https://doi.org/10.1017/s0950268803001067" xr:uid="{D3179051-433E-4701-9C95-372B1BA5F44F}"/>
    <hyperlink ref="X362" r:id="rId171" display="https://doi.org/10.1017/s0950268803001067" xr:uid="{A8EDC162-8140-49DC-BBE0-8E6387ECCE5F}"/>
    <hyperlink ref="X363" r:id="rId172" display="https://doi.org/10.1017/s0950268803001067" xr:uid="{A85145E0-CF03-4D51-BA2D-7BCB0B970943}"/>
    <hyperlink ref="X364" r:id="rId173" display="https://doi.org/10.1017/s0950268803001067" xr:uid="{B3FD4865-E12C-4736-9C31-98F4DCF365F9}"/>
    <hyperlink ref="X365" r:id="rId174" display="https://doi.org/10.1017/s0950268803001067" xr:uid="{1A4100D8-E8CD-4A48-8618-1CDB7956E433}"/>
    <hyperlink ref="X366" r:id="rId175" display="https://doi.org/10.1017/s0950268803001067" xr:uid="{AF52A99F-5CB4-401E-9098-CFEDE6E41E9D}"/>
    <hyperlink ref="X367" r:id="rId176" display="https://doi.org/10.1017/s0950268803001067" xr:uid="{4DFDD32D-C44B-45ED-8E67-53D3B051CF08}"/>
    <hyperlink ref="X368" r:id="rId177" display="https://doi.org/10.1017/s0950268803001067" xr:uid="{4993CEED-4BF3-474D-ABDB-AB3700BD9DD4}"/>
    <hyperlink ref="X369" r:id="rId178" display="https://doi.org/10.1017/s0950268803001067" xr:uid="{69BBA2BF-F504-4971-BCF3-4D1EEC0F81F3}"/>
    <hyperlink ref="X370" r:id="rId179" display="https://doi.org/10.1017/s0950268803001067" xr:uid="{FDBFD3B5-6EA9-4BCB-A132-B9840AE94564}"/>
    <hyperlink ref="X371" r:id="rId180" display="https://doi.org/10.1017/s0950268803001067" xr:uid="{EA69E6A4-8DDE-4D70-B6C3-F5B7E7954EC0}"/>
    <hyperlink ref="X372" r:id="rId181" display="https://doi.org/10.1017/s0950268803001067" xr:uid="{005EA15E-C349-4855-8371-A2B6102B39D4}"/>
    <hyperlink ref="X373" r:id="rId182" display="https://doi.org/10.1017/s0950268803001067" xr:uid="{07894A2A-7C8E-48BD-A03B-2A4F169B5179}"/>
    <hyperlink ref="X374" r:id="rId183" display="https://doi.org/10.1017/s0950268803001067" xr:uid="{E289A263-14A5-4555-A68E-E341990D645E}"/>
    <hyperlink ref="X375" r:id="rId184" display="https://doi.org/10.1017/s0950268803001067" xr:uid="{D9C43E59-DF48-429B-AE28-46D656A77199}"/>
    <hyperlink ref="X376" r:id="rId185" display="https://doi.org/10.1017/s0950268803001067" xr:uid="{934F7830-159B-4923-9B5F-02B9D8908E3E}"/>
    <hyperlink ref="X377" r:id="rId186" display="https://doi.org/10.1017/s0950268803001067" xr:uid="{6FADBED6-8520-46AD-AF57-4C4A8D247EC8}"/>
    <hyperlink ref="X378" r:id="rId187" display="https://doi.org/10.1017/s0950268803001067" xr:uid="{AD5E1F17-5F12-4A35-8562-0B2FDA0C4922}"/>
    <hyperlink ref="X379" r:id="rId188" display="https://doi.org/10.1017/s0950268803001067" xr:uid="{C14CB665-A32A-4195-BFCC-0353CD6F5917}"/>
    <hyperlink ref="X380" r:id="rId189" display="https://doi.org/10.1017/s0950268803001067" xr:uid="{204F426D-C8DC-452A-9462-933A5E633DFB}"/>
    <hyperlink ref="X381" r:id="rId190" display="https://doi.org/10.1017/s0950268803001067" xr:uid="{E78B83FD-C68A-478B-85C6-3A4285CB2C88}"/>
    <hyperlink ref="X382" r:id="rId191" display="https://doi.org/10.1017/s0950268803001067" xr:uid="{AB91BF87-AA98-4C56-88F4-8E826ED74546}"/>
    <hyperlink ref="X383" r:id="rId192" display="https://doi.org/10.1017/s0950268803001067" xr:uid="{45BA0C8F-ABB7-44F6-BAA1-39F6DD92C8B6}"/>
    <hyperlink ref="X384" r:id="rId193" display="https://doi.org/10.1017/s0950268803001067" xr:uid="{F6B499B5-F7AC-4597-B584-84B5A01D5CCE}"/>
    <hyperlink ref="X385" r:id="rId194" display="https://doi.org/10.1017/s0950268803001067" xr:uid="{58572F36-BA8F-47BE-A02D-CF97BC36058E}"/>
    <hyperlink ref="X386" r:id="rId195" display="https://doi.org/10.1017/s0950268803001067" xr:uid="{F64AAC68-3084-4A79-80F7-0735D904A350}"/>
    <hyperlink ref="X387" r:id="rId196" display="https://doi.org/10.1017/s0950268803001067" xr:uid="{085E74A9-85FA-45E8-B4D8-9E711AF6FB7E}"/>
    <hyperlink ref="X388" r:id="rId197" display="https://doi.org/10.1017/s0950268803001067" xr:uid="{B909BE3D-28B8-4396-947F-CC30623E88D3}"/>
    <hyperlink ref="X389" r:id="rId198" display="https://doi.org/10.1017/s0950268803001067" xr:uid="{3085774F-0793-44D2-A8B9-270A2BC09939}"/>
    <hyperlink ref="X390" r:id="rId199" display="https://doi.org/10.1017/s0950268803001067" xr:uid="{511065FF-DD27-409F-AD27-CDDEBB8D7FC5}"/>
    <hyperlink ref="X391" r:id="rId200" display="https://doi.org/10.1017/s0950268803001067" xr:uid="{627502E4-1AEF-4E86-B4E4-2CC8AE8864FE}"/>
    <hyperlink ref="X392" r:id="rId201" display="https://doi.org/10.1017/s0950268803001067" xr:uid="{E13C1C7D-9547-4FD0-AB3C-82097D187325}"/>
    <hyperlink ref="X393" r:id="rId202" display="https://doi.org/10.1017/s0950268803001067" xr:uid="{3195D4BC-7A6A-4DB3-A40B-89B88B053479}"/>
    <hyperlink ref="X394" r:id="rId203" display="https://doi.org/10.1017/s0950268803001067" xr:uid="{0B0B9C31-E2AC-4D9B-9BF0-A98777284F6C}"/>
    <hyperlink ref="X395" r:id="rId204" display="https://doi.org/10.1017/s0950268803001067" xr:uid="{96C9785B-DEE5-4026-B6C3-E2AFEAB23F2E}"/>
    <hyperlink ref="X396" r:id="rId205" display="https://doi.org/10.1017/s0950268803001067" xr:uid="{03726D53-1BDD-4960-A6D8-2E0570427689}"/>
    <hyperlink ref="X428" r:id="rId206" xr:uid="{488C6A63-3B56-4816-BF44-F43D8FF54E81}"/>
    <hyperlink ref="X429" r:id="rId207" xr:uid="{03469289-CEF9-457F-94F5-8066DC65C0BB}"/>
    <hyperlink ref="X430" r:id="rId208" xr:uid="{0DDA2760-7280-4100-B9F3-9C6BB0E74435}"/>
    <hyperlink ref="X431" r:id="rId209" xr:uid="{2BBFDAFB-E208-469A-A3FA-AE9B9ED1F68A}"/>
    <hyperlink ref="X432" r:id="rId210" xr:uid="{754751F7-CE01-4D4E-8A06-BAF1AE30A6F3}"/>
    <hyperlink ref="X433" r:id="rId211" xr:uid="{94F6BF88-B7C1-4C95-9E63-8EAB49F8B020}"/>
    <hyperlink ref="X434" r:id="rId212" xr:uid="{AF7411D6-2090-4989-A033-C2F741068D8E}"/>
    <hyperlink ref="X435" r:id="rId213" xr:uid="{A5652E9E-27F1-4097-BD69-2626A6585989}"/>
    <hyperlink ref="X436" r:id="rId214" xr:uid="{CA4ECBEF-F394-4A24-B412-B3BDFB4090A7}"/>
    <hyperlink ref="X437" r:id="rId215" xr:uid="{F587F675-AF15-4A7A-B2C8-1617ACA188CC}"/>
    <hyperlink ref="X438" r:id="rId216" xr:uid="{66135FEF-D17E-4B8F-BA9C-5DFC4E3D29BF}"/>
    <hyperlink ref="X439" r:id="rId217" xr:uid="{29F70053-1247-4A01-A7D4-F94B8E2BD40C}"/>
    <hyperlink ref="X440" r:id="rId218" xr:uid="{D93B00E6-C52E-48F7-9878-CD0CF0C22CDE}"/>
    <hyperlink ref="X441" r:id="rId219" xr:uid="{619914F3-0D4C-495C-9C57-4D1B5BE0ED11}"/>
    <hyperlink ref="X442" r:id="rId220" xr:uid="{1CA19982-7C25-4A20-A6F1-C85B90D141A9}"/>
    <hyperlink ref="X444" r:id="rId221" xr:uid="{489BCD45-3FD8-4DC8-900C-F6D10CEF444E}"/>
    <hyperlink ref="X445" r:id="rId222" xr:uid="{08B828EE-2F16-44BB-9426-F0A735DD2419}"/>
    <hyperlink ref="X443" r:id="rId223" xr:uid="{4E53211C-EF42-49CB-8EF6-9E4936A30B23}"/>
    <hyperlink ref="X451" r:id="rId224" xr:uid="{1D733185-3415-44FD-A90A-8AC3F61E2B63}"/>
    <hyperlink ref="X450" r:id="rId225" xr:uid="{940D7743-D543-4515-8666-CC39002F1D98}"/>
    <hyperlink ref="X449" r:id="rId226" xr:uid="{39C87188-75D9-4AFA-B36E-9E128C5E2FD5}"/>
    <hyperlink ref="X448" r:id="rId227" xr:uid="{D185CF8C-54A1-4C17-B4AE-C93A5A950BB0}"/>
    <hyperlink ref="X461" r:id="rId228" xr:uid="{6A31EF3F-A902-4814-AE61-3558387921A4}"/>
    <hyperlink ref="X474" r:id="rId229" xr:uid="{729D762B-C825-440A-88D8-A3A0BF3603BD}"/>
    <hyperlink ref="X480" r:id="rId230" xr:uid="{65F277BA-269D-4598-9424-D18403D00211}"/>
    <hyperlink ref="X481" r:id="rId231" xr:uid="{83C53D1D-12E3-42AB-93FB-B4FB0B15F0CD}"/>
    <hyperlink ref="X462" r:id="rId232" xr:uid="{D086071F-53CF-4E2E-AD01-4A2E6C8D9338}"/>
    <hyperlink ref="X473" r:id="rId233" xr:uid="{E9E013C5-1465-45B9-A61D-97179959DA56}"/>
    <hyperlink ref="X472" r:id="rId234" xr:uid="{6F7EA369-9CCA-4119-9B05-2583C89B50D7}"/>
    <hyperlink ref="X468" r:id="rId235" xr:uid="{D6B52EAE-2E99-4574-AB2C-631A84BDEEBE}"/>
    <hyperlink ref="X467" r:id="rId236" xr:uid="{05525B06-BF64-49E6-B361-30B89F4AE9C4}"/>
    <hyperlink ref="X466" r:id="rId237" xr:uid="{94BB3FAC-FF05-4B6B-BDDB-6C19121E7E5B}"/>
    <hyperlink ref="X465" r:id="rId238" xr:uid="{412A91BF-0E7D-41FA-AB08-46CCFFB4266B}"/>
    <hyperlink ref="X464" r:id="rId239" xr:uid="{FB40BCA7-7963-4A75-9DBD-D97E00CEE008}"/>
    <hyperlink ref="X463" r:id="rId240" xr:uid="{FAE6689A-7A8E-4582-B1BC-3E933396DC04}"/>
    <hyperlink ref="X471" r:id="rId241" xr:uid="{F29A2E7F-DDAD-4ED7-9D03-F35F67AA3A6C}"/>
    <hyperlink ref="X470" r:id="rId242" xr:uid="{A09D9407-73C0-42DB-BA0F-EAB17E67755F}"/>
    <hyperlink ref="X469" r:id="rId243" xr:uid="{B69D41C6-15EE-4795-B57B-761016FEB457}"/>
    <hyperlink ref="X479" r:id="rId244" xr:uid="{C7330A92-1600-4282-8D16-234DC0D37C14}"/>
    <hyperlink ref="X493" r:id="rId245" xr:uid="{F1CE3007-4E45-47A0-9D96-79C5E98CE208}"/>
    <hyperlink ref="X494" r:id="rId246" xr:uid="{5A3AC9B4-05AF-4073-91A0-FCC9E2C04F32}"/>
    <hyperlink ref="X497" r:id="rId247" xr:uid="{DB815D34-67ED-43C7-9CDD-F45A16CAFAC8}"/>
    <hyperlink ref="X496" r:id="rId248" xr:uid="{AFD6395D-0FF3-473D-903C-C96E6C55E652}"/>
    <hyperlink ref="X495" r:id="rId249" xr:uid="{3F2A069E-85FA-421C-AF1F-90827F8C7C4F}"/>
    <hyperlink ref="X498" r:id="rId250" xr:uid="{C3AA20E6-0B50-46BE-A8D1-48B3467641C9}"/>
    <hyperlink ref="X499" r:id="rId251" xr:uid="{D085DF60-2AFF-48F6-AD42-BD59F07672E1}"/>
    <hyperlink ref="X500" r:id="rId252" xr:uid="{C2EADA45-9D47-44B8-ACD7-228E3D845529}"/>
    <hyperlink ref="X501" r:id="rId253" xr:uid="{E1AF4DCF-7EEE-421F-88E0-EED33CC7E52D}"/>
    <hyperlink ref="X502" r:id="rId254" xr:uid="{76BAE996-5BF0-43A2-A1F6-D9DED45DDAFD}"/>
    <hyperlink ref="X548" r:id="rId255" xr:uid="{F97B74AE-F5A5-429E-87EF-ED2095E21E02}"/>
    <hyperlink ref="X630" r:id="rId256" xr:uid="{FA0F97B2-9061-4C3C-940A-0970E156E24C}"/>
    <hyperlink ref="X631" r:id="rId257" xr:uid="{0FA0EBB9-5880-4830-8336-C60B6E2FE0CD}"/>
    <hyperlink ref="X632" r:id="rId258" xr:uid="{1A7C0B6E-3617-4EEE-A17E-03EDF4997227}"/>
    <hyperlink ref="X634" r:id="rId259" xr:uid="{250988CD-317A-4FAC-A3D1-173F31058D13}"/>
    <hyperlink ref="X553" r:id="rId260" xr:uid="{5AAB2CE1-9107-42C8-80F7-B07082C56137}"/>
    <hyperlink ref="X554" r:id="rId261" xr:uid="{3F4E28EA-1469-4E6B-99FC-33253C1E385A}"/>
    <hyperlink ref="X555" r:id="rId262" xr:uid="{932DE086-95DF-4DB0-9268-70CF08FE00BA}"/>
    <hyperlink ref="X557" r:id="rId263" xr:uid="{D9790807-7F97-4FFC-B67D-B877D6593DB6}"/>
    <hyperlink ref="X559" r:id="rId264" xr:uid="{0E3E569F-3F75-445D-A549-71ED30DC6B01}"/>
    <hyperlink ref="X561" r:id="rId265" xr:uid="{1D5A87AB-3219-45F9-A170-5C7D68763AD4}"/>
    <hyperlink ref="X556" r:id="rId266" xr:uid="{7D4C63C6-E337-4323-9842-C7AD53191290}"/>
    <hyperlink ref="X558" r:id="rId267" xr:uid="{0EFCBE9F-C07E-4F04-A622-1A4431516A8B}"/>
    <hyperlink ref="X560" r:id="rId268" xr:uid="{70686BC9-70E0-45F9-B3A9-4C7202602CC9}"/>
    <hyperlink ref="X563" r:id="rId269" xr:uid="{54837625-0680-47BF-9371-F95738BF257A}"/>
    <hyperlink ref="X565" r:id="rId270" xr:uid="{C0D343FB-D1B0-4142-8ACA-9096FED0544F}"/>
    <hyperlink ref="X567" r:id="rId271" xr:uid="{DC0C1527-8FD5-4BB7-93D2-6D785A6AA147}"/>
    <hyperlink ref="X562" r:id="rId272" xr:uid="{BA369770-8448-4177-BDC8-0A74008D2E73}"/>
    <hyperlink ref="X564" r:id="rId273" xr:uid="{4BD89E88-B45E-4CBF-87EE-275521589D81}"/>
    <hyperlink ref="X566" r:id="rId274" xr:uid="{D143BB06-AE45-4E94-AD3C-99EB03D2A2ED}"/>
    <hyperlink ref="X568" r:id="rId275" xr:uid="{889C29F9-CEC7-44E4-919A-DC02D65D65E8}"/>
    <hyperlink ref="X571" r:id="rId276" xr:uid="{B44A4641-BF85-426C-8EDC-830DF10B9300}"/>
    <hyperlink ref="X570" r:id="rId277" xr:uid="{1D97A534-3602-4CD7-8C36-E9F6534D2C24}"/>
    <hyperlink ref="X569" r:id="rId278" xr:uid="{B020BBAF-7745-4F63-BCE6-FB8C4CD707F5}"/>
    <hyperlink ref="X577" r:id="rId279" xr:uid="{C5CF12DC-6BF8-482B-968C-A3F49B1D21D6}"/>
    <hyperlink ref="X573" r:id="rId280" xr:uid="{1E07FCC3-8C31-496C-BC44-5AD9222BC016}"/>
    <hyperlink ref="X575" r:id="rId281" xr:uid="{E5E8A919-756E-4EEF-8B34-6DF6A73C6FF3}"/>
    <hyperlink ref="X572" r:id="rId282" xr:uid="{977F441F-8716-4A79-A2AF-5C5985324750}"/>
    <hyperlink ref="X574" r:id="rId283" xr:uid="{4601C42B-E458-435A-997D-ADB3693EA650}"/>
    <hyperlink ref="X576" r:id="rId284" xr:uid="{DA79FF8F-8542-466C-871E-25C25366B058}"/>
    <hyperlink ref="X579" r:id="rId285" xr:uid="{062B2B65-E27B-40CC-95BA-993903B19660}"/>
    <hyperlink ref="X581" r:id="rId286" xr:uid="{4EF6CCD0-C654-49EA-BF4B-606A2A96EA1F}"/>
    <hyperlink ref="X583" r:id="rId287" xr:uid="{BC79E6BE-6486-4D8F-94BF-D522FDD27E1A}"/>
    <hyperlink ref="X578" r:id="rId288" xr:uid="{0C4934AD-A0DD-4321-B773-6E0D1B9C15BF}"/>
    <hyperlink ref="X580" r:id="rId289" xr:uid="{00C4B97E-9372-4538-B068-875D30F0F412}"/>
    <hyperlink ref="X582" r:id="rId290" xr:uid="{96225AED-9A0E-40E7-8500-329185DB1777}"/>
    <hyperlink ref="X585" r:id="rId291" xr:uid="{8C03DE7D-CED4-4105-ABE1-B2B9B7C6596A}"/>
    <hyperlink ref="X587" r:id="rId292" xr:uid="{8A197227-9618-472B-893C-DE0E5B2345CA}"/>
    <hyperlink ref="X589" r:id="rId293" xr:uid="{D1B77ABB-4DA9-40B9-B111-A1DC6D00ADE0}"/>
    <hyperlink ref="X584" r:id="rId294" xr:uid="{49BDA849-6809-4883-99CA-CC2974F35C72}"/>
    <hyperlink ref="X586" r:id="rId295" xr:uid="{8E1CE992-8C8C-4260-BFAA-030D41487D67}"/>
    <hyperlink ref="X588" r:id="rId296" xr:uid="{15E212BD-3F5B-4B84-96FE-A38D11E0E464}"/>
    <hyperlink ref="X591" r:id="rId297" xr:uid="{B400011C-EFB4-40D6-B55C-BE8989C1E307}"/>
    <hyperlink ref="X593" r:id="rId298" xr:uid="{7CB2D06A-34F4-4A1E-A76D-2742B640E3A8}"/>
    <hyperlink ref="X590" r:id="rId299" xr:uid="{BD926372-643A-47BA-A90A-DEC7D1D23D65}"/>
    <hyperlink ref="X592" r:id="rId300" xr:uid="{B2E199BB-64EF-4A48-955D-EFF1647784DA}"/>
    <hyperlink ref="X594" r:id="rId301" xr:uid="{D672E182-F316-455A-A60C-A2B19863DB4E}"/>
    <hyperlink ref="X599" r:id="rId302" xr:uid="{58EECD44-D1C3-4531-B496-D57BAB14C517}"/>
    <hyperlink ref="X600" r:id="rId303" xr:uid="{C7955808-E191-43E3-A914-42C56B89A162}"/>
    <hyperlink ref="X601" r:id="rId304" xr:uid="{3B7481C2-43EE-4DD8-8328-C87BEC7650E0}"/>
    <hyperlink ref="X602" r:id="rId305" xr:uid="{61576E84-3A67-46EF-BBC5-BDDCFCDC865A}"/>
    <hyperlink ref="X603" r:id="rId306" xr:uid="{5CD3BE17-03EB-42E3-AF59-EAFF5D942DEF}"/>
    <hyperlink ref="X607" r:id="rId307" xr:uid="{21D6B803-D421-4A91-8069-E2F8B883C390}"/>
    <hyperlink ref="X604" r:id="rId308" xr:uid="{AA219F0D-B5D8-43C2-BA96-7AEA270D0311}"/>
    <hyperlink ref="X608" r:id="rId309" xr:uid="{086FE408-4016-41BF-AEDA-AC7AE845CB98}"/>
    <hyperlink ref="X605" r:id="rId310" xr:uid="{505D246C-4AC0-4F03-9401-70905EB50AED}"/>
    <hyperlink ref="X609" r:id="rId311" xr:uid="{18E0A7EB-38ED-4EDE-B6AC-D0317BBEBCC6}"/>
    <hyperlink ref="X606" r:id="rId312" xr:uid="{508C2791-8182-45DE-9BD7-98DBFB5CB561}"/>
    <hyperlink ref="X610" r:id="rId313" xr:uid="{DB7E25AE-2567-4B0F-BA17-7B15FC5FE823}"/>
    <hyperlink ref="X611" r:id="rId314" xr:uid="{2DF42586-A877-4A5E-81BC-3547645E00F1}"/>
    <hyperlink ref="X612" r:id="rId315" xr:uid="{7F55E075-3960-4755-90A2-D5B4A5B88314}"/>
    <hyperlink ref="X613" r:id="rId316" xr:uid="{EE9CE691-C3F3-4043-9946-4E9004F2BCCA}"/>
    <hyperlink ref="X614" r:id="rId317" xr:uid="{64360C33-F66B-4407-94BC-AE11C5C0C666}"/>
    <hyperlink ref="X615" r:id="rId318" xr:uid="{47CB2FD5-49FE-4B6B-8D56-92FF9B3745C0}"/>
    <hyperlink ref="X621" r:id="rId319" xr:uid="{591EA4B1-50FD-478F-815B-EC6CC4404A23}"/>
    <hyperlink ref="X620" r:id="rId320" xr:uid="{650811D3-8A1D-46A4-948E-3918B3E2A9E3}"/>
    <hyperlink ref="X619" r:id="rId321" xr:uid="{E4DF724C-28F8-4FA1-9699-F8DAA9382F1D}"/>
    <hyperlink ref="X618" r:id="rId322" xr:uid="{942CE17E-B453-40C5-BDE9-1ADCF8160E7B}"/>
    <hyperlink ref="X617" r:id="rId323" xr:uid="{919A65D1-ED60-47F4-8BB2-90C6E74B82C0}"/>
    <hyperlink ref="X616" r:id="rId324" xr:uid="{B31F417E-E764-4139-A471-8B5AFD92D49D}"/>
    <hyperlink ref="X622" r:id="rId325" xr:uid="{D89D15B7-4A47-4B7E-8702-DAF3BA07518D}"/>
    <hyperlink ref="X623" r:id="rId326" xr:uid="{CB2F69DD-D790-4632-A78E-ECB10033A4BF}"/>
    <hyperlink ref="X624" r:id="rId327" xr:uid="{EFE4538C-16C2-4CA6-9185-3E28BBB29E42}"/>
    <hyperlink ref="X625" r:id="rId328" xr:uid="{AFFB5821-11F5-460D-ABC0-223845F3F85A}"/>
    <hyperlink ref="X626" r:id="rId329" xr:uid="{2B3C9CAE-82D6-489A-95AD-03270062B79E}"/>
    <hyperlink ref="X627" r:id="rId330" xr:uid="{E2D2AA35-4491-4122-9939-EAB4BC1152D9}"/>
    <hyperlink ref="X628" r:id="rId331" xr:uid="{3FE5463E-6074-465A-B08C-67AB55DEB907}"/>
    <hyperlink ref="X629" r:id="rId332" xr:uid="{66468B72-5E08-410A-849F-9EDAC5D38718}"/>
    <hyperlink ref="X636" r:id="rId333" xr:uid="{E02236DC-CC1C-4BF9-8242-C84EF162C24C}"/>
    <hyperlink ref="X635" r:id="rId334" xr:uid="{3A618EC2-51DA-4FA8-B4A8-A566A3425635}"/>
    <hyperlink ref="X642" r:id="rId335" xr:uid="{41E77826-1F1E-4AAE-9D9A-8F613FC15E74}"/>
    <hyperlink ref="X641" r:id="rId336" xr:uid="{1033125C-D58D-4DB0-964C-D2CD4B64B845}"/>
    <hyperlink ref="X640" r:id="rId337" xr:uid="{2577D131-3A18-4067-A637-2F0A9FED3CBF}"/>
    <hyperlink ref="X639" r:id="rId338" xr:uid="{0FBB9CD1-12A9-4ECE-91B6-56E2C03E0E37}"/>
    <hyperlink ref="X643" r:id="rId339" xr:uid="{ABD1AFB2-DAA5-4C7C-BDD9-BE2C0E70FAC2}"/>
    <hyperlink ref="X644" r:id="rId340" xr:uid="{D1B32431-7B1B-44B8-A4B5-70FD82198530}"/>
    <hyperlink ref="X645" r:id="rId341" xr:uid="{A26CCA2F-8252-4CA6-94AF-F62C5CAC9BFB}"/>
    <hyperlink ref="X646" r:id="rId342" xr:uid="{49EABBF3-6FDD-4CC8-B22A-933761640184}"/>
    <hyperlink ref="X647" r:id="rId343" xr:uid="{2FDAD190-72A4-4A0A-8C4C-4EE61DAE80DC}"/>
    <hyperlink ref="X648" r:id="rId344" xr:uid="{E826789C-8484-41D0-A236-853D65704233}"/>
    <hyperlink ref="X649" r:id="rId345" xr:uid="{1A2D4B48-B49C-4B51-AE58-6A7F674142D0}"/>
    <hyperlink ref="X650" r:id="rId346" xr:uid="{FAF00E9C-1BE7-4A4E-A062-257B10CA7F38}"/>
    <hyperlink ref="X651" r:id="rId347" xr:uid="{C143FEDD-EC28-4CAE-90FC-179EB4D07D8A}"/>
    <hyperlink ref="X653" r:id="rId348" xr:uid="{488A99D8-3539-47F4-9E0D-FF95C14D63F1}"/>
    <hyperlink ref="X652" r:id="rId349" xr:uid="{B66F289E-C146-4A39-85D7-D749FAB04757}"/>
    <hyperlink ref="X656" r:id="rId350" xr:uid="{34E1E23A-8013-4D0F-BBA3-5517DFA11A92}"/>
    <hyperlink ref="X654" r:id="rId351" xr:uid="{A2342F57-A371-4A71-8AFB-5CF77E3FBD23}"/>
    <hyperlink ref="X655" r:id="rId352" xr:uid="{16C8C3F9-65CE-4190-A74E-A9053193B656}"/>
    <hyperlink ref="X657" r:id="rId353" xr:uid="{F5A504D9-991A-4E81-9507-5C8F43DD994F}"/>
    <hyperlink ref="X665" r:id="rId354" xr:uid="{23A0AA5A-94B7-4FD4-B7D4-B4B103C4243E}"/>
    <hyperlink ref="X661" r:id="rId355" xr:uid="{38D98108-09A5-407E-933A-11AF34BCBEEC}"/>
    <hyperlink ref="X660" r:id="rId356" xr:uid="{99E2B4AE-54B2-49CB-BD5D-61EDAD2B8BE5}"/>
    <hyperlink ref="X664" r:id="rId357" xr:uid="{90BC5B13-FBB8-46C8-B78C-1A28A9EA2896}"/>
    <hyperlink ref="X663" r:id="rId358" xr:uid="{32BAD732-2444-40D7-BAB2-CC13D8C980A1}"/>
    <hyperlink ref="X662" r:id="rId359" xr:uid="{ADC5F8DA-094A-4138-8778-D358E5429789}"/>
    <hyperlink ref="X670" r:id="rId360" xr:uid="{1F127F0F-12B0-4848-89B4-75E667DE14D4}"/>
    <hyperlink ref="X669" r:id="rId361" xr:uid="{2BC78657-B64E-4432-A4C6-2975BB097F72}"/>
    <hyperlink ref="X668" r:id="rId362" xr:uid="{37E82B07-EC77-49E5-9400-943171280D9F}"/>
    <hyperlink ref="X675" r:id="rId363" xr:uid="{80061F89-53D8-40DC-8D44-EF809BA1B535}"/>
    <hyperlink ref="X674" r:id="rId364" xr:uid="{7B6F4295-BA38-424A-A84A-AFE909B87B8E}"/>
    <hyperlink ref="X677" r:id="rId365" xr:uid="{BC1E838A-B0C9-4F29-BA6E-3286018C377F}"/>
    <hyperlink ref="X678" r:id="rId366" xr:uid="{FD2F321B-54F6-48A2-A26F-EA588B56C3F0}"/>
    <hyperlink ref="X679" r:id="rId367" xr:uid="{991DF13E-C484-4728-A1D2-3E5679D6AA80}"/>
    <hyperlink ref="X680" r:id="rId368" xr:uid="{B673425B-B049-4A3D-98C2-05B0C21206A8}"/>
    <hyperlink ref="X682" r:id="rId369" xr:uid="{B0D043EE-FEE6-40CF-8495-F00EA67BB378}"/>
    <hyperlink ref="X684" r:id="rId370" xr:uid="{3289B118-8DE2-489B-A4B7-D8140ACC3E17}"/>
    <hyperlink ref="X686" r:id="rId371" xr:uid="{1EB224B7-9D75-4EAC-86C6-E99DBAB521F3}"/>
    <hyperlink ref="X687" r:id="rId372" xr:uid="{9255149E-F0E6-494F-8284-FD357B153BD0}"/>
    <hyperlink ref="X689" r:id="rId373" xr:uid="{734B9D73-4C06-4A86-A451-52A042288EAE}"/>
    <hyperlink ref="X681" r:id="rId374" xr:uid="{100A220D-F7D2-4DFF-9CF1-463F5FABE56A}"/>
    <hyperlink ref="X683" r:id="rId375" xr:uid="{E731109C-26DE-478C-A44C-D2661F70520B}"/>
    <hyperlink ref="X685" r:id="rId376" xr:uid="{F1C7E65D-FCBC-4C6B-91DF-C56A15AA2020}"/>
    <hyperlink ref="X688" r:id="rId377" xr:uid="{CE31D290-7F5B-44C0-A31C-46D9C5A3ACC1}"/>
    <hyperlink ref="X690" r:id="rId378" xr:uid="{70238645-C21E-44DB-837A-EB0D8464F509}"/>
    <hyperlink ref="X697" r:id="rId379" xr:uid="{58AA2819-04E4-409F-99A6-566623827336}"/>
    <hyperlink ref="X696" r:id="rId380" xr:uid="{C0E6F882-79A8-47DF-87B5-0A5A900612E6}"/>
    <hyperlink ref="X700" r:id="rId381" xr:uid="{DEADA48C-33D1-4848-96E5-691B22B7205D}"/>
    <hyperlink ref="X701" r:id="rId382" xr:uid="{694AE73D-2D2F-43B5-88A3-4640A816A2DD}"/>
    <hyperlink ref="X702" r:id="rId383" xr:uid="{318E1678-51BC-46E6-A41A-1E31383E6F93}"/>
    <hyperlink ref="X703" r:id="rId384" xr:uid="{484989BA-3A4B-47E8-A5CF-19A9C38A33D0}"/>
    <hyperlink ref="X704" r:id="rId385" xr:uid="{C28284E1-7B9D-4AFE-B2F9-DE76036036B3}"/>
    <hyperlink ref="X705" r:id="rId386" xr:uid="{CBBF09E6-9B31-4644-B85A-E8549806E2DF}"/>
    <hyperlink ref="X706" r:id="rId387" xr:uid="{C60AD492-1C95-4B43-8975-36DB8F93D39B}"/>
    <hyperlink ref="X707" r:id="rId388" xr:uid="{1C484BFF-ADEB-4A1F-8FF2-8C1ECB38826A}"/>
    <hyperlink ref="X708" r:id="rId389" xr:uid="{B6E0F13A-3072-408B-9F65-858F9F52FE23}"/>
    <hyperlink ref="X709" r:id="rId390" xr:uid="{07E8FD58-E76E-4E21-B754-49C74E5062E0}"/>
    <hyperlink ref="X710" r:id="rId391" xr:uid="{041E4A5F-6D31-4395-A970-766A383AC557}"/>
    <hyperlink ref="X711" r:id="rId392" xr:uid="{77899901-EEAB-41E4-B2F0-A4E4F8063E69}"/>
    <hyperlink ref="X712" r:id="rId393" xr:uid="{A183BC79-1624-4D8B-B5D4-0C959358235A}"/>
    <hyperlink ref="X713" r:id="rId394" xr:uid="{94020C7A-12C9-4BCE-9AE3-3BFE66E719E6}"/>
    <hyperlink ref="X714" r:id="rId395" xr:uid="{8D34162D-EAFF-4CA8-9028-8D4C8A4BF445}"/>
    <hyperlink ref="X715" r:id="rId396" xr:uid="{AF973BD1-71F7-41AE-8944-F60AC4F639C2}"/>
    <hyperlink ref="X716" r:id="rId397" xr:uid="{E99D3E37-3F0A-411D-BAB4-C8DB85730337}"/>
    <hyperlink ref="X717" r:id="rId398" xr:uid="{91AB8468-D818-45BC-832D-9B904E5859A5}"/>
    <hyperlink ref="X718" r:id="rId399" xr:uid="{5EF4D147-A863-41E6-B09F-245A02984CAA}"/>
    <hyperlink ref="X719" r:id="rId400" xr:uid="{AD1476C9-4AB6-467E-9067-912DC9E8604F}"/>
    <hyperlink ref="X720" r:id="rId401" xr:uid="{B70E1305-6AA1-40F8-9242-4A259524E4B4}"/>
    <hyperlink ref="X721" r:id="rId402" xr:uid="{DF7F67A8-14C5-40D5-B849-8C0B02E6F62F}"/>
    <hyperlink ref="X722" r:id="rId403" xr:uid="{AFCAC2A5-33EE-4604-9FBE-D5CF0546B11A}"/>
    <hyperlink ref="X723" r:id="rId404" xr:uid="{7AD78072-5B46-4123-98C5-F27D2674E09F}"/>
    <hyperlink ref="X724" r:id="rId405" xr:uid="{D596F9AE-12EE-4583-A164-491A9AA5ADE5}"/>
    <hyperlink ref="X725" r:id="rId406" xr:uid="{9E0B18C5-5F60-4203-9EA7-7BFF65F67389}"/>
    <hyperlink ref="X726" r:id="rId407" xr:uid="{AFF60B43-1FAE-4120-B8FA-A9235FC9E394}"/>
    <hyperlink ref="X727" r:id="rId408" xr:uid="{42303AD8-BE85-4FBA-A709-7660D7547373}"/>
    <hyperlink ref="X728" r:id="rId409" xr:uid="{0B1305F7-95EC-4D99-B03A-4FE169062823}"/>
    <hyperlink ref="X729" r:id="rId410" xr:uid="{3A606187-BE44-4B39-BB54-7A060A5DF65B}"/>
    <hyperlink ref="X730" r:id="rId411" xr:uid="{F27257F4-4BE4-45F4-AD8D-DD5C3889E1E1}"/>
    <hyperlink ref="X731" r:id="rId412" xr:uid="{A0A250D7-EA52-4766-A0C3-CA308E283BCA}"/>
    <hyperlink ref="X732" r:id="rId413" xr:uid="{A00666B5-A45F-467C-95C4-4FA7540BD560}"/>
    <hyperlink ref="X733" r:id="rId414" xr:uid="{4AF2AEDD-1AD0-4536-892B-7BD6DBA2199E}"/>
    <hyperlink ref="X734" r:id="rId415" xr:uid="{AE176E94-AE73-47E4-AE00-91941845D68B}"/>
    <hyperlink ref="X735" r:id="rId416" xr:uid="{2A8015F4-8504-49FC-96DC-14C89AE1E934}"/>
    <hyperlink ref="X736" r:id="rId417" xr:uid="{3EB7A1EE-63FE-4EAE-B0C0-6FBE6EC8E9AE}"/>
    <hyperlink ref="X737" r:id="rId418" xr:uid="{9DB562A2-8348-4CE4-8C0B-71E49D59E6B3}"/>
    <hyperlink ref="X738" r:id="rId419" xr:uid="{B96D0587-4A0F-40BE-BB75-EE4710376784}"/>
    <hyperlink ref="X739" r:id="rId420" xr:uid="{AC60A843-8BFD-4AF1-9A9D-613F13ECE757}"/>
    <hyperlink ref="X740" r:id="rId421" xr:uid="{939BC8FC-F342-49A7-86AF-7EA9510B7DEA}"/>
    <hyperlink ref="X741" r:id="rId422" xr:uid="{942D3C43-76C0-46E7-9491-444B1DC7B730}"/>
    <hyperlink ref="X742" r:id="rId423" xr:uid="{81E786AD-882C-464D-97AF-DDB3E68C549D}"/>
    <hyperlink ref="X743" r:id="rId424" xr:uid="{0B06E883-FDA5-4304-B5AF-81573C7F56B4}"/>
    <hyperlink ref="X691" r:id="rId425" xr:uid="{54259071-F7D6-48CB-88BF-F117535C76B5}"/>
    <hyperlink ref="X744" r:id="rId426" xr:uid="{BA4F5EBB-3EFC-4D4B-A297-F599C51781B8}"/>
    <hyperlink ref="X745" r:id="rId427" xr:uid="{42DDBC3B-6549-4482-A8C6-9F3A00255013}"/>
    <hyperlink ref="X746" r:id="rId428" xr:uid="{D1091BCC-2830-424F-B28F-C0BF5A46E5DF}"/>
    <hyperlink ref="X747" r:id="rId429" xr:uid="{080A3B62-3042-40BA-A7C0-FDFA9F486C24}"/>
    <hyperlink ref="X748" r:id="rId430" xr:uid="{E340DC89-B338-4545-8952-0B0C45F954BB}"/>
    <hyperlink ref="X749" r:id="rId431" xr:uid="{D00BCBEC-C842-4A4A-9055-2E38D53AD02D}"/>
    <hyperlink ref="X750" r:id="rId432" xr:uid="{5E00533D-6C81-4A1C-AFBD-A40D8B3DFBB2}"/>
    <hyperlink ref="X751" r:id="rId433" xr:uid="{EA34D144-7C81-4F6B-A375-96E33D713F29}"/>
    <hyperlink ref="X757" r:id="rId434" display="https://doi.org/10.1016/s0378-1135(00)00218-2" xr:uid="{F91A1274-80B1-4492-97FA-4CB8E9F1C3FB}"/>
    <hyperlink ref="X758" r:id="rId435" xr:uid="{111DC1F0-DEA7-41B0-93CB-923094744427}"/>
    <hyperlink ref="X760" r:id="rId436" xr:uid="{0C443CDC-392D-4466-8D9E-CA63B8BD7F4B}"/>
    <hyperlink ref="X759" r:id="rId437" xr:uid="{211CBEBC-0D83-4E56-AAE2-A3CFD92325B0}"/>
    <hyperlink ref="X765" r:id="rId438" xr:uid="{3876F39F-7134-4046-81F1-D27CFB765C63}"/>
    <hyperlink ref="X764" r:id="rId439" xr:uid="{5C7A6B29-9D6A-41BA-A76E-4D10B8495E1A}"/>
    <hyperlink ref="X821" r:id="rId440" xr:uid="{02472E6B-ACE0-46C6-9438-B4D17AFB735F}"/>
    <hyperlink ref="X826" r:id="rId441" xr:uid="{FB94F7FA-45AC-4365-979F-4EF99B2A4C4D}"/>
    <hyperlink ref="X768" r:id="rId442" xr:uid="{E1E45A36-BC65-4DD4-876E-67030F0AE428}"/>
    <hyperlink ref="X771" r:id="rId443" xr:uid="{F38E6A0C-BB43-43CE-8896-CA9A52A9E751}"/>
    <hyperlink ref="X779" r:id="rId444" xr:uid="{5821F222-57D5-45B2-B47C-676895EF6BDD}"/>
    <hyperlink ref="X770" r:id="rId445" xr:uid="{60A309E8-6F28-4AD7-99C5-D985E3AEC3D6}"/>
    <hyperlink ref="X778" r:id="rId446" xr:uid="{A8C4C58A-1349-4746-9FC5-D54D66AEA984}"/>
    <hyperlink ref="X773" r:id="rId447" xr:uid="{3F1C4942-D71A-46D7-A3B2-1E3BF75F67F7}"/>
    <hyperlink ref="X772" r:id="rId448" xr:uid="{8BAED6FA-D2CA-4071-AA1D-DABE1A8E0262}"/>
    <hyperlink ref="X775" r:id="rId449" xr:uid="{7D7EF240-CD46-4CFE-A16B-3ADA2C9C0A85}"/>
    <hyperlink ref="X774" r:id="rId450" xr:uid="{B6672470-B50D-4840-B31F-E665714B4AE6}"/>
    <hyperlink ref="X777" r:id="rId451" xr:uid="{E08E5D8A-34AB-45D5-93A4-04B48D3DB32F}"/>
    <hyperlink ref="X776" r:id="rId452" xr:uid="{553CD9CC-7041-4560-8FBD-1AF3693C4691}"/>
    <hyperlink ref="X803" r:id="rId453" xr:uid="{BA7AFCF8-AB2E-4691-851D-02B08E2BDB3C}"/>
    <hyperlink ref="X802" r:id="rId454" xr:uid="{247A2372-6316-4EBB-9659-85357B759A46}"/>
    <hyperlink ref="X782" r:id="rId455" xr:uid="{017F105B-F701-43B1-A4CE-F685AE728DF8}"/>
    <hyperlink ref="X784" r:id="rId456" xr:uid="{5F45F46F-9D9C-4D5E-9AD5-D99BB07AFAAA}"/>
    <hyperlink ref="X786" r:id="rId457" xr:uid="{A887AF3D-E776-4526-94A0-B94D8D0DC142}"/>
    <hyperlink ref="X788" r:id="rId458" xr:uid="{4F368C23-B66C-414D-B6E3-46F4F932E314}"/>
    <hyperlink ref="X790" r:id="rId459" xr:uid="{44E847F8-6E3E-41F8-8FBA-6AA0D8446488}"/>
    <hyperlink ref="X792" r:id="rId460" xr:uid="{42C166B2-A3A5-445D-B444-A291411E0874}"/>
    <hyperlink ref="X794" r:id="rId461" xr:uid="{452761AF-60DD-41B1-96B8-FD57C6A72BCE}"/>
    <hyperlink ref="X796" r:id="rId462" xr:uid="{7EEAB04D-F4EE-4910-9BC0-0E23D04ABDFB}"/>
    <hyperlink ref="X798" r:id="rId463" xr:uid="{D35269A5-0CB2-477F-97C1-F5D66E7ECEA6}"/>
    <hyperlink ref="X800" r:id="rId464" xr:uid="{BF583D91-3559-4E5A-B0CC-FDD69AD8A223}"/>
    <hyperlink ref="X781" r:id="rId465" xr:uid="{5B64523D-B1F7-493D-8619-789A9EF81E23}"/>
    <hyperlink ref="X783" r:id="rId466" xr:uid="{3E69F96F-9E64-4E8B-B98D-609EFE98B1E9}"/>
    <hyperlink ref="X785" r:id="rId467" xr:uid="{7F487921-7C2E-4F0F-8991-E105CCF0D697}"/>
    <hyperlink ref="X787" r:id="rId468" xr:uid="{194E8CA3-6D5C-40DF-902A-B880C8837EE8}"/>
    <hyperlink ref="X789" r:id="rId469" xr:uid="{B154E05F-FBD7-4362-AD5B-88851A9BB5DA}"/>
    <hyperlink ref="X791" r:id="rId470" xr:uid="{A1C0613D-5256-4B41-89C5-103D00D40022}"/>
    <hyperlink ref="X793" r:id="rId471" xr:uid="{E2DD4632-12F8-4AFD-B125-42D31AF05692}"/>
    <hyperlink ref="X795" r:id="rId472" xr:uid="{8A7F6E6F-DEEE-49C1-8E89-388B057E9454}"/>
    <hyperlink ref="X797" r:id="rId473" xr:uid="{D4336BAA-8E70-4DDB-B1CC-5A8D34480E5E}"/>
    <hyperlink ref="X799" r:id="rId474" xr:uid="{F7EFD874-3090-4E54-8503-3457A3E724BD}"/>
    <hyperlink ref="X801" r:id="rId475" xr:uid="{2F0D13D3-3B1F-4128-B531-432C97E9DF26}"/>
    <hyperlink ref="X838" r:id="rId476" xr:uid="{F32FEF0D-F62E-4B97-A75E-3388F673B140}"/>
    <hyperlink ref="X820" r:id="rId477" xr:uid="{1FD2B34F-AE85-4169-B834-381C0829E3C2}"/>
    <hyperlink ref="X837" r:id="rId478" xr:uid="{F2161C9C-BD9C-435A-BEF6-7BC85F80EDE8}"/>
    <hyperlink ref="X836" r:id="rId479" xr:uid="{F454098C-D309-4294-8CBC-353EEEDC2803}"/>
    <hyperlink ref="X835" r:id="rId480" xr:uid="{75B5E36E-ECEB-4A3B-9C65-41E970775611}"/>
    <hyperlink ref="X834" r:id="rId481" xr:uid="{D96CAC78-0E73-4155-97AD-E683349DD7D4}"/>
    <hyperlink ref="X833" r:id="rId482" xr:uid="{574524A3-C026-4AB4-B92D-158BFE3E819A}"/>
    <hyperlink ref="X832" r:id="rId483" xr:uid="{C18BF922-5661-4760-9742-6ABE7D9FCD9A}"/>
    <hyperlink ref="X831" r:id="rId484" xr:uid="{C77BCE5D-D867-4981-9339-82A549469DC4}"/>
    <hyperlink ref="X830" r:id="rId485" xr:uid="{5033FC35-40FD-4E7B-B0ED-9AD55C99B3E0}"/>
    <hyperlink ref="X822" r:id="rId486" xr:uid="{2ABC55BC-471E-431D-9FAC-10A8FAEC60A8}"/>
    <hyperlink ref="X825" r:id="rId487" xr:uid="{79E2B7CF-FFCF-41CD-A668-96BB0530BA46}"/>
    <hyperlink ref="X824" r:id="rId488" xr:uid="{D88FC40C-A64C-454F-9098-734EE9E9A5AC}"/>
    <hyperlink ref="X823" r:id="rId489" xr:uid="{043F7464-AD51-4F70-A9FC-4E31B84C8E9F}"/>
    <hyperlink ref="X895" r:id="rId490" xr:uid="{7C59662E-E538-4ABE-8C54-0010B5108BF2}"/>
    <hyperlink ref="X897" r:id="rId491" xr:uid="{78E5ED7E-F173-4336-9EF2-5DE4B9C42EAC}"/>
    <hyperlink ref="X912" r:id="rId492" xr:uid="{88DCC74B-181F-44CC-B1D9-12053D79D9F1}"/>
    <hyperlink ref="X913" r:id="rId493" xr:uid="{43C17534-9D09-4A1A-B959-4C96E6940A97}"/>
    <hyperlink ref="X844" r:id="rId494" xr:uid="{36491492-67EB-4EF8-BAE3-B4C8949B1E53}"/>
    <hyperlink ref="X846" r:id="rId495" xr:uid="{292B6501-2939-4ABC-BF03-66AF894AD08A}"/>
    <hyperlink ref="X848" r:id="rId496" xr:uid="{46D22830-1F88-4BBB-AB9A-B1E3A7AAE19B}"/>
    <hyperlink ref="X851" r:id="rId497" xr:uid="{C27D91B9-5F85-4989-8E01-9D537D9B28E1}"/>
    <hyperlink ref="X849" r:id="rId498" xr:uid="{115E602F-829D-467C-9289-13156E50EE51}"/>
    <hyperlink ref="X850" r:id="rId499" xr:uid="{AB7AD899-D7B1-4CEF-9E77-EAF419363FE8}"/>
    <hyperlink ref="X847" r:id="rId500" xr:uid="{2B3BEFF1-56F3-45C6-90FD-476529ECA113}"/>
    <hyperlink ref="X845" r:id="rId501" xr:uid="{CD345FF2-317A-492C-BE52-F35EBDF163C6}"/>
    <hyperlink ref="X852" r:id="rId502" xr:uid="{CF90C2E2-53C6-49C7-AFB8-051E1255D78E}"/>
    <hyperlink ref="X853" r:id="rId503" xr:uid="{DB5AE6A2-EE1F-4BB5-B2C0-8F08A1F15720}"/>
    <hyperlink ref="X854" r:id="rId504" xr:uid="{21AD504E-BCBB-4B9B-8C65-9C9EB325FB6A}"/>
    <hyperlink ref="X855" r:id="rId505" xr:uid="{3C4F2C8D-18B7-4D04-A277-1BE477430162}"/>
    <hyperlink ref="X856" r:id="rId506" xr:uid="{7E908D8F-AE7E-491D-896D-ABCA127B16AE}"/>
    <hyperlink ref="X857" r:id="rId507" xr:uid="{1F25574F-DFE1-45B7-A788-4E26772032C4}"/>
    <hyperlink ref="X858" r:id="rId508" xr:uid="{B0CF026A-5B8F-4C4A-A5FA-0E7513914F7C}"/>
    <hyperlink ref="X859" r:id="rId509" xr:uid="{A24582FD-4ABE-4985-8CF0-C4D7506B0510}"/>
    <hyperlink ref="X862" r:id="rId510" xr:uid="{10193CC9-4A72-4FA9-AA10-57D31D51AD73}"/>
    <hyperlink ref="X865" r:id="rId511" xr:uid="{F5AB3126-1880-4004-A7A9-B8383B4E8167}"/>
    <hyperlink ref="X868" r:id="rId512" xr:uid="{5BD592A3-3E40-4C3E-B064-057418930AC6}"/>
    <hyperlink ref="X871" r:id="rId513" xr:uid="{5DE0C583-392A-4437-8A7A-6FCFBB7FDA3C}"/>
    <hyperlink ref="X860" r:id="rId514" xr:uid="{32C78D4F-1317-4A3F-A004-767970DE709F}"/>
    <hyperlink ref="X863" r:id="rId515" xr:uid="{F6CCECF4-699E-4DC7-90E7-961262F86BFC}"/>
    <hyperlink ref="X866" r:id="rId516" xr:uid="{9BA6E4AB-651A-4515-B649-C7C5BF223BA5}"/>
    <hyperlink ref="X869" r:id="rId517" xr:uid="{C66954ED-2F88-4471-80BD-50E387C49706}"/>
    <hyperlink ref="X872" r:id="rId518" xr:uid="{FBD897DA-12AE-4280-B4FC-CD2055FDE5D5}"/>
    <hyperlink ref="X861" r:id="rId519" xr:uid="{214FE721-E2EC-42F3-A8DA-EA187085DB67}"/>
    <hyperlink ref="X864" r:id="rId520" xr:uid="{18E95304-A749-4E06-A1A7-C5A5A90039E7}"/>
    <hyperlink ref="X867" r:id="rId521" xr:uid="{47D7D0EB-5084-4EC4-8C46-19472278F4B3}"/>
    <hyperlink ref="X870" r:id="rId522" xr:uid="{F94D1A75-DF53-452B-B08F-D80D45E72B87}"/>
    <hyperlink ref="X873" r:id="rId523" xr:uid="{DF1F1399-E82D-4E0E-84E0-9CE3E7F8D45E}"/>
    <hyperlink ref="X874" r:id="rId524" xr:uid="{86BB2050-5CE9-483D-8656-EA8A01BFACD7}"/>
    <hyperlink ref="X875" r:id="rId525" xr:uid="{5B08E6B7-12DD-487F-A1A1-A332D058346E}"/>
    <hyperlink ref="X876" r:id="rId526" xr:uid="{90993444-59AC-488E-83BC-DDE2782D4EE4}"/>
    <hyperlink ref="X877" r:id="rId527" xr:uid="{9A5CFF72-C31B-4CE5-9010-596DAC7AF25B}"/>
    <hyperlink ref="X879" r:id="rId528" xr:uid="{6F9B4B26-6928-497B-8793-0A143EFF108C}"/>
    <hyperlink ref="X881" r:id="rId529" xr:uid="{B94AF0FE-07E4-408D-A42B-3C6362D5DD8C}"/>
    <hyperlink ref="X883" r:id="rId530" xr:uid="{B760D20D-09D8-4DAB-BFA9-C06804663212}"/>
    <hyperlink ref="X878" r:id="rId531" xr:uid="{BCF34C1B-106A-4A5A-9523-997CBB8D166E}"/>
    <hyperlink ref="X880" r:id="rId532" xr:uid="{4733D05E-5123-46BA-A2A3-8A325AD8EF7A}"/>
    <hyperlink ref="X882" r:id="rId533" xr:uid="{0AE6E101-1497-42D1-87B5-07336076C36D}"/>
    <hyperlink ref="X884" r:id="rId534" xr:uid="{3B531E9A-35CB-4AA9-9C65-6D8871C5E85C}"/>
    <hyperlink ref="X889" r:id="rId535" xr:uid="{E8307143-52BF-435F-82D5-3A74793919DD}"/>
    <hyperlink ref="X890" r:id="rId536" xr:uid="{5EF65CCD-10DF-435E-92DB-2A048F568167}"/>
    <hyperlink ref="X891" r:id="rId537" xr:uid="{E06A035B-76A6-4575-9859-C073EF64E02A}"/>
    <hyperlink ref="X892" r:id="rId538" xr:uid="{12BF3ED2-ABA0-43CE-8C7F-44620F3F69DE}"/>
    <hyperlink ref="X893" r:id="rId539" xr:uid="{69121373-1B19-4C7E-8777-88A4360B045F}"/>
    <hyperlink ref="X894" r:id="rId540" xr:uid="{FE9A1CF4-91B2-41F9-93B3-72E359D5D8CD}"/>
    <hyperlink ref="X896" r:id="rId541" xr:uid="{8E726729-ACA9-4E47-A76B-28033FAC13B3}"/>
    <hyperlink ref="X898" r:id="rId542" xr:uid="{7564126F-D4A8-4807-819D-0CB00C59D81D}"/>
    <hyperlink ref="X899" r:id="rId543" xr:uid="{EE1A8309-1858-400C-A941-E35A07D9F33D}"/>
    <hyperlink ref="X900" r:id="rId544" xr:uid="{BC1A477C-9929-445E-916A-95570C143D37}"/>
    <hyperlink ref="X901" r:id="rId545" xr:uid="{DB84385C-D3AA-4DF1-B7E7-CC01350793CC}"/>
    <hyperlink ref="X902" r:id="rId546" xr:uid="{6F9F4942-F6B2-473D-A41E-A7F1F1EB948A}"/>
    <hyperlink ref="X903" r:id="rId547" xr:uid="{AEE5EA13-27D0-4056-BFA5-8A7F3FE3CAA4}"/>
    <hyperlink ref="X904" r:id="rId548" xr:uid="{3F7AC5E1-5D0F-4635-9145-C3DDD4663B75}"/>
    <hyperlink ref="X905" r:id="rId549" xr:uid="{57E258D0-48D3-4D24-B621-149ADD4AA1BC}"/>
    <hyperlink ref="X906" r:id="rId550" xr:uid="{9D9C6A2B-7B6F-401E-B47E-B6751C574B6A}"/>
    <hyperlink ref="X907" r:id="rId551" xr:uid="{0FDB22E3-9D54-485D-A8F1-A7DA87622326}"/>
    <hyperlink ref="X908" r:id="rId552" xr:uid="{032EE7DD-C28F-47B6-8ECE-B401E32BF149}"/>
    <hyperlink ref="X909" r:id="rId553" xr:uid="{8871578E-F825-450C-B676-D9E80834D8E0}"/>
    <hyperlink ref="X885" r:id="rId554" xr:uid="{F98F11E3-1CDF-4D67-9D03-41C88EDD987D}"/>
    <hyperlink ref="X887" r:id="rId555" xr:uid="{AD74FE2A-DDD4-4FA4-B01F-F2EBED80E2E8}"/>
    <hyperlink ref="X886" r:id="rId556" xr:uid="{45E3ADE4-5C45-4858-B11C-25F134A6D991}"/>
    <hyperlink ref="X888" r:id="rId557" xr:uid="{6C440739-9791-486A-A037-E15111A5D742}"/>
    <hyperlink ref="X911" r:id="rId558" xr:uid="{A8ACBBDD-14AC-43F1-AD3E-3716EA45365A}"/>
    <hyperlink ref="X910" r:id="rId559" xr:uid="{BFAA2E6C-F67D-4243-BA43-C0E00A4916B2}"/>
    <hyperlink ref="X914" r:id="rId560" xr:uid="{52F06328-9E9F-4C91-AE92-1114CD1FC0F9}"/>
    <hyperlink ref="X915" r:id="rId561" xr:uid="{35759F1E-7C57-4CD6-BE5F-C0EEBFB23BBF}"/>
    <hyperlink ref="X916" r:id="rId562" xr:uid="{2E9AE411-6E84-4147-ABFB-79D809236FEA}"/>
    <hyperlink ref="X917" r:id="rId563" xr:uid="{43B65822-D5CB-4963-A1BD-FB2A1F0FD08D}"/>
    <hyperlink ref="X918" r:id="rId564" xr:uid="{EA17C11F-D29D-4914-8974-D10FF6844039}"/>
    <hyperlink ref="X919" r:id="rId565" xr:uid="{DF49CAF9-521E-4784-94BD-A7EBBA602B86}"/>
    <hyperlink ref="X920" r:id="rId566" xr:uid="{FCB1E02D-73F1-4872-AD5E-6CCC41EB39FC}"/>
    <hyperlink ref="X923" r:id="rId567" xr:uid="{F2AC23AC-6857-461A-9CD1-60AEA9404369}"/>
    <hyperlink ref="X922" r:id="rId568" xr:uid="{CE3AE201-75EC-43E3-BAD3-A934D46F470F}"/>
    <hyperlink ref="X921" r:id="rId569" xr:uid="{D1D5E836-DF9D-48FB-BDE1-110D3C8A98D8}"/>
    <hyperlink ref="X929" r:id="rId570" xr:uid="{62E56FF9-6904-4D20-8625-32B5AEA52807}"/>
    <hyperlink ref="X928" r:id="rId571" xr:uid="{95C4A0F8-B4DA-493A-B049-6CDFEF294267}"/>
    <hyperlink ref="X927" r:id="rId572" xr:uid="{DEACD166-F877-4613-BCB3-58F72AF55DFB}"/>
    <hyperlink ref="X926" r:id="rId573" xr:uid="{A00340DC-0770-4985-BE2F-3C5EECF0147B}"/>
    <hyperlink ref="X925" r:id="rId574" xr:uid="{3C38E6D7-9E85-48E7-A59F-CDD45AE9E8B1}"/>
    <hyperlink ref="X931" r:id="rId575" xr:uid="{BEF15FD3-F99E-4EF7-BACA-5F6BC0C52D6A}"/>
    <hyperlink ref="X930" r:id="rId576" xr:uid="{6C03CD83-BB2B-461B-8148-1FA8591643EA}"/>
    <hyperlink ref="X941" r:id="rId577" xr:uid="{592DC482-48E5-4299-A8CA-8629856E5051}"/>
    <hyperlink ref="X940" r:id="rId578" xr:uid="{1702D9E1-1859-4C6F-9407-C881E9F5D3C2}"/>
    <hyperlink ref="X939" r:id="rId579" xr:uid="{10559625-DF68-4464-B65E-069672884900}"/>
    <hyperlink ref="X942" r:id="rId580" xr:uid="{3335CA07-9730-4955-B5BA-BF45C127DFFA}"/>
    <hyperlink ref="X943" r:id="rId581" xr:uid="{1CC2E2F0-8851-4DEB-A134-6F54569D8DE7}"/>
    <hyperlink ref="X944" r:id="rId582" xr:uid="{A8DE2835-22B1-4A50-B631-9B0D68252C20}"/>
    <hyperlink ref="X945" r:id="rId583" xr:uid="{52A4CD77-8F4A-4F62-9274-38C578679568}"/>
    <hyperlink ref="X946" r:id="rId584" xr:uid="{5E8DE76F-DD28-423B-8D80-1D85027229C5}"/>
    <hyperlink ref="X947" r:id="rId585" xr:uid="{83A30647-E545-49E3-9244-FECEB2C3E187}"/>
    <hyperlink ref="X948" r:id="rId586" xr:uid="{A0053406-8081-4B6D-8D63-539098DA9CC9}"/>
    <hyperlink ref="X949" r:id="rId587" xr:uid="{550470C1-BB7E-4ED2-84A3-FA7CE40588AF}"/>
    <hyperlink ref="X950" r:id="rId588" xr:uid="{B680FA0E-282C-46D7-9C21-88D9F3093829}"/>
    <hyperlink ref="X951" r:id="rId589" xr:uid="{6AFCE909-7873-41B7-8D1D-E9B1535D72C6}"/>
    <hyperlink ref="X952" r:id="rId590" xr:uid="{D0EE6157-ACEF-45B9-9CAB-0CBF9F20B2B7}"/>
    <hyperlink ref="X953" r:id="rId591" xr:uid="{42AC4723-17B6-4301-A578-80BFDE53D4A2}"/>
    <hyperlink ref="X954" r:id="rId592" xr:uid="{F300B22A-D8E6-48D8-AB9B-18FBA19D40A3}"/>
    <hyperlink ref="X955" r:id="rId593" xr:uid="{EEC9421B-D72A-4AE6-9C8C-D2664D1B37EB}"/>
    <hyperlink ref="X956" r:id="rId594" xr:uid="{63FB641D-E01F-484E-A211-8A7715D57166}"/>
    <hyperlink ref="X957" r:id="rId595" xr:uid="{060967B8-2914-43BE-A54C-4A719F531771}"/>
    <hyperlink ref="X958" r:id="rId596" xr:uid="{646E2E62-E702-4181-B2A3-8CB6ED460555}"/>
    <hyperlink ref="X959" r:id="rId597" xr:uid="{E33EDA1E-B8C5-407E-B009-F9D9E0EC497B}"/>
    <hyperlink ref="X960" r:id="rId598" xr:uid="{8FE829B0-880B-4E7D-AA5C-F29C63B82ECB}"/>
    <hyperlink ref="X961" r:id="rId599" xr:uid="{73EA78E4-D6A4-42DC-BBAE-71BD8720C359}"/>
    <hyperlink ref="X968" r:id="rId600" xr:uid="{93D4E4C2-160C-43FA-8B99-2FEE98E12246}"/>
    <hyperlink ref="X969" r:id="rId601" xr:uid="{5510B4A1-2E5E-49CF-8F90-E6F33602C0C3}"/>
    <hyperlink ref="X970" r:id="rId602" xr:uid="{1D269602-4F5B-44C7-8ECE-E09562F86219}"/>
    <hyperlink ref="X971" r:id="rId603" xr:uid="{8571C127-C7DB-427A-9276-EB4A51080A67}"/>
    <hyperlink ref="X972" r:id="rId604" xr:uid="{B99EEFF2-D61C-47F5-A88D-BC31AD07F89F}"/>
    <hyperlink ref="X973" r:id="rId605" xr:uid="{34FFC00A-FA3C-482E-830A-AF7594A2864C}"/>
    <hyperlink ref="X974" r:id="rId606" xr:uid="{DAAB9625-D3AC-4B5E-B589-E84730680884}"/>
    <hyperlink ref="X975" r:id="rId607" xr:uid="{A51075F4-B480-4862-9F50-B5A5211EE12A}"/>
    <hyperlink ref="X976" r:id="rId608" xr:uid="{E872C553-959D-4AD0-9A67-8ACE45BAF2C1}"/>
    <hyperlink ref="X977" r:id="rId609" xr:uid="{F1C7B66C-CFA7-4585-A949-150C34FDFFDD}"/>
    <hyperlink ref="X978" r:id="rId610" xr:uid="{098C6638-A475-4776-8D6F-127FB215A58D}"/>
    <hyperlink ref="X979" r:id="rId611" xr:uid="{FDC99462-47E0-40A2-B45A-E1DCD88ACFE8}"/>
    <hyperlink ref="X980" r:id="rId612" xr:uid="{8B98F900-F9AA-49D5-9C2C-9A84EAA7586A}"/>
    <hyperlink ref="X981" r:id="rId613" xr:uid="{3C628230-63A4-4881-81B1-6F66F5CB6765}"/>
    <hyperlink ref="X982" r:id="rId614" xr:uid="{F1B855E1-142C-46C4-B28A-69815A6D36F2}"/>
    <hyperlink ref="X983" r:id="rId615" xr:uid="{95E1689C-0464-4A71-85E1-EFC399688D5C}"/>
    <hyperlink ref="X984" r:id="rId616" xr:uid="{9C71E097-75F9-427C-96E9-51634E95BD0A}"/>
    <hyperlink ref="X985" r:id="rId617" xr:uid="{FEDED5EF-5C17-43F9-A386-DA5FB3A4F8A1}"/>
    <hyperlink ref="X986" r:id="rId618" xr:uid="{4DE1EF55-42B8-417F-8D13-08AB64975491}"/>
    <hyperlink ref="X987" r:id="rId619" xr:uid="{6B6B1036-2803-4432-95AA-44C9D574F1BB}"/>
    <hyperlink ref="X988" r:id="rId620" xr:uid="{E66C8579-F234-4D95-BFF4-F61535CADFDE}"/>
    <hyperlink ref="X989" r:id="rId621" xr:uid="{5249140C-289A-406C-B2CA-20C05C4AD42D}"/>
    <hyperlink ref="X990" r:id="rId622" xr:uid="{093F4D7F-F0EE-4F3D-B20F-54E8C37885CB}"/>
    <hyperlink ref="X991" r:id="rId623" xr:uid="{4B284458-60C5-4E22-B9DF-AE0EF8F4AB0A}"/>
    <hyperlink ref="X992" r:id="rId624" xr:uid="{101B68B8-7886-47EE-B937-524FDDB1F7D0}"/>
    <hyperlink ref="X993" r:id="rId625" xr:uid="{4D95A450-E452-4E0A-93A4-A7F3A27A87A5}"/>
    <hyperlink ref="X994" r:id="rId626" xr:uid="{5BBA087C-79A2-4625-AB0C-9D68580759B9}"/>
    <hyperlink ref="X1014" r:id="rId627" xr:uid="{53BB1C51-B45D-4703-B2E0-3B8D0CF91547}"/>
    <hyperlink ref="X1013" r:id="rId628" xr:uid="{8434C48A-6168-43DA-A3C9-FB176D33DC5D}"/>
    <hyperlink ref="X1021" r:id="rId629" xr:uid="{A987C727-8909-4433-A263-0B3845A7659E}"/>
    <hyperlink ref="X1022" r:id="rId630" xr:uid="{93888B77-0FEA-456B-B107-8FD48C82D647}"/>
    <hyperlink ref="X1023" r:id="rId631" xr:uid="{8E816EAA-C5CE-4E6A-B86A-93B36D6CC4D5}"/>
    <hyperlink ref="X1024" r:id="rId632" xr:uid="{8C5D49BE-956F-4D5C-B56F-C1978CEB6AF3}"/>
    <hyperlink ref="X1025" r:id="rId633" xr:uid="{15B7094B-3741-440A-B51E-C4B0C0FECF38}"/>
  </hyperlinks>
  <pageMargins left="0.7" right="0.7" top="0.75" bottom="0.75" header="0.3" footer="0.3"/>
  <pageSetup paperSize="9" orientation="portrait" r:id="rId634"/>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2000000}">
          <x14:formula1>
            <xm:f>LOT!$G$3:$G$4</xm:f>
          </x14:formula1>
          <xm:sqref>E2:E12</xm:sqref>
        </x14:dataValidation>
        <x14:dataValidation type="list" allowBlank="1" showInputMessage="1" showErrorMessage="1" xr:uid="{00000000-0002-0000-0000-000003000000}">
          <x14:formula1>
            <xm:f>LOT!$J$3:$J$10</xm:f>
          </x14:formula1>
          <xm:sqref>F87 F189:F193 F49:F71 F107:F114 F277:F287 F79:F85 F90:F98 F197:F201 F156:F185 F122:F148 F205:F218 F224:F228 F230:F234 F244:F259 F262:F271 F291 F2:F12 F73:F74</xm:sqref>
        </x14:dataValidation>
        <x14:dataValidation type="list" allowBlank="1" showInputMessage="1" showErrorMessage="1" xr:uid="{00000000-0002-0000-0000-000001000000}">
          <x14:formula1>
            <xm:f>LOT!$A$3:$A$9</xm:f>
          </x14:formula1>
          <xm:sqref>A189:A193 A49:A71 A107:A115 A79:A98 A277:A287 A197:A201 A156:A185 A122:A148 A205:A218 A224:A228 A230:A234 A244:A259 A262:A273 A291 A2:A12 A74</xm:sqref>
        </x14:dataValidation>
        <x14:dataValidation type="list" allowBlank="1" showInputMessage="1" showErrorMessage="1" xr:uid="{00000000-0002-0000-0000-000000000000}">
          <x14:formula1>
            <xm:f>LOT!$D$3:$D$9</xm:f>
          </x14:formula1>
          <xm:sqref>D2:D12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C16E5-1FB7-4984-AA27-0B712E8C9268}">
  <dimension ref="A1:G20"/>
  <sheetViews>
    <sheetView topLeftCell="A7" workbookViewId="0">
      <selection activeCell="A21" sqref="A21"/>
    </sheetView>
  </sheetViews>
  <sheetFormatPr defaultRowHeight="14.5"/>
  <cols>
    <col min="1" max="1" width="11.453125" bestFit="1" customWidth="1"/>
  </cols>
  <sheetData>
    <row r="1" spans="1:7">
      <c r="A1" t="s">
        <v>2730</v>
      </c>
    </row>
    <row r="2" spans="1:7">
      <c r="A2" t="s">
        <v>2731</v>
      </c>
    </row>
    <row r="3" spans="1:7">
      <c r="B3" t="s">
        <v>2732</v>
      </c>
    </row>
    <row r="4" spans="1:7">
      <c r="B4" t="s">
        <v>2733</v>
      </c>
    </row>
    <row r="5" spans="1:7">
      <c r="B5" t="s">
        <v>2734</v>
      </c>
    </row>
    <row r="6" spans="1:7">
      <c r="B6" t="s">
        <v>2735</v>
      </c>
    </row>
    <row r="9" spans="1:7">
      <c r="A9" s="18" t="s">
        <v>2736</v>
      </c>
      <c r="B9" s="18" t="s">
        <v>2737</v>
      </c>
      <c r="C9" s="18" t="s">
        <v>2738</v>
      </c>
      <c r="D9" s="18"/>
      <c r="E9" s="18"/>
      <c r="F9" s="18"/>
      <c r="G9" s="18"/>
    </row>
    <row r="10" spans="1:7">
      <c r="A10" s="22">
        <v>45092</v>
      </c>
      <c r="B10" t="s">
        <v>412</v>
      </c>
      <c r="C10" t="s">
        <v>2739</v>
      </c>
    </row>
    <row r="11" spans="1:7">
      <c r="A11" s="22">
        <v>45092</v>
      </c>
      <c r="B11" t="s">
        <v>412</v>
      </c>
      <c r="C11" t="s">
        <v>2740</v>
      </c>
    </row>
    <row r="12" spans="1:7">
      <c r="A12" s="22">
        <v>45092</v>
      </c>
      <c r="B12" t="s">
        <v>412</v>
      </c>
      <c r="C12" t="s">
        <v>2741</v>
      </c>
    </row>
    <row r="13" spans="1:7">
      <c r="A13" s="22">
        <v>45092</v>
      </c>
      <c r="B13" t="s">
        <v>412</v>
      </c>
      <c r="C13" t="s">
        <v>2742</v>
      </c>
    </row>
    <row r="14" spans="1:7">
      <c r="A14" s="22">
        <v>45092</v>
      </c>
      <c r="B14" t="s">
        <v>412</v>
      </c>
      <c r="C14" t="s">
        <v>2743</v>
      </c>
    </row>
    <row r="15" spans="1:7">
      <c r="A15" s="22">
        <v>45100</v>
      </c>
      <c r="B15" t="s">
        <v>34</v>
      </c>
      <c r="C15" t="s">
        <v>2744</v>
      </c>
    </row>
    <row r="16" spans="1:7">
      <c r="A16" s="22">
        <v>45201</v>
      </c>
      <c r="B16" t="s">
        <v>34</v>
      </c>
      <c r="C16" t="s">
        <v>2745</v>
      </c>
    </row>
    <row r="17" spans="1:3">
      <c r="A17" s="22">
        <v>45201</v>
      </c>
      <c r="B17" t="s">
        <v>34</v>
      </c>
      <c r="C17" t="s">
        <v>2746</v>
      </c>
    </row>
    <row r="18" spans="1:3">
      <c r="A18" s="22">
        <v>45306</v>
      </c>
      <c r="B18" t="s">
        <v>34</v>
      </c>
      <c r="C18" t="s">
        <v>2747</v>
      </c>
    </row>
    <row r="19" spans="1:3">
      <c r="A19" s="22">
        <v>45378</v>
      </c>
      <c r="B19" t="s">
        <v>34</v>
      </c>
      <c r="C19" t="s">
        <v>2748</v>
      </c>
    </row>
    <row r="20" spans="1:3">
      <c r="A20" s="22">
        <v>45428</v>
      </c>
      <c r="B20" t="s">
        <v>34</v>
      </c>
      <c r="C20" t="s">
        <v>2749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B581E-1B44-47BB-8755-EBFBEF39D41B}">
  <dimension ref="A1:I34"/>
  <sheetViews>
    <sheetView zoomScale="60" zoomScaleNormal="60" workbookViewId="0">
      <selection activeCell="H15" sqref="H15"/>
    </sheetView>
  </sheetViews>
  <sheetFormatPr defaultRowHeight="14.5"/>
  <cols>
    <col min="1" max="1" width="34.26953125" customWidth="1"/>
    <col min="2" max="2" width="15.1796875" customWidth="1"/>
    <col min="3" max="3" width="60.453125" customWidth="1"/>
    <col min="4" max="4" width="17.54296875" bestFit="1" customWidth="1"/>
    <col min="5" max="5" width="41.54296875" bestFit="1" customWidth="1"/>
    <col min="6" max="6" width="47.1796875" bestFit="1" customWidth="1"/>
    <col min="7" max="7" width="21.453125" bestFit="1" customWidth="1"/>
    <col min="8" max="8" width="29.1796875" customWidth="1"/>
  </cols>
  <sheetData>
    <row r="1" spans="1:9">
      <c r="A1" s="18" t="s">
        <v>6</v>
      </c>
      <c r="B1" s="18" t="s">
        <v>8</v>
      </c>
      <c r="C1" s="18" t="s">
        <v>2750</v>
      </c>
      <c r="D1" s="18" t="s">
        <v>2751</v>
      </c>
      <c r="E1" s="18" t="s">
        <v>2752</v>
      </c>
      <c r="F1" s="18" t="s">
        <v>2753</v>
      </c>
      <c r="G1" s="18" t="s">
        <v>2754</v>
      </c>
      <c r="H1" s="18" t="s">
        <v>2755</v>
      </c>
      <c r="I1" s="18" t="s">
        <v>2756</v>
      </c>
    </row>
    <row r="2" spans="1:9">
      <c r="A2" t="s">
        <v>2757</v>
      </c>
      <c r="B2" t="s">
        <v>461</v>
      </c>
      <c r="C2" t="s">
        <v>2758</v>
      </c>
      <c r="D2" t="s">
        <v>2759</v>
      </c>
      <c r="E2" t="s">
        <v>2760</v>
      </c>
      <c r="F2" t="s">
        <v>2761</v>
      </c>
      <c r="G2" t="s">
        <v>816</v>
      </c>
      <c r="H2" t="s">
        <v>2762</v>
      </c>
    </row>
    <row r="3" spans="1:9">
      <c r="A3" t="s">
        <v>1624</v>
      </c>
      <c r="B3" t="s">
        <v>461</v>
      </c>
      <c r="C3" t="s">
        <v>2758</v>
      </c>
      <c r="D3" t="s">
        <v>2763</v>
      </c>
      <c r="E3" t="s">
        <v>2764</v>
      </c>
      <c r="F3" t="s">
        <v>2765</v>
      </c>
      <c r="G3" t="s">
        <v>816</v>
      </c>
      <c r="H3" t="s">
        <v>2766</v>
      </c>
    </row>
    <row r="4" spans="1:9">
      <c r="A4" t="s">
        <v>2767</v>
      </c>
      <c r="B4" t="s">
        <v>461</v>
      </c>
      <c r="C4" t="s">
        <v>2758</v>
      </c>
      <c r="D4" t="s">
        <v>2759</v>
      </c>
      <c r="E4" t="s">
        <v>2768</v>
      </c>
      <c r="F4" t="s">
        <v>2769</v>
      </c>
      <c r="G4" t="s">
        <v>816</v>
      </c>
      <c r="H4" t="s">
        <v>2770</v>
      </c>
    </row>
    <row r="5" spans="1:9">
      <c r="A5" t="s">
        <v>2771</v>
      </c>
      <c r="B5" t="s">
        <v>461</v>
      </c>
      <c r="C5" t="s">
        <v>2772</v>
      </c>
      <c r="D5" t="s">
        <v>2763</v>
      </c>
      <c r="E5" t="s">
        <v>1475</v>
      </c>
      <c r="F5" t="s">
        <v>2773</v>
      </c>
      <c r="G5" t="s">
        <v>816</v>
      </c>
      <c r="H5" t="s">
        <v>2774</v>
      </c>
    </row>
    <row r="6" spans="1:9">
      <c r="A6" t="s">
        <v>500</v>
      </c>
      <c r="B6" t="s">
        <v>461</v>
      </c>
      <c r="C6" t="s">
        <v>2758</v>
      </c>
      <c r="D6" t="s">
        <v>2775</v>
      </c>
      <c r="E6" t="s">
        <v>2776</v>
      </c>
      <c r="F6" t="s">
        <v>2777</v>
      </c>
      <c r="G6" t="s">
        <v>816</v>
      </c>
      <c r="H6" t="s">
        <v>2778</v>
      </c>
    </row>
    <row r="7" spans="1:9">
      <c r="A7" s="32" t="s">
        <v>2779</v>
      </c>
      <c r="B7" t="s">
        <v>461</v>
      </c>
      <c r="C7" t="s">
        <v>2780</v>
      </c>
      <c r="D7" t="s">
        <v>2763</v>
      </c>
      <c r="E7" t="s">
        <v>2781</v>
      </c>
      <c r="F7" t="s">
        <v>2782</v>
      </c>
      <c r="G7" t="s">
        <v>2783</v>
      </c>
      <c r="H7" t="s">
        <v>2784</v>
      </c>
    </row>
    <row r="8" spans="1:9">
      <c r="A8" t="s">
        <v>935</v>
      </c>
      <c r="B8" t="s">
        <v>708</v>
      </c>
      <c r="C8" t="s">
        <v>2772</v>
      </c>
      <c r="D8" t="s">
        <v>2759</v>
      </c>
      <c r="E8" t="s">
        <v>1475</v>
      </c>
      <c r="F8" t="s">
        <v>2777</v>
      </c>
      <c r="G8" t="s">
        <v>816</v>
      </c>
      <c r="H8" t="s">
        <v>2785</v>
      </c>
    </row>
    <row r="9" spans="1:9">
      <c r="A9" t="s">
        <v>2786</v>
      </c>
      <c r="B9" t="s">
        <v>708</v>
      </c>
      <c r="C9" t="s">
        <v>2787</v>
      </c>
      <c r="D9" t="s">
        <v>2759</v>
      </c>
      <c r="E9" t="s">
        <v>2760</v>
      </c>
      <c r="F9" t="s">
        <v>2765</v>
      </c>
      <c r="G9" t="s">
        <v>816</v>
      </c>
      <c r="H9" t="s">
        <v>2788</v>
      </c>
    </row>
    <row r="10" spans="1:9">
      <c r="A10" t="s">
        <v>854</v>
      </c>
      <c r="B10" t="s">
        <v>708</v>
      </c>
      <c r="C10" t="s">
        <v>2789</v>
      </c>
      <c r="D10" t="s">
        <v>2759</v>
      </c>
      <c r="E10" t="s">
        <v>2768</v>
      </c>
      <c r="F10" t="s">
        <v>2765</v>
      </c>
      <c r="G10" t="s">
        <v>816</v>
      </c>
      <c r="H10" t="s">
        <v>2790</v>
      </c>
    </row>
    <row r="11" spans="1:9">
      <c r="A11" t="s">
        <v>556</v>
      </c>
      <c r="B11" t="s">
        <v>161</v>
      </c>
      <c r="C11" t="s">
        <v>2791</v>
      </c>
      <c r="D11" t="s">
        <v>2759</v>
      </c>
      <c r="E11" t="s">
        <v>1475</v>
      </c>
      <c r="F11" t="s">
        <v>2792</v>
      </c>
      <c r="G11" t="s">
        <v>816</v>
      </c>
      <c r="H11" s="9" t="s">
        <v>2793</v>
      </c>
    </row>
    <row r="12" spans="1:9">
      <c r="A12" t="s">
        <v>2794</v>
      </c>
      <c r="B12" t="s">
        <v>919</v>
      </c>
      <c r="C12" t="s">
        <v>2795</v>
      </c>
      <c r="D12" t="s">
        <v>2775</v>
      </c>
      <c r="E12" t="s">
        <v>1446</v>
      </c>
      <c r="F12" t="s">
        <v>2765</v>
      </c>
      <c r="G12" t="s">
        <v>816</v>
      </c>
      <c r="H12" t="s">
        <v>2796</v>
      </c>
    </row>
    <row r="13" spans="1:9">
      <c r="A13" t="s">
        <v>2797</v>
      </c>
      <c r="B13" t="s">
        <v>2798</v>
      </c>
      <c r="C13" t="s">
        <v>2799</v>
      </c>
      <c r="D13" t="s">
        <v>2800</v>
      </c>
      <c r="E13" t="s">
        <v>1475</v>
      </c>
      <c r="F13" t="s">
        <v>2801</v>
      </c>
      <c r="G13" t="s">
        <v>816</v>
      </c>
      <c r="H13" s="9" t="s">
        <v>2802</v>
      </c>
    </row>
    <row r="15" spans="1:9">
      <c r="D15" s="9"/>
      <c r="E15" s="9"/>
      <c r="F15" s="9"/>
    </row>
    <row r="16" spans="1:9">
      <c r="D16" s="9"/>
      <c r="E16" s="9"/>
      <c r="F16" s="9"/>
    </row>
    <row r="17" spans="3:6">
      <c r="D17" s="9"/>
      <c r="E17" s="9"/>
      <c r="F17" s="9"/>
    </row>
    <row r="18" spans="3:6">
      <c r="D18" s="9"/>
      <c r="E18" s="9"/>
      <c r="F18" s="9"/>
    </row>
    <row r="27" spans="3:6">
      <c r="C27" s="9"/>
    </row>
    <row r="28" spans="3:6">
      <c r="C28" s="4"/>
    </row>
    <row r="29" spans="3:6">
      <c r="C29" s="9"/>
    </row>
    <row r="30" spans="3:6">
      <c r="C30" s="9"/>
    </row>
    <row r="31" spans="3:6">
      <c r="C31" s="9"/>
    </row>
    <row r="32" spans="3:6">
      <c r="C32" s="9"/>
    </row>
    <row r="33" spans="3:3">
      <c r="C33" s="9"/>
    </row>
    <row r="34" spans="3:3">
      <c r="C34" s="9"/>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6A88E-AC21-48D9-AC5C-BCFA0C7FAB6D}">
  <dimension ref="A1:M19"/>
  <sheetViews>
    <sheetView zoomScale="70" zoomScaleNormal="70" workbookViewId="0">
      <selection activeCell="F8" sqref="F8"/>
    </sheetView>
  </sheetViews>
  <sheetFormatPr defaultRowHeight="14.5"/>
  <cols>
    <col min="1" max="1" width="27" customWidth="1"/>
    <col min="2" max="2" width="15.453125" bestFit="1" customWidth="1"/>
    <col min="3" max="3" width="44.7265625" customWidth="1"/>
    <col min="4" max="4" width="27" customWidth="1"/>
    <col min="5" max="5" width="31.81640625" customWidth="1"/>
    <col min="6" max="6" width="37.1796875" bestFit="1" customWidth="1"/>
    <col min="7" max="7" width="20.7265625" bestFit="1" customWidth="1"/>
    <col min="8" max="9" width="17.54296875" bestFit="1" customWidth="1"/>
  </cols>
  <sheetData>
    <row r="1" spans="1:13">
      <c r="A1" s="18" t="s">
        <v>6</v>
      </c>
      <c r="B1" s="18" t="s">
        <v>8</v>
      </c>
      <c r="C1" s="18" t="s">
        <v>2750</v>
      </c>
      <c r="D1" s="18" t="s">
        <v>2751</v>
      </c>
      <c r="E1" s="18" t="s">
        <v>2752</v>
      </c>
      <c r="F1" s="18" t="s">
        <v>2753</v>
      </c>
      <c r="G1" s="18" t="s">
        <v>2754</v>
      </c>
      <c r="H1" s="18" t="s">
        <v>2755</v>
      </c>
      <c r="I1" s="18" t="s">
        <v>2756</v>
      </c>
    </row>
    <row r="2" spans="1:13">
      <c r="A2" t="s">
        <v>153</v>
      </c>
      <c r="B2" t="s">
        <v>161</v>
      </c>
      <c r="C2" t="s">
        <v>2803</v>
      </c>
      <c r="D2" t="s">
        <v>2804</v>
      </c>
      <c r="E2" t="s">
        <v>2805</v>
      </c>
      <c r="F2" t="s">
        <v>2806</v>
      </c>
    </row>
    <row r="3" spans="1:13">
      <c r="A3" t="s">
        <v>2807</v>
      </c>
      <c r="B3" t="s">
        <v>2808</v>
      </c>
      <c r="C3" t="s">
        <v>2803</v>
      </c>
      <c r="D3" t="s">
        <v>2804</v>
      </c>
      <c r="E3" s="9" t="s">
        <v>1510</v>
      </c>
      <c r="F3" t="s">
        <v>2809</v>
      </c>
    </row>
    <row r="4" spans="1:13">
      <c r="A4" t="s">
        <v>2810</v>
      </c>
      <c r="B4" t="s">
        <v>708</v>
      </c>
      <c r="C4" t="s">
        <v>2803</v>
      </c>
      <c r="D4" t="s">
        <v>2811</v>
      </c>
      <c r="E4" s="9" t="s">
        <v>2812</v>
      </c>
      <c r="F4" t="s">
        <v>2813</v>
      </c>
    </row>
    <row r="5" spans="1:13">
      <c r="A5" t="s">
        <v>2814</v>
      </c>
      <c r="B5" t="s">
        <v>919</v>
      </c>
      <c r="C5" t="s">
        <v>2758</v>
      </c>
      <c r="D5" t="s">
        <v>2815</v>
      </c>
      <c r="E5" t="s">
        <v>2816</v>
      </c>
      <c r="F5" t="s">
        <v>2817</v>
      </c>
    </row>
    <row r="8" spans="1:13">
      <c r="K8" s="9"/>
      <c r="L8" s="9"/>
      <c r="M8" s="9"/>
    </row>
    <row r="9" spans="1:13">
      <c r="K9" s="9"/>
      <c r="L9" s="9"/>
      <c r="M9" s="9"/>
    </row>
    <row r="10" spans="1:13">
      <c r="K10" s="9"/>
      <c r="L10" s="9"/>
      <c r="M10" s="9"/>
    </row>
    <row r="11" spans="1:13">
      <c r="K11" s="9"/>
      <c r="L11" s="9"/>
      <c r="M11" s="9"/>
    </row>
    <row r="12" spans="1:13">
      <c r="K12" s="9"/>
      <c r="L12" s="9"/>
      <c r="M12" s="9"/>
    </row>
    <row r="13" spans="1:13">
      <c r="K13" s="9"/>
      <c r="L13" s="9"/>
      <c r="M13" s="9"/>
    </row>
    <row r="18" spans="11:13">
      <c r="K18" s="9"/>
      <c r="L18" s="9"/>
    </row>
    <row r="19" spans="11:13">
      <c r="K19" s="9"/>
      <c r="L19" s="9"/>
      <c r="M19" s="9"/>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04AC37-2C90-4C49-9A27-490290136886}">
  <dimension ref="A1:G2"/>
  <sheetViews>
    <sheetView workbookViewId="0">
      <selection activeCell="D9" sqref="D9"/>
    </sheetView>
  </sheetViews>
  <sheetFormatPr defaultRowHeight="14.5"/>
  <cols>
    <col min="1" max="1" width="15.453125" customWidth="1"/>
    <col min="2" max="2" width="32.453125" bestFit="1" customWidth="1"/>
    <col min="3" max="3" width="28.453125" customWidth="1"/>
    <col min="4" max="4" width="25.81640625" customWidth="1"/>
    <col min="5" max="5" width="16" customWidth="1"/>
  </cols>
  <sheetData>
    <row r="1" spans="1:7">
      <c r="A1" s="18" t="s">
        <v>6</v>
      </c>
      <c r="B1" s="18" t="s">
        <v>8</v>
      </c>
      <c r="C1" s="18" t="s">
        <v>2750</v>
      </c>
      <c r="D1" s="18" t="s">
        <v>2751</v>
      </c>
      <c r="E1" s="18" t="s">
        <v>2752</v>
      </c>
      <c r="F1" s="18" t="s">
        <v>2753</v>
      </c>
      <c r="G1" s="18" t="s">
        <v>2754</v>
      </c>
    </row>
    <row r="2" spans="1:7">
      <c r="A2" t="s">
        <v>2818</v>
      </c>
      <c r="B2" t="s">
        <v>2819</v>
      </c>
      <c r="C2" t="s">
        <v>2820</v>
      </c>
      <c r="D2" t="s">
        <v>2821</v>
      </c>
      <c r="E2" t="s">
        <v>2822</v>
      </c>
      <c r="F2" t="s">
        <v>2823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464"/>
  <sheetViews>
    <sheetView tabSelected="1" zoomScale="60" zoomScaleNormal="60" workbookViewId="0">
      <pane ySplit="1" topLeftCell="A278" activePane="bottomLeft" state="frozen"/>
      <selection pane="bottomLeft" activeCell="C281" sqref="C281"/>
    </sheetView>
  </sheetViews>
  <sheetFormatPr defaultColWidth="9.1796875" defaultRowHeight="14.5"/>
  <cols>
    <col min="1" max="1" width="16.81640625" style="9" customWidth="1"/>
    <col min="2" max="2" width="0" style="9" hidden="1" customWidth="1"/>
    <col min="3" max="4" width="9.1796875" style="9"/>
    <col min="5" max="5" width="30.26953125" style="9" customWidth="1"/>
    <col min="6" max="6" width="0" style="9" hidden="1" customWidth="1"/>
    <col min="7" max="7" width="9.1796875" style="9"/>
    <col min="8" max="8" width="0" style="9" hidden="1" customWidth="1"/>
    <col min="9" max="11" width="12.26953125" style="9" hidden="1" customWidth="1"/>
    <col min="12" max="12" width="11" style="9" hidden="1" customWidth="1"/>
    <col min="13" max="13" width="0" style="9" hidden="1" customWidth="1"/>
    <col min="14" max="16" width="9.1796875" style="9"/>
    <col min="17" max="17" width="13" style="9" customWidth="1"/>
    <col min="18" max="18" width="18.54296875" style="9" customWidth="1"/>
    <col min="19" max="19" width="22.54296875" style="9" customWidth="1"/>
    <col min="20" max="20" width="15.26953125" style="9" customWidth="1"/>
    <col min="21" max="16384" width="9.1796875" style="9"/>
  </cols>
  <sheetData>
    <row r="1" spans="1:21" s="13" customFormat="1" ht="15" customHeight="1">
      <c r="A1" s="14" t="s">
        <v>0</v>
      </c>
      <c r="B1" s="3" t="s">
        <v>1</v>
      </c>
      <c r="C1" s="3" t="s">
        <v>2</v>
      </c>
      <c r="D1" s="14" t="s">
        <v>5</v>
      </c>
      <c r="E1" s="14" t="s">
        <v>6</v>
      </c>
      <c r="F1" s="3" t="s">
        <v>7</v>
      </c>
      <c r="G1" s="15" t="s">
        <v>8</v>
      </c>
      <c r="H1" s="8" t="s">
        <v>9</v>
      </c>
      <c r="I1" s="8" t="s">
        <v>10</v>
      </c>
      <c r="J1" s="8" t="s">
        <v>11</v>
      </c>
      <c r="K1" s="8" t="s">
        <v>12</v>
      </c>
      <c r="L1" s="3" t="s">
        <v>1283</v>
      </c>
      <c r="M1" s="3" t="s">
        <v>15</v>
      </c>
      <c r="N1" s="14" t="s">
        <v>16</v>
      </c>
      <c r="O1" s="3" t="s">
        <v>17</v>
      </c>
      <c r="P1" s="3" t="s">
        <v>18</v>
      </c>
      <c r="Q1" s="3" t="s">
        <v>19</v>
      </c>
      <c r="R1" s="3" t="s">
        <v>21</v>
      </c>
      <c r="S1" s="14" t="s">
        <v>22</v>
      </c>
      <c r="T1" s="14" t="s">
        <v>23</v>
      </c>
      <c r="U1" s="3" t="s">
        <v>24</v>
      </c>
    </row>
    <row r="2" spans="1:21" ht="15" customHeight="1">
      <c r="A2" s="36" t="s">
        <v>1284</v>
      </c>
      <c r="B2" s="36"/>
      <c r="C2" s="36"/>
      <c r="D2" s="36" t="s">
        <v>53</v>
      </c>
      <c r="E2" s="36" t="s">
        <v>1285</v>
      </c>
      <c r="F2" s="36"/>
      <c r="G2" s="36" t="s">
        <v>708</v>
      </c>
      <c r="H2" s="36"/>
      <c r="I2" s="36"/>
      <c r="J2" s="36"/>
      <c r="K2" s="36"/>
      <c r="L2" s="36"/>
      <c r="M2" s="36"/>
      <c r="N2" s="39">
        <v>8.3000000000000007</v>
      </c>
      <c r="O2" s="39">
        <v>3.9</v>
      </c>
      <c r="P2" s="39">
        <v>14.8</v>
      </c>
      <c r="Q2" s="36"/>
      <c r="R2" s="36" t="s">
        <v>55</v>
      </c>
      <c r="S2" s="37" t="s">
        <v>56</v>
      </c>
      <c r="T2" s="40" t="s">
        <v>57</v>
      </c>
      <c r="U2" s="37" t="s">
        <v>34</v>
      </c>
    </row>
    <row r="3" spans="1:21" ht="15" customHeight="1">
      <c r="A3" s="36" t="s">
        <v>1284</v>
      </c>
      <c r="B3" s="36"/>
      <c r="C3" s="36"/>
      <c r="D3" s="36" t="s">
        <v>53</v>
      </c>
      <c r="E3" s="36" t="s">
        <v>1285</v>
      </c>
      <c r="F3" s="36"/>
      <c r="G3" s="36" t="s">
        <v>708</v>
      </c>
      <c r="H3" s="36"/>
      <c r="I3" s="36"/>
      <c r="J3" s="36"/>
      <c r="K3" s="36"/>
      <c r="L3" s="36"/>
      <c r="M3" s="36"/>
      <c r="N3" s="39">
        <v>7.7</v>
      </c>
      <c r="O3" s="39">
        <v>3.3</v>
      </c>
      <c r="P3" s="39">
        <v>13.8</v>
      </c>
      <c r="Q3" s="36"/>
      <c r="R3" s="36" t="s">
        <v>55</v>
      </c>
      <c r="S3" s="37" t="s">
        <v>56</v>
      </c>
      <c r="T3" s="40" t="s">
        <v>57</v>
      </c>
      <c r="U3" s="37" t="s">
        <v>34</v>
      </c>
    </row>
    <row r="4" spans="1:21" ht="15" customHeight="1">
      <c r="A4" s="36" t="s">
        <v>1284</v>
      </c>
      <c r="B4" s="36"/>
      <c r="C4" s="36"/>
      <c r="D4" s="36" t="s">
        <v>53</v>
      </c>
      <c r="E4" s="36" t="s">
        <v>1285</v>
      </c>
      <c r="F4" s="36"/>
      <c r="G4" s="36" t="s">
        <v>708</v>
      </c>
      <c r="H4" s="36"/>
      <c r="I4" s="36"/>
      <c r="J4" s="36"/>
      <c r="K4" s="36"/>
      <c r="L4" s="36"/>
      <c r="M4" s="36"/>
      <c r="N4" s="39">
        <v>7.9</v>
      </c>
      <c r="O4" s="39">
        <v>3.9</v>
      </c>
      <c r="P4" s="39">
        <v>13.6</v>
      </c>
      <c r="Q4" s="36"/>
      <c r="R4" s="36" t="s">
        <v>55</v>
      </c>
      <c r="S4" s="37" t="s">
        <v>56</v>
      </c>
      <c r="T4" s="40" t="s">
        <v>57</v>
      </c>
      <c r="U4" s="37" t="s">
        <v>34</v>
      </c>
    </row>
    <row r="5" spans="1:21" ht="15" customHeight="1">
      <c r="A5" s="36" t="s">
        <v>1284</v>
      </c>
      <c r="B5" s="36"/>
      <c r="C5" s="36"/>
      <c r="D5" s="36" t="s">
        <v>53</v>
      </c>
      <c r="E5" s="36" t="s">
        <v>1285</v>
      </c>
      <c r="F5" s="36"/>
      <c r="G5" s="36" t="s">
        <v>708</v>
      </c>
      <c r="H5" s="36"/>
      <c r="I5" s="36"/>
      <c r="J5" s="36"/>
      <c r="K5" s="36"/>
      <c r="L5" s="36"/>
      <c r="M5" s="36"/>
      <c r="N5" s="39">
        <v>6.9</v>
      </c>
      <c r="O5" s="39">
        <v>3</v>
      </c>
      <c r="P5" s="39">
        <v>12.3</v>
      </c>
      <c r="Q5" s="36"/>
      <c r="R5" s="36" t="s">
        <v>55</v>
      </c>
      <c r="S5" s="37" t="s">
        <v>56</v>
      </c>
      <c r="T5" s="40" t="s">
        <v>57</v>
      </c>
      <c r="U5" s="37" t="s">
        <v>34</v>
      </c>
    </row>
    <row r="6" spans="1:21" ht="15" customHeight="1">
      <c r="A6" s="36" t="s">
        <v>1284</v>
      </c>
      <c r="B6" s="36"/>
      <c r="C6" s="36"/>
      <c r="D6" s="36" t="s">
        <v>53</v>
      </c>
      <c r="E6" s="36" t="s">
        <v>1285</v>
      </c>
      <c r="F6" s="36"/>
      <c r="G6" s="36" t="s">
        <v>708</v>
      </c>
      <c r="H6" s="36"/>
      <c r="I6" s="36"/>
      <c r="J6" s="36"/>
      <c r="K6" s="36"/>
      <c r="L6" s="36"/>
      <c r="M6" s="36"/>
      <c r="N6" s="39">
        <v>7.4</v>
      </c>
      <c r="O6" s="39">
        <v>3.2</v>
      </c>
      <c r="P6" s="39">
        <v>12.8</v>
      </c>
      <c r="Q6" s="36"/>
      <c r="R6" s="36" t="s">
        <v>55</v>
      </c>
      <c r="S6" s="37" t="s">
        <v>56</v>
      </c>
      <c r="T6" s="40" t="s">
        <v>57</v>
      </c>
      <c r="U6" s="37" t="s">
        <v>34</v>
      </c>
    </row>
    <row r="7" spans="1:21" ht="15" customHeight="1">
      <c r="A7" s="36" t="s">
        <v>1284</v>
      </c>
      <c r="B7" s="36"/>
      <c r="C7" s="36"/>
      <c r="D7" s="36" t="s">
        <v>53</v>
      </c>
      <c r="E7" s="36" t="s">
        <v>1285</v>
      </c>
      <c r="F7" s="36"/>
      <c r="G7" s="36" t="s">
        <v>708</v>
      </c>
      <c r="H7" s="36"/>
      <c r="I7" s="36"/>
      <c r="J7" s="36"/>
      <c r="K7" s="36"/>
      <c r="L7" s="36"/>
      <c r="M7" s="36"/>
      <c r="N7" s="39">
        <v>8.1999999999999993</v>
      </c>
      <c r="O7" s="39">
        <v>2.9</v>
      </c>
      <c r="P7" s="39">
        <v>15.3</v>
      </c>
      <c r="Q7" s="36"/>
      <c r="R7" s="36" t="s">
        <v>55</v>
      </c>
      <c r="S7" s="37" t="s">
        <v>56</v>
      </c>
      <c r="T7" s="40" t="s">
        <v>57</v>
      </c>
      <c r="U7" s="37" t="s">
        <v>34</v>
      </c>
    </row>
    <row r="8" spans="1:21" ht="15" customHeight="1">
      <c r="A8" s="36" t="s">
        <v>1284</v>
      </c>
      <c r="B8" s="36"/>
      <c r="C8" s="36"/>
      <c r="D8" s="36" t="s">
        <v>53</v>
      </c>
      <c r="E8" s="36" t="s">
        <v>1285</v>
      </c>
      <c r="F8" s="36"/>
      <c r="G8" s="36" t="s">
        <v>708</v>
      </c>
      <c r="H8" s="36"/>
      <c r="I8" s="36"/>
      <c r="J8" s="36"/>
      <c r="K8" s="36"/>
      <c r="L8" s="36"/>
      <c r="M8" s="36"/>
      <c r="N8" s="39">
        <v>4.5</v>
      </c>
      <c r="O8" s="39">
        <v>2.2000000000000002</v>
      </c>
      <c r="P8" s="39">
        <v>9.5</v>
      </c>
      <c r="Q8" s="36"/>
      <c r="R8" s="36" t="s">
        <v>55</v>
      </c>
      <c r="S8" s="37" t="s">
        <v>56</v>
      </c>
      <c r="T8" s="40" t="s">
        <v>57</v>
      </c>
      <c r="U8" s="37" t="s">
        <v>34</v>
      </c>
    </row>
    <row r="9" spans="1:21" ht="15" customHeight="1">
      <c r="A9" s="36" t="s">
        <v>1284</v>
      </c>
      <c r="B9" s="36"/>
      <c r="C9" s="36"/>
      <c r="D9" s="36" t="s">
        <v>53</v>
      </c>
      <c r="E9" s="36" t="s">
        <v>1285</v>
      </c>
      <c r="F9" s="36"/>
      <c r="G9" s="36" t="s">
        <v>708</v>
      </c>
      <c r="H9" s="36"/>
      <c r="I9" s="36"/>
      <c r="J9" s="36"/>
      <c r="K9" s="36"/>
      <c r="L9" s="36"/>
      <c r="M9" s="36"/>
      <c r="N9" s="39">
        <v>6</v>
      </c>
      <c r="O9" s="39">
        <v>3</v>
      </c>
      <c r="P9" s="39">
        <v>11.3</v>
      </c>
      <c r="Q9" s="36"/>
      <c r="R9" s="36" t="s">
        <v>55</v>
      </c>
      <c r="S9" s="37" t="s">
        <v>56</v>
      </c>
      <c r="T9" s="40" t="s">
        <v>57</v>
      </c>
      <c r="U9" s="37" t="s">
        <v>34</v>
      </c>
    </row>
    <row r="10" spans="1:21" ht="15" customHeight="1">
      <c r="A10" s="36" t="s">
        <v>1284</v>
      </c>
      <c r="B10" s="36"/>
      <c r="C10" s="36"/>
      <c r="D10" s="36" t="s">
        <v>53</v>
      </c>
      <c r="E10" s="36" t="s">
        <v>1285</v>
      </c>
      <c r="F10" s="36"/>
      <c r="G10" s="36" t="s">
        <v>708</v>
      </c>
      <c r="H10" s="36"/>
      <c r="I10" s="36"/>
      <c r="J10" s="36"/>
      <c r="K10" s="36"/>
      <c r="L10" s="36"/>
      <c r="M10" s="36"/>
      <c r="N10" s="39">
        <v>7.2</v>
      </c>
      <c r="O10" s="39">
        <v>3.3</v>
      </c>
      <c r="P10" s="39">
        <v>12.5</v>
      </c>
      <c r="Q10" s="36"/>
      <c r="R10" s="36" t="s">
        <v>55</v>
      </c>
      <c r="S10" s="37" t="s">
        <v>56</v>
      </c>
      <c r="T10" s="40" t="s">
        <v>57</v>
      </c>
      <c r="U10" s="37" t="s">
        <v>34</v>
      </c>
    </row>
    <row r="11" spans="1:21" ht="15" customHeight="1">
      <c r="A11" s="36" t="s">
        <v>1286</v>
      </c>
      <c r="B11" s="36"/>
      <c r="C11" s="36" t="s">
        <v>1287</v>
      </c>
      <c r="D11" s="36" t="s">
        <v>53</v>
      </c>
      <c r="E11" s="36" t="s">
        <v>1285</v>
      </c>
      <c r="F11" s="36"/>
      <c r="G11" s="36" t="s">
        <v>708</v>
      </c>
      <c r="H11" s="36"/>
      <c r="I11" s="36"/>
      <c r="J11" s="36"/>
      <c r="K11" s="36"/>
      <c r="L11" s="36"/>
      <c r="M11" s="36"/>
      <c r="N11" s="39">
        <v>20.8</v>
      </c>
      <c r="O11" s="39">
        <v>6.2</v>
      </c>
      <c r="P11" s="39">
        <v>40.9</v>
      </c>
      <c r="Q11" s="36"/>
      <c r="R11" s="36" t="s">
        <v>55</v>
      </c>
      <c r="S11" s="37" t="s">
        <v>56</v>
      </c>
      <c r="T11" s="40" t="s">
        <v>57</v>
      </c>
      <c r="U11" s="37" t="s">
        <v>34</v>
      </c>
    </row>
    <row r="12" spans="1:21" s="34" customFormat="1" ht="15" customHeight="1">
      <c r="A12" s="36" t="s">
        <v>1286</v>
      </c>
      <c r="B12" s="36"/>
      <c r="C12" s="36" t="s">
        <v>1287</v>
      </c>
      <c r="D12" s="36" t="s">
        <v>53</v>
      </c>
      <c r="E12" s="36" t="s">
        <v>1285</v>
      </c>
      <c r="F12" s="36"/>
      <c r="G12" s="36" t="s">
        <v>708</v>
      </c>
      <c r="H12" s="36"/>
      <c r="I12" s="36"/>
      <c r="J12" s="36"/>
      <c r="K12" s="36"/>
      <c r="L12" s="36"/>
      <c r="M12" s="36"/>
      <c r="N12" s="39">
        <v>19.899999999999999</v>
      </c>
      <c r="O12" s="39">
        <v>5.5</v>
      </c>
      <c r="P12" s="39">
        <v>39.700000000000003</v>
      </c>
      <c r="Q12" s="36"/>
      <c r="R12" s="36" t="s">
        <v>55</v>
      </c>
      <c r="S12" s="37" t="s">
        <v>56</v>
      </c>
      <c r="T12" s="40" t="s">
        <v>57</v>
      </c>
      <c r="U12" s="37" t="s">
        <v>34</v>
      </c>
    </row>
    <row r="13" spans="1:21" ht="15" customHeight="1">
      <c r="A13" s="36" t="s">
        <v>1286</v>
      </c>
      <c r="B13" s="36"/>
      <c r="C13" s="36" t="s">
        <v>1287</v>
      </c>
      <c r="D13" s="36" t="s">
        <v>53</v>
      </c>
      <c r="E13" s="36" t="s">
        <v>1285</v>
      </c>
      <c r="F13" s="36"/>
      <c r="G13" s="36" t="s">
        <v>708</v>
      </c>
      <c r="H13" s="36"/>
      <c r="I13" s="36"/>
      <c r="J13" s="36"/>
      <c r="K13" s="36"/>
      <c r="L13" s="36"/>
      <c r="M13" s="36"/>
      <c r="N13" s="39">
        <v>22.5</v>
      </c>
      <c r="O13" s="39">
        <v>6.7</v>
      </c>
      <c r="P13" s="39">
        <v>43</v>
      </c>
      <c r="Q13" s="36"/>
      <c r="R13" s="36" t="s">
        <v>55</v>
      </c>
      <c r="S13" s="37" t="s">
        <v>56</v>
      </c>
      <c r="T13" s="40" t="s">
        <v>57</v>
      </c>
      <c r="U13" s="37" t="s">
        <v>34</v>
      </c>
    </row>
    <row r="14" spans="1:21" ht="15" customHeight="1">
      <c r="A14" s="36" t="s">
        <v>1286</v>
      </c>
      <c r="B14" s="36"/>
      <c r="C14" s="36" t="s">
        <v>1287</v>
      </c>
      <c r="D14" s="36" t="s">
        <v>53</v>
      </c>
      <c r="E14" s="36" t="s">
        <v>1285</v>
      </c>
      <c r="F14" s="36"/>
      <c r="G14" s="36" t="s">
        <v>708</v>
      </c>
      <c r="H14" s="36"/>
      <c r="I14" s="36"/>
      <c r="J14" s="36"/>
      <c r="K14" s="36"/>
      <c r="L14" s="36"/>
      <c r="M14" s="36"/>
      <c r="N14" s="39">
        <v>17.8</v>
      </c>
      <c r="O14" s="39">
        <v>4.7</v>
      </c>
      <c r="P14" s="39">
        <v>37.6</v>
      </c>
      <c r="Q14" s="36"/>
      <c r="R14" s="36" t="s">
        <v>55</v>
      </c>
      <c r="S14" s="37" t="s">
        <v>56</v>
      </c>
      <c r="T14" s="40" t="s">
        <v>57</v>
      </c>
      <c r="U14" s="37" t="s">
        <v>34</v>
      </c>
    </row>
    <row r="15" spans="1:21" ht="15" customHeight="1">
      <c r="A15" s="36" t="s">
        <v>1286</v>
      </c>
      <c r="B15" s="36"/>
      <c r="C15" s="36" t="s">
        <v>1287</v>
      </c>
      <c r="D15" s="36" t="s">
        <v>53</v>
      </c>
      <c r="E15" s="36" t="s">
        <v>1285</v>
      </c>
      <c r="F15" s="36"/>
      <c r="G15" s="36" t="s">
        <v>708</v>
      </c>
      <c r="H15" s="36"/>
      <c r="I15" s="36"/>
      <c r="J15" s="36"/>
      <c r="K15" s="36"/>
      <c r="L15" s="36"/>
      <c r="M15" s="36"/>
      <c r="N15" s="39">
        <v>22</v>
      </c>
      <c r="O15" s="39">
        <v>6.8</v>
      </c>
      <c r="P15" s="39">
        <v>42.6</v>
      </c>
      <c r="Q15" s="36"/>
      <c r="R15" s="36" t="s">
        <v>55</v>
      </c>
      <c r="S15" s="37" t="s">
        <v>56</v>
      </c>
      <c r="T15" s="40" t="s">
        <v>57</v>
      </c>
      <c r="U15" s="37" t="s">
        <v>34</v>
      </c>
    </row>
    <row r="16" spans="1:21" ht="15" customHeight="1">
      <c r="A16" s="36" t="s">
        <v>1286</v>
      </c>
      <c r="B16" s="36"/>
      <c r="C16" s="36" t="s">
        <v>1287</v>
      </c>
      <c r="D16" s="36" t="s">
        <v>53</v>
      </c>
      <c r="E16" s="36" t="s">
        <v>1285</v>
      </c>
      <c r="F16" s="36"/>
      <c r="G16" s="36" t="s">
        <v>708</v>
      </c>
      <c r="H16" s="36"/>
      <c r="I16" s="36"/>
      <c r="J16" s="36"/>
      <c r="K16" s="36"/>
      <c r="L16" s="36"/>
      <c r="M16" s="36"/>
      <c r="N16" s="39">
        <v>19.899999999999999</v>
      </c>
      <c r="O16" s="39">
        <v>5.5</v>
      </c>
      <c r="P16" s="39">
        <v>41.2</v>
      </c>
      <c r="Q16" s="36"/>
      <c r="R16" s="36" t="s">
        <v>55</v>
      </c>
      <c r="S16" s="37" t="s">
        <v>56</v>
      </c>
      <c r="T16" s="40" t="s">
        <v>57</v>
      </c>
      <c r="U16" s="37" t="s">
        <v>34</v>
      </c>
    </row>
    <row r="17" spans="1:21" ht="15" customHeight="1">
      <c r="A17" s="36" t="s">
        <v>1286</v>
      </c>
      <c r="B17" s="36"/>
      <c r="C17" s="36" t="s">
        <v>1287</v>
      </c>
      <c r="D17" s="36" t="s">
        <v>53</v>
      </c>
      <c r="E17" s="36" t="s">
        <v>1285</v>
      </c>
      <c r="F17" s="36"/>
      <c r="G17" s="36" t="s">
        <v>708</v>
      </c>
      <c r="H17" s="36"/>
      <c r="I17" s="36"/>
      <c r="J17" s="36"/>
      <c r="K17" s="36"/>
      <c r="L17" s="36"/>
      <c r="M17" s="36"/>
      <c r="N17" s="39">
        <v>29.8</v>
      </c>
      <c r="O17" s="39">
        <v>11.2</v>
      </c>
      <c r="P17" s="39">
        <v>51.5</v>
      </c>
      <c r="Q17" s="36"/>
      <c r="R17" s="36" t="s">
        <v>55</v>
      </c>
      <c r="S17" s="37" t="s">
        <v>56</v>
      </c>
      <c r="T17" s="40" t="s">
        <v>57</v>
      </c>
      <c r="U17" s="37" t="s">
        <v>34</v>
      </c>
    </row>
    <row r="18" spans="1:21" ht="15" customHeight="1">
      <c r="A18" s="36" t="s">
        <v>1286</v>
      </c>
      <c r="B18" s="36"/>
      <c r="C18" s="36" t="s">
        <v>1287</v>
      </c>
      <c r="D18" s="36" t="s">
        <v>53</v>
      </c>
      <c r="E18" s="36" t="s">
        <v>1285</v>
      </c>
      <c r="F18" s="36"/>
      <c r="G18" s="36" t="s">
        <v>708</v>
      </c>
      <c r="H18" s="36"/>
      <c r="I18" s="36"/>
      <c r="J18" s="36"/>
      <c r="K18" s="36"/>
      <c r="L18" s="36"/>
      <c r="M18" s="36"/>
      <c r="N18" s="39">
        <v>28.1</v>
      </c>
      <c r="O18" s="39">
        <v>11.3</v>
      </c>
      <c r="P18" s="39">
        <v>50</v>
      </c>
      <c r="Q18" s="36"/>
      <c r="R18" s="36" t="s">
        <v>55</v>
      </c>
      <c r="S18" s="37" t="s">
        <v>56</v>
      </c>
      <c r="T18" s="40" t="s">
        <v>57</v>
      </c>
      <c r="U18" s="37" t="s">
        <v>34</v>
      </c>
    </row>
    <row r="19" spans="1:21" ht="15" customHeight="1">
      <c r="A19" s="36" t="s">
        <v>1286</v>
      </c>
      <c r="B19" s="36"/>
      <c r="C19" s="36" t="s">
        <v>1287</v>
      </c>
      <c r="D19" s="36" t="s">
        <v>53</v>
      </c>
      <c r="E19" s="36" t="s">
        <v>1285</v>
      </c>
      <c r="F19" s="36"/>
      <c r="G19" s="36" t="s">
        <v>708</v>
      </c>
      <c r="H19" s="36"/>
      <c r="I19" s="36"/>
      <c r="J19" s="36"/>
      <c r="K19" s="36"/>
      <c r="L19" s="36"/>
      <c r="M19" s="36"/>
      <c r="N19" s="39">
        <v>18.899999999999999</v>
      </c>
      <c r="O19" s="39">
        <v>4.8</v>
      </c>
      <c r="P19" s="39">
        <v>40.5</v>
      </c>
      <c r="Q19" s="36"/>
      <c r="R19" s="36" t="s">
        <v>55</v>
      </c>
      <c r="S19" s="37" t="s">
        <v>56</v>
      </c>
      <c r="T19" s="40" t="s">
        <v>57</v>
      </c>
      <c r="U19" s="37" t="s">
        <v>34</v>
      </c>
    </row>
    <row r="20" spans="1:21" ht="15" customHeight="1">
      <c r="A20" s="36" t="s">
        <v>1286</v>
      </c>
      <c r="B20" s="36"/>
      <c r="C20" s="36" t="s">
        <v>1288</v>
      </c>
      <c r="D20" s="36" t="s">
        <v>53</v>
      </c>
      <c r="E20" s="36" t="s">
        <v>1285</v>
      </c>
      <c r="F20" s="36"/>
      <c r="G20" s="36" t="s">
        <v>708</v>
      </c>
      <c r="H20" s="36"/>
      <c r="I20" s="36"/>
      <c r="J20" s="36"/>
      <c r="K20" s="36"/>
      <c r="L20" s="36"/>
      <c r="M20" s="36"/>
      <c r="N20" s="39">
        <v>22</v>
      </c>
      <c r="O20" s="39">
        <v>6.3</v>
      </c>
      <c r="P20" s="39">
        <v>45</v>
      </c>
      <c r="Q20" s="36"/>
      <c r="R20" s="36" t="s">
        <v>55</v>
      </c>
      <c r="S20" s="37" t="s">
        <v>56</v>
      </c>
      <c r="T20" s="40" t="s">
        <v>57</v>
      </c>
      <c r="U20" s="37" t="s">
        <v>34</v>
      </c>
    </row>
    <row r="21" spans="1:21" ht="15" customHeight="1">
      <c r="A21" s="36" t="s">
        <v>1286</v>
      </c>
      <c r="B21" s="36"/>
      <c r="C21" s="36" t="s">
        <v>1288</v>
      </c>
      <c r="D21" s="36" t="s">
        <v>53</v>
      </c>
      <c r="E21" s="36" t="s">
        <v>1285</v>
      </c>
      <c r="F21" s="36"/>
      <c r="G21" s="36" t="s">
        <v>708</v>
      </c>
      <c r="H21" s="36"/>
      <c r="I21" s="36"/>
      <c r="J21" s="36"/>
      <c r="K21" s="36"/>
      <c r="L21" s="36"/>
      <c r="M21" s="36"/>
      <c r="N21" s="39">
        <v>20.3</v>
      </c>
      <c r="O21" s="39">
        <v>5.4</v>
      </c>
      <c r="P21" s="39">
        <v>41.5</v>
      </c>
      <c r="Q21" s="36"/>
      <c r="R21" s="36" t="s">
        <v>55</v>
      </c>
      <c r="S21" s="37" t="s">
        <v>56</v>
      </c>
      <c r="T21" s="40" t="s">
        <v>57</v>
      </c>
      <c r="U21" s="37" t="s">
        <v>34</v>
      </c>
    </row>
    <row r="22" spans="1:21" ht="15" customHeight="1">
      <c r="A22" s="36" t="s">
        <v>1286</v>
      </c>
      <c r="B22" s="36"/>
      <c r="C22" s="36" t="s">
        <v>1288</v>
      </c>
      <c r="D22" s="36" t="s">
        <v>53</v>
      </c>
      <c r="E22" s="36" t="s">
        <v>1285</v>
      </c>
      <c r="F22" s="36"/>
      <c r="G22" s="36" t="s">
        <v>708</v>
      </c>
      <c r="H22" s="36"/>
      <c r="I22" s="36"/>
      <c r="J22" s="36"/>
      <c r="K22" s="36"/>
      <c r="L22" s="36"/>
      <c r="M22" s="36"/>
      <c r="N22" s="39">
        <v>22.2</v>
      </c>
      <c r="O22" s="39">
        <v>6.2</v>
      </c>
      <c r="P22" s="39">
        <v>44.5</v>
      </c>
      <c r="Q22" s="36"/>
      <c r="R22" s="36" t="s">
        <v>55</v>
      </c>
      <c r="S22" s="37" t="s">
        <v>56</v>
      </c>
      <c r="T22" s="40" t="s">
        <v>57</v>
      </c>
      <c r="U22" s="37" t="s">
        <v>34</v>
      </c>
    </row>
    <row r="23" spans="1:21" ht="15" customHeight="1">
      <c r="A23" s="36" t="s">
        <v>1286</v>
      </c>
      <c r="B23" s="36"/>
      <c r="C23" s="36" t="s">
        <v>1288</v>
      </c>
      <c r="D23" s="36" t="s">
        <v>53</v>
      </c>
      <c r="E23" s="36" t="s">
        <v>1285</v>
      </c>
      <c r="F23" s="36"/>
      <c r="G23" s="36" t="s">
        <v>708</v>
      </c>
      <c r="H23" s="36"/>
      <c r="I23" s="36"/>
      <c r="J23" s="36"/>
      <c r="K23" s="36"/>
      <c r="L23" s="36"/>
      <c r="M23" s="36"/>
      <c r="N23" s="39">
        <v>20</v>
      </c>
      <c r="O23" s="39">
        <v>4.7</v>
      </c>
      <c r="P23" s="39">
        <v>43.6</v>
      </c>
      <c r="Q23" s="36"/>
      <c r="R23" s="36" t="s">
        <v>55</v>
      </c>
      <c r="S23" s="37" t="s">
        <v>56</v>
      </c>
      <c r="T23" s="40" t="s">
        <v>57</v>
      </c>
      <c r="U23" s="37" t="s">
        <v>34</v>
      </c>
    </row>
    <row r="24" spans="1:21" ht="15" customHeight="1">
      <c r="A24" s="36" t="s">
        <v>1286</v>
      </c>
      <c r="B24" s="36"/>
      <c r="C24" s="36" t="s">
        <v>1288</v>
      </c>
      <c r="D24" s="36" t="s">
        <v>53</v>
      </c>
      <c r="E24" s="36" t="s">
        <v>1285</v>
      </c>
      <c r="F24" s="36"/>
      <c r="G24" s="36" t="s">
        <v>708</v>
      </c>
      <c r="H24" s="36"/>
      <c r="I24" s="36"/>
      <c r="J24" s="36"/>
      <c r="K24" s="36"/>
      <c r="L24" s="36"/>
      <c r="M24" s="36"/>
      <c r="N24" s="39">
        <v>21.5</v>
      </c>
      <c r="O24" s="39">
        <v>5.9</v>
      </c>
      <c r="P24" s="39">
        <v>43.5</v>
      </c>
      <c r="Q24" s="36"/>
      <c r="R24" s="36" t="s">
        <v>55</v>
      </c>
      <c r="S24" s="37" t="s">
        <v>56</v>
      </c>
      <c r="T24" s="40" t="s">
        <v>57</v>
      </c>
      <c r="U24" s="37" t="s">
        <v>34</v>
      </c>
    </row>
    <row r="25" spans="1:21" ht="15" customHeight="1">
      <c r="A25" s="36" t="s">
        <v>1286</v>
      </c>
      <c r="B25" s="36"/>
      <c r="C25" s="36" t="s">
        <v>1288</v>
      </c>
      <c r="D25" s="36" t="s">
        <v>53</v>
      </c>
      <c r="E25" s="36" t="s">
        <v>1285</v>
      </c>
      <c r="F25" s="36"/>
      <c r="G25" s="36" t="s">
        <v>708</v>
      </c>
      <c r="H25" s="36"/>
      <c r="I25" s="36"/>
      <c r="J25" s="36"/>
      <c r="K25" s="36"/>
      <c r="L25" s="36"/>
      <c r="M25" s="36"/>
      <c r="N25" s="39">
        <v>21.1</v>
      </c>
      <c r="O25" s="39">
        <v>5.3</v>
      </c>
      <c r="P25" s="39">
        <v>43.5</v>
      </c>
      <c r="Q25" s="36"/>
      <c r="R25" s="36" t="s">
        <v>55</v>
      </c>
      <c r="S25" s="37" t="s">
        <v>56</v>
      </c>
      <c r="T25" s="40" t="s">
        <v>57</v>
      </c>
      <c r="U25" s="37" t="s">
        <v>34</v>
      </c>
    </row>
    <row r="26" spans="1:21" ht="15" customHeight="1">
      <c r="A26" s="36" t="s">
        <v>1286</v>
      </c>
      <c r="B26" s="36"/>
      <c r="C26" s="36" t="s">
        <v>1288</v>
      </c>
      <c r="D26" s="36" t="s">
        <v>53</v>
      </c>
      <c r="E26" s="36" t="s">
        <v>1285</v>
      </c>
      <c r="F26" s="36"/>
      <c r="G26" s="36" t="s">
        <v>708</v>
      </c>
      <c r="H26" s="36"/>
      <c r="I26" s="36"/>
      <c r="J26" s="36"/>
      <c r="K26" s="36"/>
      <c r="L26" s="36"/>
      <c r="M26" s="36"/>
      <c r="N26" s="39">
        <v>23.4</v>
      </c>
      <c r="O26" s="39">
        <v>7.9</v>
      </c>
      <c r="P26" s="39">
        <v>46.9</v>
      </c>
      <c r="Q26" s="36"/>
      <c r="R26" s="36" t="s">
        <v>55</v>
      </c>
      <c r="S26" s="37" t="s">
        <v>56</v>
      </c>
      <c r="T26" s="40" t="s">
        <v>57</v>
      </c>
      <c r="U26" s="37" t="s">
        <v>34</v>
      </c>
    </row>
    <row r="27" spans="1:21" ht="15" customHeight="1">
      <c r="A27" s="36" t="s">
        <v>1286</v>
      </c>
      <c r="B27" s="36"/>
      <c r="C27" s="36" t="s">
        <v>1288</v>
      </c>
      <c r="D27" s="36" t="s">
        <v>53</v>
      </c>
      <c r="E27" s="36" t="s">
        <v>1285</v>
      </c>
      <c r="F27" s="36"/>
      <c r="G27" s="36" t="s">
        <v>708</v>
      </c>
      <c r="H27" s="36"/>
      <c r="I27" s="36"/>
      <c r="J27" s="36"/>
      <c r="K27" s="36"/>
      <c r="L27" s="36"/>
      <c r="M27" s="36"/>
      <c r="N27" s="39">
        <v>24.8</v>
      </c>
      <c r="O27" s="39">
        <v>9</v>
      </c>
      <c r="P27" s="39">
        <v>47.8</v>
      </c>
      <c r="Q27" s="36"/>
      <c r="R27" s="36" t="s">
        <v>55</v>
      </c>
      <c r="S27" s="37" t="s">
        <v>56</v>
      </c>
      <c r="T27" s="40" t="s">
        <v>57</v>
      </c>
      <c r="U27" s="37" t="s">
        <v>34</v>
      </c>
    </row>
    <row r="28" spans="1:21" ht="15" customHeight="1">
      <c r="A28" s="36" t="s">
        <v>1286</v>
      </c>
      <c r="B28" s="36"/>
      <c r="C28" s="36" t="s">
        <v>1288</v>
      </c>
      <c r="D28" s="36" t="s">
        <v>53</v>
      </c>
      <c r="E28" s="36" t="s">
        <v>1285</v>
      </c>
      <c r="F28" s="36"/>
      <c r="G28" s="36" t="s">
        <v>708</v>
      </c>
      <c r="H28" s="36"/>
      <c r="I28" s="36"/>
      <c r="J28" s="36"/>
      <c r="K28" s="36"/>
      <c r="L28" s="36"/>
      <c r="M28" s="36"/>
      <c r="N28" s="39">
        <v>20.3</v>
      </c>
      <c r="O28" s="39">
        <v>4.8</v>
      </c>
      <c r="P28" s="39">
        <v>43.6</v>
      </c>
      <c r="Q28" s="36"/>
      <c r="R28" s="36" t="s">
        <v>55</v>
      </c>
      <c r="S28" s="37" t="s">
        <v>56</v>
      </c>
      <c r="T28" s="40" t="s">
        <v>57</v>
      </c>
      <c r="U28" s="37" t="s">
        <v>34</v>
      </c>
    </row>
    <row r="29" spans="1:21" ht="15" customHeight="1">
      <c r="A29" s="36" t="s">
        <v>1289</v>
      </c>
      <c r="B29" s="36"/>
      <c r="C29" s="36"/>
      <c r="D29" s="36" t="s">
        <v>53</v>
      </c>
      <c r="E29" s="36" t="s">
        <v>1285</v>
      </c>
      <c r="F29" s="56" t="s">
        <v>132</v>
      </c>
      <c r="G29" s="36" t="s">
        <v>708</v>
      </c>
      <c r="H29" s="36"/>
      <c r="I29" s="36"/>
      <c r="J29" s="36"/>
      <c r="K29" s="36"/>
      <c r="L29" s="36"/>
      <c r="M29" s="36"/>
      <c r="N29" s="57">
        <v>3.57</v>
      </c>
      <c r="O29" s="39"/>
      <c r="P29" s="39"/>
      <c r="Q29" s="36"/>
      <c r="R29" s="36" t="s">
        <v>134</v>
      </c>
      <c r="S29" s="56" t="s">
        <v>135</v>
      </c>
      <c r="T29" s="36"/>
      <c r="U29" s="36" t="s">
        <v>34</v>
      </c>
    </row>
    <row r="30" spans="1:21" ht="15" customHeight="1">
      <c r="A30" s="36"/>
      <c r="B30" s="36"/>
      <c r="C30" s="36"/>
      <c r="D30" s="36" t="s">
        <v>53</v>
      </c>
      <c r="E30" s="36" t="s">
        <v>1285</v>
      </c>
      <c r="F30" s="36" t="s">
        <v>138</v>
      </c>
      <c r="G30" s="36" t="s">
        <v>708</v>
      </c>
      <c r="H30" s="36"/>
      <c r="I30" s="36"/>
      <c r="J30" s="36"/>
      <c r="K30" s="36"/>
      <c r="L30" s="36"/>
      <c r="M30" s="36"/>
      <c r="N30" s="57">
        <v>4</v>
      </c>
      <c r="O30" s="39"/>
      <c r="P30" s="39"/>
      <c r="Q30" s="36"/>
      <c r="R30" s="36" t="s">
        <v>134</v>
      </c>
      <c r="S30" s="56"/>
      <c r="T30" s="36"/>
      <c r="U30" s="36" t="s">
        <v>34</v>
      </c>
    </row>
    <row r="31" spans="1:21" ht="15" customHeight="1">
      <c r="A31" s="36" t="s">
        <v>1289</v>
      </c>
      <c r="B31" s="36"/>
      <c r="C31" s="36"/>
      <c r="D31" s="36" t="s">
        <v>53</v>
      </c>
      <c r="E31" s="36" t="s">
        <v>1285</v>
      </c>
      <c r="F31" s="36" t="s">
        <v>140</v>
      </c>
      <c r="G31" s="36" t="s">
        <v>708</v>
      </c>
      <c r="H31" s="36"/>
      <c r="I31" s="36"/>
      <c r="J31" s="36"/>
      <c r="K31" s="36"/>
      <c r="L31" s="36"/>
      <c r="M31" s="36"/>
      <c r="N31" s="57">
        <v>5</v>
      </c>
      <c r="O31" s="39"/>
      <c r="P31" s="39"/>
      <c r="Q31" s="36"/>
      <c r="R31" s="36" t="s">
        <v>134</v>
      </c>
      <c r="S31" s="36" t="s">
        <v>139</v>
      </c>
      <c r="T31" s="36"/>
      <c r="U31" s="36" t="s">
        <v>34</v>
      </c>
    </row>
    <row r="32" spans="1:21" ht="15" customHeight="1">
      <c r="A32" s="36" t="s">
        <v>1289</v>
      </c>
      <c r="B32" s="36"/>
      <c r="C32" s="36"/>
      <c r="D32" s="36" t="s">
        <v>53</v>
      </c>
      <c r="E32" s="36" t="s">
        <v>1285</v>
      </c>
      <c r="F32" s="58" t="s">
        <v>141</v>
      </c>
      <c r="G32" s="36" t="s">
        <v>708</v>
      </c>
      <c r="H32" s="36"/>
      <c r="I32" s="36"/>
      <c r="J32" s="36"/>
      <c r="K32" s="36"/>
      <c r="L32" s="36"/>
      <c r="M32" s="36"/>
      <c r="N32" s="57">
        <v>5</v>
      </c>
      <c r="O32" s="39"/>
      <c r="P32" s="39"/>
      <c r="Q32" s="36"/>
      <c r="R32" s="36" t="s">
        <v>134</v>
      </c>
      <c r="S32" s="36" t="s">
        <v>139</v>
      </c>
      <c r="T32" s="36"/>
      <c r="U32" s="36" t="s">
        <v>34</v>
      </c>
    </row>
    <row r="33" spans="1:21" ht="15" customHeight="1">
      <c r="A33" s="36" t="s">
        <v>1289</v>
      </c>
      <c r="B33" s="36"/>
      <c r="C33" s="36"/>
      <c r="D33" s="36" t="s">
        <v>53</v>
      </c>
      <c r="E33" s="36" t="s">
        <v>1285</v>
      </c>
      <c r="F33" s="36"/>
      <c r="G33" s="36" t="s">
        <v>708</v>
      </c>
      <c r="H33" s="36"/>
      <c r="I33" s="36"/>
      <c r="J33" s="36"/>
      <c r="K33" s="36"/>
      <c r="L33" s="36"/>
      <c r="M33" s="36"/>
      <c r="N33" s="57">
        <v>4</v>
      </c>
      <c r="O33" s="39"/>
      <c r="P33" s="39"/>
      <c r="Q33" s="36"/>
      <c r="R33" s="36" t="s">
        <v>134</v>
      </c>
      <c r="S33" s="36" t="s">
        <v>56</v>
      </c>
      <c r="T33" s="36"/>
      <c r="U33" s="36" t="s">
        <v>34</v>
      </c>
    </row>
    <row r="34" spans="1:21" ht="15" customHeight="1">
      <c r="A34" s="36" t="s">
        <v>1286</v>
      </c>
      <c r="B34" s="36" t="s">
        <v>1290</v>
      </c>
      <c r="C34" s="36"/>
      <c r="D34" s="36" t="s">
        <v>53</v>
      </c>
      <c r="E34" s="36" t="s">
        <v>1285</v>
      </c>
      <c r="F34" s="36"/>
      <c r="G34" s="36" t="s">
        <v>708</v>
      </c>
      <c r="H34" s="36"/>
      <c r="I34" s="36"/>
      <c r="J34" s="36"/>
      <c r="K34" s="36"/>
      <c r="L34" s="36"/>
      <c r="M34" s="36"/>
      <c r="N34" s="57" t="s">
        <v>1291</v>
      </c>
      <c r="O34" s="39"/>
      <c r="P34" s="39"/>
      <c r="Q34" s="36"/>
      <c r="R34" s="36" t="s">
        <v>134</v>
      </c>
      <c r="S34" s="36"/>
      <c r="T34" s="36"/>
      <c r="U34" s="36" t="s">
        <v>34</v>
      </c>
    </row>
    <row r="35" spans="1:21" ht="15" customHeight="1">
      <c r="A35" s="36" t="s">
        <v>1286</v>
      </c>
      <c r="B35" s="36" t="s">
        <v>1290</v>
      </c>
      <c r="C35" s="36"/>
      <c r="D35" s="36" t="s">
        <v>53</v>
      </c>
      <c r="E35" s="36" t="s">
        <v>1285</v>
      </c>
      <c r="F35" s="36"/>
      <c r="G35" s="36" t="s">
        <v>708</v>
      </c>
      <c r="H35" s="36"/>
      <c r="I35" s="36"/>
      <c r="J35" s="36"/>
      <c r="K35" s="36"/>
      <c r="L35" s="36"/>
      <c r="M35" s="36"/>
      <c r="N35" s="57" t="s">
        <v>1292</v>
      </c>
      <c r="O35" s="39"/>
      <c r="P35" s="39"/>
      <c r="Q35" s="36"/>
      <c r="R35" s="36" t="s">
        <v>134</v>
      </c>
      <c r="S35" s="36" t="s">
        <v>142</v>
      </c>
      <c r="T35" s="36"/>
      <c r="U35" s="36" t="s">
        <v>34</v>
      </c>
    </row>
    <row r="36" spans="1:21" ht="15" customHeight="1">
      <c r="A36" s="36" t="s">
        <v>1289</v>
      </c>
      <c r="B36" s="36"/>
      <c r="C36" s="36"/>
      <c r="D36" s="36" t="s">
        <v>53</v>
      </c>
      <c r="E36" s="36" t="s">
        <v>1285</v>
      </c>
      <c r="F36" s="36"/>
      <c r="G36" s="36" t="s">
        <v>708</v>
      </c>
      <c r="H36" s="36"/>
      <c r="I36" s="36"/>
      <c r="J36" s="36"/>
      <c r="K36" s="36"/>
      <c r="L36" s="36"/>
      <c r="M36" s="36"/>
      <c r="N36" s="62" t="s">
        <v>1293</v>
      </c>
      <c r="O36" s="39"/>
      <c r="P36" s="39"/>
      <c r="Q36" s="36"/>
      <c r="R36" s="36" t="s">
        <v>134</v>
      </c>
      <c r="S36" s="36" t="s">
        <v>149</v>
      </c>
      <c r="T36" s="36"/>
      <c r="U36" s="36" t="s">
        <v>34</v>
      </c>
    </row>
    <row r="37" spans="1:21" ht="15" customHeight="1">
      <c r="A37" s="36" t="s">
        <v>1289</v>
      </c>
      <c r="B37" s="36"/>
      <c r="C37" s="36"/>
      <c r="D37" s="36" t="s">
        <v>53</v>
      </c>
      <c r="E37" s="36" t="s">
        <v>1285</v>
      </c>
      <c r="F37" s="36"/>
      <c r="G37" s="36" t="s">
        <v>708</v>
      </c>
      <c r="H37" s="36"/>
      <c r="I37" s="36"/>
      <c r="J37" s="36"/>
      <c r="K37" s="36"/>
      <c r="L37" s="36"/>
      <c r="M37" s="36"/>
      <c r="N37" s="57">
        <v>4</v>
      </c>
      <c r="O37" s="39"/>
      <c r="P37" s="39"/>
      <c r="Q37" s="36"/>
      <c r="R37" s="36" t="s">
        <v>134</v>
      </c>
      <c r="S37" s="36" t="s">
        <v>56</v>
      </c>
      <c r="T37" s="36"/>
      <c r="U37" s="36" t="s">
        <v>34</v>
      </c>
    </row>
    <row r="38" spans="1:21" ht="15" customHeight="1">
      <c r="A38" s="36" t="s">
        <v>1286</v>
      </c>
      <c r="B38" s="36" t="s">
        <v>1290</v>
      </c>
      <c r="C38" s="36"/>
      <c r="D38" s="36" t="s">
        <v>53</v>
      </c>
      <c r="E38" s="36" t="s">
        <v>1285</v>
      </c>
      <c r="F38" s="36"/>
      <c r="G38" s="36" t="s">
        <v>708</v>
      </c>
      <c r="H38" s="36"/>
      <c r="I38" s="36"/>
      <c r="J38" s="36"/>
      <c r="K38" s="36"/>
      <c r="L38" s="36"/>
      <c r="M38" s="36"/>
      <c r="N38" s="57" t="s">
        <v>1291</v>
      </c>
      <c r="O38" s="39"/>
      <c r="P38" s="39"/>
      <c r="Q38" s="36"/>
      <c r="R38" s="36" t="s">
        <v>134</v>
      </c>
      <c r="S38" s="36"/>
      <c r="T38" s="36"/>
      <c r="U38" s="36" t="s">
        <v>34</v>
      </c>
    </row>
    <row r="39" spans="1:21" ht="15" customHeight="1">
      <c r="A39" s="36" t="s">
        <v>1286</v>
      </c>
      <c r="B39" s="36" t="s">
        <v>1290</v>
      </c>
      <c r="C39" s="36"/>
      <c r="D39" s="36" t="s">
        <v>53</v>
      </c>
      <c r="E39" s="36" t="s">
        <v>1285</v>
      </c>
      <c r="F39" s="36"/>
      <c r="G39" s="36" t="s">
        <v>708</v>
      </c>
      <c r="H39" s="36"/>
      <c r="I39" s="36"/>
      <c r="J39" s="36"/>
      <c r="K39" s="36"/>
      <c r="L39" s="36"/>
      <c r="M39" s="36"/>
      <c r="N39" s="57" t="s">
        <v>1292</v>
      </c>
      <c r="O39" s="39"/>
      <c r="P39" s="39"/>
      <c r="Q39" s="36"/>
      <c r="R39" s="36" t="s">
        <v>134</v>
      </c>
      <c r="S39" s="36" t="s">
        <v>142</v>
      </c>
      <c r="T39" s="36"/>
      <c r="U39" s="36" t="s">
        <v>34</v>
      </c>
    </row>
    <row r="40" spans="1:21" ht="15" customHeight="1">
      <c r="A40" s="36"/>
      <c r="B40" s="36"/>
      <c r="C40" s="36"/>
      <c r="D40" s="36" t="s">
        <v>53</v>
      </c>
      <c r="E40" s="36" t="s">
        <v>1285</v>
      </c>
      <c r="F40" s="36"/>
      <c r="G40" s="36" t="s">
        <v>708</v>
      </c>
      <c r="H40" s="36"/>
      <c r="I40" s="36"/>
      <c r="J40" s="36"/>
      <c r="K40" s="36"/>
      <c r="L40" s="36"/>
      <c r="M40" s="36"/>
      <c r="N40" s="62" t="s">
        <v>1293</v>
      </c>
      <c r="O40" s="39"/>
      <c r="P40" s="39"/>
      <c r="Q40" s="36"/>
      <c r="R40" s="36" t="s">
        <v>134</v>
      </c>
      <c r="S40" s="36" t="s">
        <v>149</v>
      </c>
      <c r="T40" s="36"/>
      <c r="U40" s="36" t="s">
        <v>34</v>
      </c>
    </row>
    <row r="41" spans="1:21" ht="15" customHeight="1">
      <c r="A41" s="36" t="s">
        <v>1286</v>
      </c>
      <c r="B41" s="36" t="s">
        <v>1290</v>
      </c>
      <c r="C41" s="36"/>
      <c r="D41" s="36" t="s">
        <v>53</v>
      </c>
      <c r="E41" s="36" t="s">
        <v>1285</v>
      </c>
      <c r="F41" s="36" t="s">
        <v>144</v>
      </c>
      <c r="G41" s="36" t="s">
        <v>708</v>
      </c>
      <c r="H41" s="36"/>
      <c r="I41" s="36"/>
      <c r="J41" s="36"/>
      <c r="K41" s="36"/>
      <c r="L41" s="36"/>
      <c r="M41" s="36"/>
      <c r="N41" s="62" t="s">
        <v>1294</v>
      </c>
      <c r="O41" s="39"/>
      <c r="P41" s="39"/>
      <c r="Q41" s="36"/>
      <c r="R41" s="36" t="s">
        <v>134</v>
      </c>
      <c r="S41" s="36" t="s">
        <v>150</v>
      </c>
      <c r="T41" s="36"/>
      <c r="U41" s="36" t="s">
        <v>34</v>
      </c>
    </row>
    <row r="42" spans="1:21" ht="15" customHeight="1">
      <c r="A42" s="36" t="s">
        <v>1286</v>
      </c>
      <c r="B42" s="36" t="s">
        <v>1290</v>
      </c>
      <c r="C42" s="36"/>
      <c r="D42" s="36" t="s">
        <v>53</v>
      </c>
      <c r="E42" s="36" t="s">
        <v>1285</v>
      </c>
      <c r="F42" s="36"/>
      <c r="G42" s="36" t="s">
        <v>708</v>
      </c>
      <c r="H42" s="36"/>
      <c r="I42" s="36"/>
      <c r="J42" s="36"/>
      <c r="K42" s="36"/>
      <c r="L42" s="36"/>
      <c r="M42" s="36"/>
      <c r="N42" s="57" t="s">
        <v>1295</v>
      </c>
      <c r="O42" s="39"/>
      <c r="P42" s="39"/>
      <c r="Q42" s="36"/>
      <c r="R42" s="36" t="s">
        <v>134</v>
      </c>
      <c r="S42" s="36" t="s">
        <v>150</v>
      </c>
      <c r="T42" s="36"/>
      <c r="U42" s="36" t="s">
        <v>34</v>
      </c>
    </row>
    <row r="43" spans="1:21" ht="15" customHeight="1">
      <c r="A43" s="36" t="s">
        <v>1289</v>
      </c>
      <c r="B43" s="36"/>
      <c r="C43" s="36"/>
      <c r="D43" s="36" t="s">
        <v>53</v>
      </c>
      <c r="E43" s="36" t="s">
        <v>1285</v>
      </c>
      <c r="F43" s="36"/>
      <c r="G43" s="36" t="s">
        <v>708</v>
      </c>
      <c r="H43" s="36"/>
      <c r="I43" s="36"/>
      <c r="J43" s="36"/>
      <c r="K43" s="36"/>
      <c r="L43" s="36"/>
      <c r="M43" s="36"/>
      <c r="N43" s="57">
        <v>4</v>
      </c>
      <c r="O43" s="39"/>
      <c r="P43" s="39"/>
      <c r="Q43" s="36"/>
      <c r="R43" s="36" t="s">
        <v>134</v>
      </c>
      <c r="S43" s="36" t="s">
        <v>145</v>
      </c>
      <c r="T43" s="36"/>
      <c r="U43" s="36" t="s">
        <v>34</v>
      </c>
    </row>
    <row r="44" spans="1:21" ht="15" customHeight="1">
      <c r="A44" s="36" t="s">
        <v>1284</v>
      </c>
      <c r="B44" s="36"/>
      <c r="C44" s="36"/>
      <c r="D44" s="36" t="s">
        <v>53</v>
      </c>
      <c r="E44" s="36" t="s">
        <v>1285</v>
      </c>
      <c r="F44" s="56" t="s">
        <v>132</v>
      </c>
      <c r="G44" s="36" t="s">
        <v>708</v>
      </c>
      <c r="H44" s="36"/>
      <c r="I44" s="36"/>
      <c r="J44" s="36"/>
      <c r="K44" s="36"/>
      <c r="L44" s="36"/>
      <c r="M44" s="36"/>
      <c r="N44" s="57">
        <v>5</v>
      </c>
      <c r="O44" s="39"/>
      <c r="P44" s="39"/>
      <c r="Q44" s="36"/>
      <c r="R44" s="36" t="s">
        <v>134</v>
      </c>
      <c r="S44" s="56" t="s">
        <v>135</v>
      </c>
      <c r="T44" s="36"/>
      <c r="U44" s="36" t="s">
        <v>34</v>
      </c>
    </row>
    <row r="45" spans="1:21" ht="15" customHeight="1">
      <c r="A45" s="36" t="s">
        <v>1284</v>
      </c>
      <c r="B45" s="36"/>
      <c r="C45" s="36"/>
      <c r="D45" s="36" t="s">
        <v>53</v>
      </c>
      <c r="E45" s="36" t="s">
        <v>1285</v>
      </c>
      <c r="F45" s="56" t="s">
        <v>132</v>
      </c>
      <c r="G45" s="36" t="s">
        <v>708</v>
      </c>
      <c r="H45" s="36"/>
      <c r="I45" s="36"/>
      <c r="J45" s="36"/>
      <c r="K45" s="36"/>
      <c r="L45" s="36"/>
      <c r="M45" s="36"/>
      <c r="N45" s="63">
        <v>7</v>
      </c>
      <c r="O45" s="39"/>
      <c r="P45" s="39"/>
      <c r="Q45" s="36"/>
      <c r="R45" s="36" t="s">
        <v>134</v>
      </c>
      <c r="S45" s="56" t="s">
        <v>135</v>
      </c>
      <c r="T45" s="36"/>
      <c r="U45" s="36" t="s">
        <v>34</v>
      </c>
    </row>
    <row r="46" spans="1:21" ht="15" customHeight="1">
      <c r="A46" s="36" t="s">
        <v>1284</v>
      </c>
      <c r="B46" s="36"/>
      <c r="C46" s="36"/>
      <c r="D46" s="36" t="s">
        <v>53</v>
      </c>
      <c r="E46" s="36" t="s">
        <v>1285</v>
      </c>
      <c r="F46" s="56"/>
      <c r="G46" s="36" t="s">
        <v>708</v>
      </c>
      <c r="H46" s="36"/>
      <c r="I46" s="36"/>
      <c r="J46" s="36"/>
      <c r="K46" s="36"/>
      <c r="L46" s="36"/>
      <c r="M46" s="36"/>
      <c r="N46" s="63">
        <v>7</v>
      </c>
      <c r="O46" s="39"/>
      <c r="P46" s="39"/>
      <c r="Q46" s="36"/>
      <c r="R46" s="36" t="s">
        <v>134</v>
      </c>
      <c r="S46" s="36" t="s">
        <v>139</v>
      </c>
      <c r="T46" s="36"/>
      <c r="U46" s="36" t="s">
        <v>34</v>
      </c>
    </row>
    <row r="47" spans="1:21" ht="15" customHeight="1">
      <c r="A47" s="36" t="s">
        <v>1284</v>
      </c>
      <c r="B47" s="36"/>
      <c r="C47" s="36"/>
      <c r="D47" s="36" t="s">
        <v>53</v>
      </c>
      <c r="E47" s="36" t="s">
        <v>1285</v>
      </c>
      <c r="F47" s="36" t="s">
        <v>138</v>
      </c>
      <c r="G47" s="36" t="s">
        <v>708</v>
      </c>
      <c r="H47" s="36"/>
      <c r="I47" s="36"/>
      <c r="J47" s="36"/>
      <c r="K47" s="36"/>
      <c r="L47" s="36"/>
      <c r="M47" s="36"/>
      <c r="N47" s="57">
        <v>33.6</v>
      </c>
      <c r="O47" s="39"/>
      <c r="P47" s="39"/>
      <c r="Q47" s="36"/>
      <c r="R47" s="36" t="s">
        <v>134</v>
      </c>
      <c r="S47" s="36" t="s">
        <v>139</v>
      </c>
      <c r="T47" s="36"/>
      <c r="U47" s="36" t="s">
        <v>34</v>
      </c>
    </row>
    <row r="48" spans="1:21" ht="15" customHeight="1">
      <c r="A48" s="36" t="s">
        <v>1284</v>
      </c>
      <c r="B48" s="36"/>
      <c r="C48" s="36"/>
      <c r="D48" s="36" t="s">
        <v>53</v>
      </c>
      <c r="E48" s="36" t="s">
        <v>1285</v>
      </c>
      <c r="F48" s="36"/>
      <c r="G48" s="36" t="s">
        <v>708</v>
      </c>
      <c r="H48" s="36"/>
      <c r="I48" s="36"/>
      <c r="J48" s="36"/>
      <c r="K48" s="36"/>
      <c r="L48" s="36"/>
      <c r="M48" s="36"/>
      <c r="N48" s="57">
        <v>5.9</v>
      </c>
      <c r="O48" s="39"/>
      <c r="P48" s="39"/>
      <c r="Q48" s="36"/>
      <c r="R48" s="36" t="s">
        <v>134</v>
      </c>
      <c r="S48" s="36" t="s">
        <v>139</v>
      </c>
      <c r="T48" s="36"/>
      <c r="U48" s="36" t="s">
        <v>34</v>
      </c>
    </row>
    <row r="49" spans="1:21" ht="15" customHeight="1">
      <c r="A49" s="36" t="s">
        <v>1284</v>
      </c>
      <c r="B49" s="36"/>
      <c r="C49" s="36"/>
      <c r="D49" s="36" t="s">
        <v>53</v>
      </c>
      <c r="E49" s="36" t="s">
        <v>1285</v>
      </c>
      <c r="F49" s="36" t="s">
        <v>140</v>
      </c>
      <c r="G49" s="36" t="s">
        <v>708</v>
      </c>
      <c r="H49" s="36"/>
      <c r="I49" s="36"/>
      <c r="J49" s="36"/>
      <c r="K49" s="36"/>
      <c r="L49" s="36"/>
      <c r="M49" s="36"/>
      <c r="N49" s="57">
        <v>19.899999999999999</v>
      </c>
      <c r="O49" s="39"/>
      <c r="P49" s="39"/>
      <c r="Q49" s="36"/>
      <c r="R49" s="36" t="s">
        <v>134</v>
      </c>
      <c r="S49" s="36" t="s">
        <v>139</v>
      </c>
      <c r="T49" s="36"/>
      <c r="U49" s="36" t="s">
        <v>34</v>
      </c>
    </row>
    <row r="50" spans="1:21" ht="15" customHeight="1">
      <c r="A50" s="36" t="s">
        <v>1284</v>
      </c>
      <c r="B50" s="36"/>
      <c r="C50" s="36"/>
      <c r="D50" s="36" t="s">
        <v>53</v>
      </c>
      <c r="E50" s="36" t="s">
        <v>1285</v>
      </c>
      <c r="F50" s="36"/>
      <c r="G50" s="36" t="s">
        <v>708</v>
      </c>
      <c r="H50" s="36"/>
      <c r="I50" s="36"/>
      <c r="J50" s="36"/>
      <c r="K50" s="36"/>
      <c r="L50" s="36"/>
      <c r="M50" s="36"/>
      <c r="N50" s="57">
        <v>4.5</v>
      </c>
      <c r="O50" s="39"/>
      <c r="P50" s="39"/>
      <c r="Q50" s="36"/>
      <c r="R50" s="36" t="s">
        <v>134</v>
      </c>
      <c r="S50" s="36" t="s">
        <v>56</v>
      </c>
      <c r="T50" s="36"/>
      <c r="U50" s="36" t="s">
        <v>34</v>
      </c>
    </row>
    <row r="51" spans="1:21" ht="15" customHeight="1">
      <c r="A51" s="36" t="s">
        <v>1284</v>
      </c>
      <c r="B51" s="36"/>
      <c r="C51" s="36"/>
      <c r="D51" s="36" t="s">
        <v>53</v>
      </c>
      <c r="E51" s="36" t="s">
        <v>1285</v>
      </c>
      <c r="F51" s="58" t="s">
        <v>141</v>
      </c>
      <c r="G51" s="36" t="s">
        <v>708</v>
      </c>
      <c r="H51" s="36"/>
      <c r="I51" s="36"/>
      <c r="J51" s="36"/>
      <c r="K51" s="36"/>
      <c r="L51" s="36"/>
      <c r="M51" s="36"/>
      <c r="N51" s="57">
        <v>8.5</v>
      </c>
      <c r="O51" s="39"/>
      <c r="P51" s="39"/>
      <c r="Q51" s="36"/>
      <c r="R51" s="36" t="s">
        <v>134</v>
      </c>
      <c r="S51" s="36" t="s">
        <v>56</v>
      </c>
      <c r="T51" s="36"/>
      <c r="U51" s="36" t="s">
        <v>34</v>
      </c>
    </row>
    <row r="52" spans="1:21" ht="15" customHeight="1">
      <c r="A52" s="36" t="s">
        <v>1286</v>
      </c>
      <c r="B52" s="36" t="s">
        <v>1290</v>
      </c>
      <c r="C52" s="36"/>
      <c r="D52" s="36" t="s">
        <v>53</v>
      </c>
      <c r="E52" s="36" t="s">
        <v>1285</v>
      </c>
      <c r="F52" s="58"/>
      <c r="G52" s="36" t="s">
        <v>708</v>
      </c>
      <c r="H52" s="36"/>
      <c r="I52" s="36"/>
      <c r="J52" s="36"/>
      <c r="K52" s="36"/>
      <c r="L52" s="36"/>
      <c r="M52" s="36"/>
      <c r="N52" s="57" t="s">
        <v>1296</v>
      </c>
      <c r="O52" s="39"/>
      <c r="P52" s="39"/>
      <c r="Q52" s="36"/>
      <c r="R52" s="36" t="s">
        <v>134</v>
      </c>
      <c r="S52" s="36" t="s">
        <v>142</v>
      </c>
      <c r="T52" s="36"/>
      <c r="U52" s="36" t="s">
        <v>34</v>
      </c>
    </row>
    <row r="53" spans="1:21" ht="15" customHeight="1">
      <c r="A53" s="36" t="s">
        <v>1286</v>
      </c>
      <c r="B53" s="36" t="s">
        <v>1290</v>
      </c>
      <c r="C53" s="36"/>
      <c r="D53" s="36" t="s">
        <v>53</v>
      </c>
      <c r="E53" s="36" t="s">
        <v>1285</v>
      </c>
      <c r="F53" s="36"/>
      <c r="G53" s="36" t="s">
        <v>708</v>
      </c>
      <c r="H53" s="36"/>
      <c r="I53" s="36"/>
      <c r="J53" s="36"/>
      <c r="K53" s="36"/>
      <c r="L53" s="36"/>
      <c r="M53" s="36"/>
      <c r="N53" s="57" t="s">
        <v>1297</v>
      </c>
      <c r="O53" s="39"/>
      <c r="P53" s="39"/>
      <c r="Q53" s="36"/>
      <c r="R53" s="36" t="s">
        <v>134</v>
      </c>
      <c r="S53" s="36" t="s">
        <v>142</v>
      </c>
      <c r="T53" s="36"/>
      <c r="U53" s="36" t="s">
        <v>34</v>
      </c>
    </row>
    <row r="54" spans="1:21" ht="15" customHeight="1">
      <c r="A54" s="36" t="s">
        <v>1284</v>
      </c>
      <c r="B54" s="36"/>
      <c r="C54" s="36"/>
      <c r="D54" s="36" t="s">
        <v>53</v>
      </c>
      <c r="E54" s="36" t="s">
        <v>1285</v>
      </c>
      <c r="F54" s="36"/>
      <c r="G54" s="36" t="s">
        <v>708</v>
      </c>
      <c r="H54" s="36"/>
      <c r="I54" s="36"/>
      <c r="J54" s="36"/>
      <c r="K54" s="36"/>
      <c r="L54" s="36"/>
      <c r="M54" s="36"/>
      <c r="N54" s="57">
        <v>4.5</v>
      </c>
      <c r="O54" s="39"/>
      <c r="P54" s="39"/>
      <c r="Q54" s="36"/>
      <c r="R54" s="36" t="s">
        <v>134</v>
      </c>
      <c r="S54" s="36" t="s">
        <v>149</v>
      </c>
      <c r="T54" s="36"/>
      <c r="U54" s="36" t="s">
        <v>34</v>
      </c>
    </row>
    <row r="55" spans="1:21" ht="15" customHeight="1">
      <c r="A55" s="36" t="s">
        <v>1286</v>
      </c>
      <c r="B55" s="36" t="s">
        <v>1290</v>
      </c>
      <c r="C55" s="36"/>
      <c r="D55" s="36" t="s">
        <v>53</v>
      </c>
      <c r="E55" s="36" t="s">
        <v>1285</v>
      </c>
      <c r="F55" s="36"/>
      <c r="G55" s="36" t="s">
        <v>708</v>
      </c>
      <c r="H55" s="36"/>
      <c r="I55" s="36"/>
      <c r="J55" s="36"/>
      <c r="K55" s="36"/>
      <c r="L55" s="36"/>
      <c r="M55" s="36"/>
      <c r="N55" s="57">
        <v>4.5</v>
      </c>
      <c r="O55" s="39"/>
      <c r="P55" s="39"/>
      <c r="Q55" s="36"/>
      <c r="R55" s="36" t="s">
        <v>134</v>
      </c>
      <c r="S55" s="36" t="s">
        <v>56</v>
      </c>
      <c r="T55" s="36"/>
      <c r="U55" s="36" t="s">
        <v>34</v>
      </c>
    </row>
    <row r="56" spans="1:21" ht="15" customHeight="1">
      <c r="A56" s="36" t="s">
        <v>1286</v>
      </c>
      <c r="B56" s="36" t="s">
        <v>1290</v>
      </c>
      <c r="C56" s="36"/>
      <c r="D56" s="36" t="s">
        <v>53</v>
      </c>
      <c r="E56" s="36" t="s">
        <v>1285</v>
      </c>
      <c r="F56" s="36"/>
      <c r="G56" s="36" t="s">
        <v>708</v>
      </c>
      <c r="H56" s="36"/>
      <c r="I56" s="36"/>
      <c r="J56" s="36"/>
      <c r="K56" s="36"/>
      <c r="L56" s="36"/>
      <c r="M56" s="36"/>
      <c r="N56" s="57">
        <v>8.5</v>
      </c>
      <c r="O56" s="39"/>
      <c r="P56" s="39"/>
      <c r="Q56" s="36"/>
      <c r="R56" s="36" t="s">
        <v>134</v>
      </c>
      <c r="S56" s="36" t="s">
        <v>56</v>
      </c>
      <c r="T56" s="36"/>
      <c r="U56" s="36" t="s">
        <v>34</v>
      </c>
    </row>
    <row r="57" spans="1:21" ht="15" customHeight="1">
      <c r="A57" s="36" t="s">
        <v>1286</v>
      </c>
      <c r="B57" s="36" t="s">
        <v>1290</v>
      </c>
      <c r="C57" s="36"/>
      <c r="D57" s="36" t="s">
        <v>53</v>
      </c>
      <c r="E57" s="36" t="s">
        <v>1285</v>
      </c>
      <c r="F57" s="36"/>
      <c r="G57" s="36" t="s">
        <v>708</v>
      </c>
      <c r="H57" s="36"/>
      <c r="I57" s="36"/>
      <c r="J57" s="36"/>
      <c r="K57" s="36"/>
      <c r="L57" s="36"/>
      <c r="M57" s="36"/>
      <c r="N57" s="57" t="s">
        <v>1296</v>
      </c>
      <c r="O57" s="39"/>
      <c r="P57" s="39"/>
      <c r="Q57" s="36"/>
      <c r="R57" s="36" t="s">
        <v>134</v>
      </c>
      <c r="S57" s="36" t="s">
        <v>142</v>
      </c>
      <c r="T57" s="36"/>
      <c r="U57" s="36" t="s">
        <v>34</v>
      </c>
    </row>
    <row r="58" spans="1:21" ht="15" customHeight="1">
      <c r="A58" s="36" t="s">
        <v>1286</v>
      </c>
      <c r="B58" s="36" t="s">
        <v>1290</v>
      </c>
      <c r="C58" s="36"/>
      <c r="D58" s="36" t="s">
        <v>53</v>
      </c>
      <c r="E58" s="36" t="s">
        <v>1285</v>
      </c>
      <c r="F58" s="36"/>
      <c r="G58" s="36" t="s">
        <v>708</v>
      </c>
      <c r="H58" s="36"/>
      <c r="I58" s="36"/>
      <c r="J58" s="36"/>
      <c r="K58" s="36"/>
      <c r="L58" s="36"/>
      <c r="M58" s="36"/>
      <c r="N58" s="57" t="s">
        <v>1297</v>
      </c>
      <c r="O58" s="39"/>
      <c r="P58" s="39"/>
      <c r="Q58" s="36"/>
      <c r="R58" s="36" t="s">
        <v>134</v>
      </c>
      <c r="S58" s="36" t="s">
        <v>142</v>
      </c>
      <c r="T58" s="36"/>
      <c r="U58" s="36" t="s">
        <v>34</v>
      </c>
    </row>
    <row r="59" spans="1:21" ht="15" customHeight="1">
      <c r="A59" s="36" t="s">
        <v>1284</v>
      </c>
      <c r="B59" s="36"/>
      <c r="C59" s="36"/>
      <c r="D59" s="36" t="s">
        <v>53</v>
      </c>
      <c r="E59" s="36" t="s">
        <v>1285</v>
      </c>
      <c r="F59" s="36"/>
      <c r="G59" s="36" t="s">
        <v>708</v>
      </c>
      <c r="H59" s="36"/>
      <c r="I59" s="36"/>
      <c r="J59" s="36"/>
      <c r="K59" s="36"/>
      <c r="L59" s="36"/>
      <c r="M59" s="36"/>
      <c r="N59" s="57">
        <v>4.5</v>
      </c>
      <c r="O59" s="39"/>
      <c r="P59" s="39"/>
      <c r="Q59" s="36"/>
      <c r="R59" s="36" t="s">
        <v>134</v>
      </c>
      <c r="S59" s="36" t="s">
        <v>149</v>
      </c>
      <c r="T59" s="36"/>
      <c r="U59" s="36" t="s">
        <v>34</v>
      </c>
    </row>
    <row r="60" spans="1:21" ht="15" customHeight="1">
      <c r="A60" s="36" t="s">
        <v>1284</v>
      </c>
      <c r="B60" s="36"/>
      <c r="C60" s="36"/>
      <c r="D60" s="36" t="s">
        <v>53</v>
      </c>
      <c r="E60" s="36" t="s">
        <v>1285</v>
      </c>
      <c r="F60" s="36"/>
      <c r="G60" s="36" t="s">
        <v>708</v>
      </c>
      <c r="H60" s="36"/>
      <c r="I60" s="36"/>
      <c r="J60" s="36"/>
      <c r="K60" s="36"/>
      <c r="L60" s="36"/>
      <c r="M60" s="36"/>
      <c r="N60" s="57">
        <v>1</v>
      </c>
      <c r="O60" s="39"/>
      <c r="P60" s="39"/>
      <c r="Q60" s="36"/>
      <c r="R60" s="36" t="s">
        <v>134</v>
      </c>
      <c r="S60" s="36" t="s">
        <v>143</v>
      </c>
      <c r="T60" s="36"/>
      <c r="U60" s="36" t="s">
        <v>34</v>
      </c>
    </row>
    <row r="61" spans="1:21" ht="15" customHeight="1">
      <c r="A61" s="36" t="s">
        <v>1284</v>
      </c>
      <c r="B61" s="36"/>
      <c r="C61" s="36"/>
      <c r="D61" s="36" t="s">
        <v>53</v>
      </c>
      <c r="E61" s="36" t="s">
        <v>1285</v>
      </c>
      <c r="F61" s="36"/>
      <c r="G61" s="36" t="s">
        <v>708</v>
      </c>
      <c r="H61" s="36"/>
      <c r="I61" s="36"/>
      <c r="J61" s="36"/>
      <c r="K61" s="36"/>
      <c r="L61" s="36"/>
      <c r="M61" s="36"/>
      <c r="N61" s="62">
        <v>5</v>
      </c>
      <c r="O61" s="39"/>
      <c r="P61" s="39"/>
      <c r="Q61" s="36"/>
      <c r="R61" s="36" t="s">
        <v>134</v>
      </c>
      <c r="S61" s="36" t="s">
        <v>143</v>
      </c>
      <c r="T61" s="36"/>
      <c r="U61" s="36" t="s">
        <v>34</v>
      </c>
    </row>
    <row r="62" spans="1:21" ht="15" customHeight="1">
      <c r="A62" s="36" t="s">
        <v>1286</v>
      </c>
      <c r="B62" s="36" t="s">
        <v>1290</v>
      </c>
      <c r="C62" s="36"/>
      <c r="D62" s="36" t="s">
        <v>53</v>
      </c>
      <c r="E62" s="36" t="s">
        <v>1285</v>
      </c>
      <c r="F62" s="36"/>
      <c r="G62" s="36" t="s">
        <v>708</v>
      </c>
      <c r="H62" s="36"/>
      <c r="I62" s="36"/>
      <c r="J62" s="36"/>
      <c r="K62" s="36"/>
      <c r="L62" s="36"/>
      <c r="M62" s="36"/>
      <c r="N62" s="62" t="s">
        <v>1298</v>
      </c>
      <c r="O62" s="39"/>
      <c r="P62" s="39"/>
      <c r="Q62" s="36"/>
      <c r="R62" s="36" t="s">
        <v>134</v>
      </c>
      <c r="S62" s="36" t="s">
        <v>150</v>
      </c>
      <c r="T62" s="36"/>
      <c r="U62" s="36" t="s">
        <v>34</v>
      </c>
    </row>
    <row r="63" spans="1:21" ht="15" customHeight="1">
      <c r="A63" s="36" t="s">
        <v>1286</v>
      </c>
      <c r="B63" s="36" t="s">
        <v>1290</v>
      </c>
      <c r="C63" s="36"/>
      <c r="D63" s="36" t="s">
        <v>53</v>
      </c>
      <c r="E63" s="36" t="s">
        <v>1285</v>
      </c>
      <c r="F63" s="36"/>
      <c r="G63" s="36" t="s">
        <v>708</v>
      </c>
      <c r="H63" s="36"/>
      <c r="I63" s="36"/>
      <c r="J63" s="36"/>
      <c r="K63" s="36"/>
      <c r="L63" s="36"/>
      <c r="M63" s="36"/>
      <c r="N63" s="57" t="s">
        <v>1299</v>
      </c>
      <c r="O63" s="39"/>
      <c r="P63" s="39"/>
      <c r="Q63" s="36"/>
      <c r="R63" s="36" t="s">
        <v>134</v>
      </c>
      <c r="S63" s="36" t="s">
        <v>150</v>
      </c>
      <c r="T63" s="36"/>
      <c r="U63" s="36" t="s">
        <v>34</v>
      </c>
    </row>
    <row r="64" spans="1:21" ht="15" customHeight="1">
      <c r="A64" s="36" t="s">
        <v>1284</v>
      </c>
      <c r="B64" s="36"/>
      <c r="C64" s="36"/>
      <c r="D64" s="36" t="s">
        <v>53</v>
      </c>
      <c r="E64" s="36" t="s">
        <v>1285</v>
      </c>
      <c r="F64" s="36"/>
      <c r="G64" s="36" t="s">
        <v>708</v>
      </c>
      <c r="H64" s="36"/>
      <c r="I64" s="36"/>
      <c r="J64" s="36"/>
      <c r="K64" s="36"/>
      <c r="L64" s="36"/>
      <c r="M64" s="36"/>
      <c r="N64" s="57">
        <v>1</v>
      </c>
      <c r="O64" s="39"/>
      <c r="P64" s="39"/>
      <c r="Q64" s="36"/>
      <c r="R64" s="36" t="s">
        <v>134</v>
      </c>
      <c r="S64" s="36" t="s">
        <v>143</v>
      </c>
      <c r="T64" s="36"/>
      <c r="U64" s="36" t="s">
        <v>34</v>
      </c>
    </row>
    <row r="65" spans="1:21" ht="15" customHeight="1">
      <c r="A65" s="36" t="s">
        <v>1284</v>
      </c>
      <c r="B65" s="36"/>
      <c r="C65" s="36"/>
      <c r="D65" s="36" t="s">
        <v>53</v>
      </c>
      <c r="E65" s="36" t="s">
        <v>1285</v>
      </c>
      <c r="F65" s="36"/>
      <c r="G65" s="36" t="s">
        <v>708</v>
      </c>
      <c r="H65" s="36"/>
      <c r="I65" s="36"/>
      <c r="J65" s="36"/>
      <c r="K65" s="36"/>
      <c r="L65" s="36"/>
      <c r="M65" s="36"/>
      <c r="N65" s="62">
        <v>5</v>
      </c>
      <c r="O65" s="39"/>
      <c r="P65" s="39"/>
      <c r="Q65" s="36"/>
      <c r="R65" s="36" t="s">
        <v>134</v>
      </c>
      <c r="S65" s="36" t="s">
        <v>143</v>
      </c>
      <c r="T65" s="36"/>
      <c r="U65" s="36" t="s">
        <v>34</v>
      </c>
    </row>
    <row r="66" spans="1:21" ht="15" customHeight="1">
      <c r="A66" s="36" t="s">
        <v>1284</v>
      </c>
      <c r="B66" s="36"/>
      <c r="C66" s="36"/>
      <c r="D66" s="36" t="s">
        <v>53</v>
      </c>
      <c r="E66" s="36" t="s">
        <v>1285</v>
      </c>
      <c r="F66" s="36"/>
      <c r="G66" s="36" t="s">
        <v>708</v>
      </c>
      <c r="H66" s="36"/>
      <c r="I66" s="36"/>
      <c r="J66" s="36"/>
      <c r="K66" s="36"/>
      <c r="L66" s="36"/>
      <c r="M66" s="36"/>
      <c r="N66" s="62">
        <v>2</v>
      </c>
      <c r="O66" s="39"/>
      <c r="P66" s="39"/>
      <c r="Q66" s="36"/>
      <c r="R66" s="36" t="s">
        <v>134</v>
      </c>
      <c r="S66" s="36" t="s">
        <v>145</v>
      </c>
      <c r="T66" s="36"/>
      <c r="U66" s="36" t="s">
        <v>34</v>
      </c>
    </row>
    <row r="67" spans="1:21" ht="15" customHeight="1">
      <c r="A67" s="36" t="s">
        <v>1284</v>
      </c>
      <c r="B67" s="36"/>
      <c r="C67" s="36"/>
      <c r="D67" s="36" t="s">
        <v>53</v>
      </c>
      <c r="E67" s="36" t="s">
        <v>1285</v>
      </c>
      <c r="F67" s="36" t="s">
        <v>144</v>
      </c>
      <c r="G67" s="36" t="s">
        <v>708</v>
      </c>
      <c r="H67" s="36"/>
      <c r="I67" s="36"/>
      <c r="J67" s="36"/>
      <c r="K67" s="36"/>
      <c r="L67" s="36"/>
      <c r="M67" s="36"/>
      <c r="N67" s="62">
        <v>9</v>
      </c>
      <c r="O67" s="39"/>
      <c r="P67" s="39"/>
      <c r="Q67" s="36"/>
      <c r="R67" s="36" t="s">
        <v>134</v>
      </c>
      <c r="S67" s="36" t="s">
        <v>145</v>
      </c>
      <c r="T67" s="36"/>
      <c r="U67" s="36" t="s">
        <v>34</v>
      </c>
    </row>
    <row r="68" spans="1:21" ht="15" customHeight="1">
      <c r="A68" s="36" t="s">
        <v>1284</v>
      </c>
      <c r="B68" s="36"/>
      <c r="C68" s="36"/>
      <c r="D68" s="36" t="s">
        <v>53</v>
      </c>
      <c r="E68" s="36" t="s">
        <v>1285</v>
      </c>
      <c r="F68" s="36" t="s">
        <v>147</v>
      </c>
      <c r="G68" s="36" t="s">
        <v>708</v>
      </c>
      <c r="H68" s="36"/>
      <c r="I68" s="36"/>
      <c r="J68" s="36"/>
      <c r="K68" s="36"/>
      <c r="L68" s="36"/>
      <c r="M68" s="36"/>
      <c r="N68" s="57">
        <v>30</v>
      </c>
      <c r="O68" s="39"/>
      <c r="P68" s="39"/>
      <c r="Q68" s="36"/>
      <c r="R68" s="36" t="s">
        <v>134</v>
      </c>
      <c r="S68" s="36" t="s">
        <v>148</v>
      </c>
      <c r="T68" s="36"/>
      <c r="U68" s="36" t="s">
        <v>34</v>
      </c>
    </row>
    <row r="69" spans="1:21" ht="15" customHeight="1">
      <c r="A69" t="s">
        <v>1289</v>
      </c>
      <c r="B69"/>
      <c r="C69" t="s">
        <v>1300</v>
      </c>
      <c r="D69" t="s">
        <v>152</v>
      </c>
      <c r="E69" t="s">
        <v>153</v>
      </c>
      <c r="F69" t="s">
        <v>154</v>
      </c>
      <c r="G69" t="s">
        <v>155</v>
      </c>
      <c r="H69"/>
      <c r="I69"/>
      <c r="J69"/>
      <c r="K69"/>
      <c r="L69"/>
      <c r="M69"/>
      <c r="N69">
        <v>1</v>
      </c>
      <c r="O69"/>
      <c r="P69"/>
      <c r="Q69"/>
      <c r="R69" t="s">
        <v>156</v>
      </c>
      <c r="S69" t="s">
        <v>157</v>
      </c>
      <c r="T69" s="29" t="s">
        <v>158</v>
      </c>
      <c r="U69" t="s">
        <v>34</v>
      </c>
    </row>
    <row r="70" spans="1:21" ht="15" customHeight="1">
      <c r="A70" t="s">
        <v>1289</v>
      </c>
      <c r="B70"/>
      <c r="C70" t="s">
        <v>1300</v>
      </c>
      <c r="D70" t="s">
        <v>152</v>
      </c>
      <c r="E70" t="s">
        <v>153</v>
      </c>
      <c r="F70" t="s">
        <v>160</v>
      </c>
      <c r="G70" t="s">
        <v>161</v>
      </c>
      <c r="H70"/>
      <c r="I70"/>
      <c r="J70"/>
      <c r="K70"/>
      <c r="L70"/>
      <c r="M70"/>
      <c r="N70">
        <v>7</v>
      </c>
      <c r="O70"/>
      <c r="P70"/>
      <c r="Q70"/>
      <c r="R70" t="s">
        <v>156</v>
      </c>
      <c r="S70" t="s">
        <v>157</v>
      </c>
      <c r="T70" s="29" t="s">
        <v>162</v>
      </c>
      <c r="U70" t="s">
        <v>34</v>
      </c>
    </row>
    <row r="71" spans="1:21" ht="15" customHeight="1">
      <c r="A71" t="s">
        <v>1289</v>
      </c>
      <c r="B71"/>
      <c r="C71" t="s">
        <v>1300</v>
      </c>
      <c r="D71" t="s">
        <v>152</v>
      </c>
      <c r="E71" t="s">
        <v>153</v>
      </c>
      <c r="F71" t="s">
        <v>160</v>
      </c>
      <c r="G71" t="s">
        <v>161</v>
      </c>
      <c r="H71"/>
      <c r="I71"/>
      <c r="J71"/>
      <c r="K71"/>
      <c r="L71"/>
      <c r="M71"/>
      <c r="N71">
        <v>7</v>
      </c>
      <c r="O71"/>
      <c r="P71"/>
      <c r="Q71"/>
      <c r="R71" t="s">
        <v>156</v>
      </c>
      <c r="S71" t="s">
        <v>157</v>
      </c>
      <c r="T71" s="29" t="s">
        <v>163</v>
      </c>
      <c r="U71" t="s">
        <v>34</v>
      </c>
    </row>
    <row r="72" spans="1:21" ht="15" customHeight="1">
      <c r="A72" t="s">
        <v>1289</v>
      </c>
      <c r="B72"/>
      <c r="C72" t="s">
        <v>1300</v>
      </c>
      <c r="D72" t="s">
        <v>152</v>
      </c>
      <c r="E72" t="s">
        <v>153</v>
      </c>
      <c r="F72" t="s">
        <v>160</v>
      </c>
      <c r="G72" t="s">
        <v>161</v>
      </c>
      <c r="H72"/>
      <c r="I72"/>
      <c r="J72"/>
      <c r="K72"/>
      <c r="L72"/>
      <c r="M72"/>
      <c r="N72">
        <v>7</v>
      </c>
      <c r="O72"/>
      <c r="P72"/>
      <c r="Q72"/>
      <c r="R72" t="s">
        <v>156</v>
      </c>
      <c r="S72" t="s">
        <v>157</v>
      </c>
      <c r="T72" s="29" t="s">
        <v>164</v>
      </c>
      <c r="U72" t="s">
        <v>34</v>
      </c>
    </row>
    <row r="73" spans="1:21" ht="15" customHeight="1">
      <c r="A73" t="s">
        <v>1289</v>
      </c>
      <c r="B73"/>
      <c r="C73" t="s">
        <v>1300</v>
      </c>
      <c r="D73" t="s">
        <v>152</v>
      </c>
      <c r="E73" t="s">
        <v>153</v>
      </c>
      <c r="F73" t="s">
        <v>160</v>
      </c>
      <c r="G73" t="s">
        <v>161</v>
      </c>
      <c r="H73"/>
      <c r="I73"/>
      <c r="J73"/>
      <c r="K73"/>
      <c r="L73"/>
      <c r="M73"/>
      <c r="N73">
        <v>7</v>
      </c>
      <c r="O73"/>
      <c r="P73"/>
      <c r="Q73"/>
      <c r="R73" t="s">
        <v>156</v>
      </c>
      <c r="S73" t="s">
        <v>157</v>
      </c>
      <c r="T73" s="29" t="s">
        <v>165</v>
      </c>
      <c r="U73" t="s">
        <v>34</v>
      </c>
    </row>
    <row r="74" spans="1:21" ht="15" customHeight="1">
      <c r="A74" t="s">
        <v>1289</v>
      </c>
      <c r="B74"/>
      <c r="C74" t="s">
        <v>1300</v>
      </c>
      <c r="D74" t="s">
        <v>152</v>
      </c>
      <c r="E74" t="s">
        <v>153</v>
      </c>
      <c r="F74" t="s">
        <v>160</v>
      </c>
      <c r="G74" t="s">
        <v>161</v>
      </c>
      <c r="H74"/>
      <c r="I74"/>
      <c r="J74"/>
      <c r="K74"/>
      <c r="L74"/>
      <c r="M74"/>
      <c r="N74">
        <v>7</v>
      </c>
      <c r="O74"/>
      <c r="P74"/>
      <c r="Q74"/>
      <c r="R74" t="s">
        <v>156</v>
      </c>
      <c r="S74" t="s">
        <v>157</v>
      </c>
      <c r="T74" s="29" t="s">
        <v>166</v>
      </c>
      <c r="U74" t="s">
        <v>34</v>
      </c>
    </row>
    <row r="75" spans="1:21" ht="15" customHeight="1">
      <c r="A75" t="s">
        <v>1289</v>
      </c>
      <c r="B75"/>
      <c r="C75" t="s">
        <v>1300</v>
      </c>
      <c r="D75" t="s">
        <v>152</v>
      </c>
      <c r="E75" t="s">
        <v>153</v>
      </c>
      <c r="F75" t="s">
        <v>160</v>
      </c>
      <c r="G75" t="s">
        <v>161</v>
      </c>
      <c r="H75"/>
      <c r="I75"/>
      <c r="J75"/>
      <c r="K75"/>
      <c r="L75"/>
      <c r="M75"/>
      <c r="N75">
        <v>7</v>
      </c>
      <c r="O75"/>
      <c r="P75"/>
      <c r="Q75"/>
      <c r="R75" t="s">
        <v>156</v>
      </c>
      <c r="S75" t="s">
        <v>157</v>
      </c>
      <c r="T75" s="29" t="s">
        <v>167</v>
      </c>
      <c r="U75" t="s">
        <v>34</v>
      </c>
    </row>
    <row r="76" spans="1:21" ht="15" customHeight="1">
      <c r="A76" t="s">
        <v>1289</v>
      </c>
      <c r="B76"/>
      <c r="C76" t="s">
        <v>1300</v>
      </c>
      <c r="D76" t="s">
        <v>68</v>
      </c>
      <c r="E76" t="s">
        <v>153</v>
      </c>
      <c r="F76" t="s">
        <v>160</v>
      </c>
      <c r="G76" t="s">
        <v>169</v>
      </c>
      <c r="H76"/>
      <c r="I76"/>
      <c r="J76"/>
      <c r="K76"/>
      <c r="L76"/>
      <c r="M76"/>
      <c r="N76" s="76">
        <v>1.73</v>
      </c>
      <c r="O76" s="73"/>
      <c r="P76"/>
      <c r="Q76"/>
      <c r="R76" t="s">
        <v>156</v>
      </c>
      <c r="S76" t="s">
        <v>170</v>
      </c>
      <c r="T76" s="29" t="s">
        <v>171</v>
      </c>
      <c r="U76" t="s">
        <v>34</v>
      </c>
    </row>
    <row r="77" spans="1:21" ht="15" customHeight="1">
      <c r="A77" t="s">
        <v>1289</v>
      </c>
      <c r="B77"/>
      <c r="C77" t="s">
        <v>1300</v>
      </c>
      <c r="D77" t="s">
        <v>68</v>
      </c>
      <c r="E77" t="s">
        <v>153</v>
      </c>
      <c r="F77" t="s">
        <v>154</v>
      </c>
      <c r="G77" t="s">
        <v>169</v>
      </c>
      <c r="H77"/>
      <c r="I77"/>
      <c r="J77"/>
      <c r="K77"/>
      <c r="L77"/>
      <c r="M77"/>
      <c r="N77" s="76">
        <v>2.2669999999999999</v>
      </c>
      <c r="O77" s="73"/>
      <c r="P77"/>
      <c r="Q77"/>
      <c r="R77" t="s">
        <v>156</v>
      </c>
      <c r="S77" t="s">
        <v>170</v>
      </c>
      <c r="T77" s="29" t="s">
        <v>172</v>
      </c>
      <c r="U77" t="s">
        <v>34</v>
      </c>
    </row>
    <row r="78" spans="1:21" ht="15" customHeight="1">
      <c r="A78" t="s">
        <v>1289</v>
      </c>
      <c r="B78"/>
      <c r="C78" t="s">
        <v>1300</v>
      </c>
      <c r="D78" t="s">
        <v>68</v>
      </c>
      <c r="E78" t="s">
        <v>153</v>
      </c>
      <c r="F78" t="s">
        <v>173</v>
      </c>
      <c r="G78" t="s">
        <v>169</v>
      </c>
      <c r="H78"/>
      <c r="I78"/>
      <c r="J78"/>
      <c r="K78"/>
      <c r="L78"/>
      <c r="M78"/>
      <c r="N78" s="76">
        <v>2.4</v>
      </c>
      <c r="O78" s="73"/>
      <c r="P78"/>
      <c r="Q78"/>
      <c r="R78" t="s">
        <v>156</v>
      </c>
      <c r="S78" t="s">
        <v>170</v>
      </c>
      <c r="T78" s="29" t="s">
        <v>174</v>
      </c>
      <c r="U78" t="s">
        <v>34</v>
      </c>
    </row>
    <row r="79" spans="1:21" ht="15" customHeight="1">
      <c r="A79" t="s">
        <v>1289</v>
      </c>
      <c r="B79"/>
      <c r="C79" t="s">
        <v>1300</v>
      </c>
      <c r="D79" t="s">
        <v>68</v>
      </c>
      <c r="E79" t="s">
        <v>153</v>
      </c>
      <c r="F79" t="s">
        <v>176</v>
      </c>
      <c r="G79" t="s">
        <v>155</v>
      </c>
      <c r="H79"/>
      <c r="I79"/>
      <c r="J79"/>
      <c r="K79"/>
      <c r="L79"/>
      <c r="M79"/>
      <c r="N79">
        <v>1</v>
      </c>
      <c r="O79"/>
      <c r="P79"/>
      <c r="Q79"/>
      <c r="R79" t="s">
        <v>156</v>
      </c>
      <c r="S79" t="s">
        <v>177</v>
      </c>
      <c r="T79" s="29" t="s">
        <v>178</v>
      </c>
      <c r="U79" t="s">
        <v>34</v>
      </c>
    </row>
    <row r="80" spans="1:21" ht="15" customHeight="1">
      <c r="A80" t="s">
        <v>1289</v>
      </c>
      <c r="B80"/>
      <c r="C80" t="s">
        <v>1300</v>
      </c>
      <c r="D80" t="s">
        <v>68</v>
      </c>
      <c r="E80" t="s">
        <v>153</v>
      </c>
      <c r="F80" t="s">
        <v>176</v>
      </c>
      <c r="G80" t="s">
        <v>155</v>
      </c>
      <c r="H80"/>
      <c r="I80"/>
      <c r="J80"/>
      <c r="K80"/>
      <c r="L80"/>
      <c r="M80"/>
      <c r="N80">
        <v>1</v>
      </c>
      <c r="O80"/>
      <c r="P80"/>
      <c r="Q80"/>
      <c r="R80" t="s">
        <v>156</v>
      </c>
      <c r="S80" t="s">
        <v>177</v>
      </c>
      <c r="T80" s="29" t="s">
        <v>179</v>
      </c>
      <c r="U80" t="s">
        <v>34</v>
      </c>
    </row>
    <row r="81" spans="1:21" ht="15" customHeight="1">
      <c r="A81" t="s">
        <v>1289</v>
      </c>
      <c r="B81"/>
      <c r="C81" t="s">
        <v>1300</v>
      </c>
      <c r="D81" t="s">
        <v>152</v>
      </c>
      <c r="E81" t="s">
        <v>153</v>
      </c>
      <c r="F81" t="s">
        <v>341</v>
      </c>
      <c r="G81" t="s">
        <v>155</v>
      </c>
      <c r="H81"/>
      <c r="I81"/>
      <c r="J81"/>
      <c r="K81"/>
      <c r="L81"/>
      <c r="M81"/>
      <c r="N81" s="65">
        <v>2.9</v>
      </c>
      <c r="O81" s="65">
        <v>2.4</v>
      </c>
      <c r="P81">
        <v>3.4</v>
      </c>
      <c r="Q81"/>
      <c r="R81" t="s">
        <v>156</v>
      </c>
      <c r="S81" t="s">
        <v>342</v>
      </c>
      <c r="T81" s="29" t="s">
        <v>343</v>
      </c>
      <c r="U81" t="s">
        <v>34</v>
      </c>
    </row>
    <row r="82" spans="1:21" ht="15" customHeight="1">
      <c r="A82" t="s">
        <v>1289</v>
      </c>
      <c r="B82"/>
      <c r="C82" t="s">
        <v>1300</v>
      </c>
      <c r="D82" t="s">
        <v>152</v>
      </c>
      <c r="E82" t="s">
        <v>153</v>
      </c>
      <c r="F82" t="s">
        <v>341</v>
      </c>
      <c r="G82" t="s">
        <v>155</v>
      </c>
      <c r="H82"/>
      <c r="I82"/>
      <c r="J82"/>
      <c r="K82"/>
      <c r="L82"/>
      <c r="M82"/>
      <c r="N82" s="72">
        <v>8.6</v>
      </c>
      <c r="O82" s="72">
        <v>3.8</v>
      </c>
      <c r="P82">
        <v>33.799999999999997</v>
      </c>
      <c r="Q82"/>
      <c r="R82" t="s">
        <v>156</v>
      </c>
      <c r="S82" s="66" t="s">
        <v>342</v>
      </c>
      <c r="T82" s="29" t="s">
        <v>1301</v>
      </c>
      <c r="U82" t="s">
        <v>34</v>
      </c>
    </row>
    <row r="83" spans="1:21" ht="15" customHeight="1">
      <c r="A83" t="s">
        <v>1289</v>
      </c>
      <c r="B83"/>
      <c r="C83" t="s">
        <v>1300</v>
      </c>
      <c r="D83" t="s">
        <v>152</v>
      </c>
      <c r="E83" t="s">
        <v>153</v>
      </c>
      <c r="F83" t="s">
        <v>180</v>
      </c>
      <c r="G83" t="s">
        <v>161</v>
      </c>
      <c r="H83"/>
      <c r="I83"/>
      <c r="J83"/>
      <c r="K83"/>
      <c r="L83"/>
      <c r="M83"/>
      <c r="N83" s="73">
        <v>0</v>
      </c>
      <c r="O83"/>
      <c r="P83"/>
      <c r="Q83"/>
      <c r="R83" t="s">
        <v>156</v>
      </c>
      <c r="S83" t="s">
        <v>181</v>
      </c>
      <c r="T83" s="29" t="s">
        <v>182</v>
      </c>
      <c r="U83" t="s">
        <v>34</v>
      </c>
    </row>
    <row r="84" spans="1:21" ht="15" customHeight="1">
      <c r="A84" t="s">
        <v>1289</v>
      </c>
      <c r="B84"/>
      <c r="C84" t="s">
        <v>1300</v>
      </c>
      <c r="D84" t="s">
        <v>152</v>
      </c>
      <c r="E84" t="s">
        <v>153</v>
      </c>
      <c r="F84" t="s">
        <v>176</v>
      </c>
      <c r="G84" s="75" t="s">
        <v>155</v>
      </c>
      <c r="H84"/>
      <c r="I84"/>
      <c r="J84"/>
      <c r="K84"/>
      <c r="L84"/>
      <c r="M84"/>
      <c r="N84" s="73">
        <v>1</v>
      </c>
      <c r="O84"/>
      <c r="P84"/>
      <c r="Q84"/>
      <c r="R84" t="s">
        <v>156</v>
      </c>
      <c r="S84" t="s">
        <v>181</v>
      </c>
      <c r="T84" s="29" t="s">
        <v>184</v>
      </c>
      <c r="U84" t="s">
        <v>34</v>
      </c>
    </row>
    <row r="85" spans="1:21" ht="15" customHeight="1">
      <c r="A85" t="s">
        <v>1289</v>
      </c>
      <c r="B85"/>
      <c r="C85" t="s">
        <v>1300</v>
      </c>
      <c r="D85" t="s">
        <v>152</v>
      </c>
      <c r="E85" t="s">
        <v>153</v>
      </c>
      <c r="F85" t="s">
        <v>176</v>
      </c>
      <c r="G85" s="75" t="s">
        <v>185</v>
      </c>
      <c r="H85"/>
      <c r="I85"/>
      <c r="J85"/>
      <c r="K85"/>
      <c r="L85"/>
      <c r="M85"/>
      <c r="N85" s="73">
        <v>1</v>
      </c>
      <c r="O85"/>
      <c r="P85"/>
      <c r="Q85"/>
      <c r="R85" t="s">
        <v>156</v>
      </c>
      <c r="S85" t="s">
        <v>181</v>
      </c>
      <c r="T85" s="29" t="s">
        <v>186</v>
      </c>
      <c r="U85" t="s">
        <v>34</v>
      </c>
    </row>
    <row r="86" spans="1:21" ht="15" customHeight="1">
      <c r="A86" t="s">
        <v>1289</v>
      </c>
      <c r="B86"/>
      <c r="C86" t="s">
        <v>1300</v>
      </c>
      <c r="D86" t="s">
        <v>152</v>
      </c>
      <c r="E86" t="s">
        <v>153</v>
      </c>
      <c r="F86" t="s">
        <v>160</v>
      </c>
      <c r="G86" t="s">
        <v>161</v>
      </c>
      <c r="H86"/>
      <c r="I86"/>
      <c r="J86"/>
      <c r="K86"/>
      <c r="L86"/>
      <c r="M86"/>
      <c r="N86" s="73">
        <v>7</v>
      </c>
      <c r="O86"/>
      <c r="P86"/>
      <c r="Q86"/>
      <c r="R86" t="s">
        <v>156</v>
      </c>
      <c r="S86" t="s">
        <v>188</v>
      </c>
      <c r="T86" s="29" t="s">
        <v>189</v>
      </c>
      <c r="U86" t="s">
        <v>34</v>
      </c>
    </row>
    <row r="87" spans="1:21" ht="15" customHeight="1">
      <c r="A87" t="s">
        <v>1289</v>
      </c>
      <c r="B87"/>
      <c r="C87" t="s">
        <v>1300</v>
      </c>
      <c r="D87" t="s">
        <v>152</v>
      </c>
      <c r="E87" t="s">
        <v>153</v>
      </c>
      <c r="F87" t="s">
        <v>160</v>
      </c>
      <c r="G87" t="s">
        <v>161</v>
      </c>
      <c r="H87"/>
      <c r="I87"/>
      <c r="J87"/>
      <c r="K87"/>
      <c r="L87"/>
      <c r="M87"/>
      <c r="N87" s="73">
        <v>7</v>
      </c>
      <c r="O87"/>
      <c r="P87"/>
      <c r="Q87"/>
      <c r="R87" t="s">
        <v>156</v>
      </c>
      <c r="S87" t="s">
        <v>188</v>
      </c>
      <c r="T87" s="29" t="s">
        <v>190</v>
      </c>
      <c r="U87" t="s">
        <v>34</v>
      </c>
    </row>
    <row r="88" spans="1:21" ht="15" customHeight="1">
      <c r="A88" t="s">
        <v>1289</v>
      </c>
      <c r="B88"/>
      <c r="C88" t="s">
        <v>1300</v>
      </c>
      <c r="D88" t="s">
        <v>152</v>
      </c>
      <c r="E88" t="s">
        <v>153</v>
      </c>
      <c r="F88" t="s">
        <v>160</v>
      </c>
      <c r="G88" t="s">
        <v>161</v>
      </c>
      <c r="H88"/>
      <c r="I88"/>
      <c r="J88"/>
      <c r="K88"/>
      <c r="L88"/>
      <c r="M88"/>
      <c r="N88" s="73">
        <v>7</v>
      </c>
      <c r="O88"/>
      <c r="P88"/>
      <c r="Q88"/>
      <c r="R88" t="s">
        <v>156</v>
      </c>
      <c r="S88" t="s">
        <v>188</v>
      </c>
      <c r="T88" s="29" t="s">
        <v>191</v>
      </c>
      <c r="U88" t="s">
        <v>34</v>
      </c>
    </row>
    <row r="89" spans="1:21" ht="15" customHeight="1">
      <c r="A89" t="s">
        <v>1289</v>
      </c>
      <c r="B89"/>
      <c r="C89" t="s">
        <v>1300</v>
      </c>
      <c r="D89" t="s">
        <v>152</v>
      </c>
      <c r="E89" t="s">
        <v>153</v>
      </c>
      <c r="F89" t="s">
        <v>160</v>
      </c>
      <c r="G89" t="s">
        <v>161</v>
      </c>
      <c r="H89"/>
      <c r="I89"/>
      <c r="J89"/>
      <c r="K89"/>
      <c r="L89"/>
      <c r="M89"/>
      <c r="N89" s="73">
        <v>7</v>
      </c>
      <c r="O89"/>
      <c r="P89"/>
      <c r="Q89"/>
      <c r="R89" t="s">
        <v>156</v>
      </c>
      <c r="S89" t="s">
        <v>188</v>
      </c>
      <c r="T89" s="29" t="s">
        <v>192</v>
      </c>
      <c r="U89" t="s">
        <v>34</v>
      </c>
    </row>
    <row r="90" spans="1:21" ht="15" customHeight="1">
      <c r="A90" t="s">
        <v>1289</v>
      </c>
      <c r="B90"/>
      <c r="C90" t="s">
        <v>1300</v>
      </c>
      <c r="D90" t="s">
        <v>152</v>
      </c>
      <c r="E90" t="s">
        <v>153</v>
      </c>
      <c r="F90" t="s">
        <v>180</v>
      </c>
      <c r="G90" t="s">
        <v>195</v>
      </c>
      <c r="H90"/>
      <c r="I90"/>
      <c r="J90"/>
      <c r="K90"/>
      <c r="L90"/>
      <c r="M90"/>
      <c r="N90" s="73">
        <v>2</v>
      </c>
      <c r="O90"/>
      <c r="P90"/>
      <c r="Q90"/>
      <c r="R90" t="s">
        <v>156</v>
      </c>
      <c r="S90" t="s">
        <v>196</v>
      </c>
      <c r="T90" s="29" t="s">
        <v>197</v>
      </c>
      <c r="U90" t="s">
        <v>34</v>
      </c>
    </row>
    <row r="91" spans="1:21" ht="15" customHeight="1">
      <c r="A91" t="s">
        <v>1289</v>
      </c>
      <c r="B91"/>
      <c r="C91" t="s">
        <v>1300</v>
      </c>
      <c r="D91" t="s">
        <v>152</v>
      </c>
      <c r="E91" t="s">
        <v>153</v>
      </c>
      <c r="F91" t="s">
        <v>180</v>
      </c>
      <c r="G91" t="s">
        <v>195</v>
      </c>
      <c r="H91"/>
      <c r="I91"/>
      <c r="J91"/>
      <c r="K91"/>
      <c r="L91"/>
      <c r="M91"/>
      <c r="N91" s="73">
        <v>2</v>
      </c>
      <c r="O91"/>
      <c r="P91"/>
      <c r="Q91"/>
      <c r="R91" t="s">
        <v>156</v>
      </c>
      <c r="S91" t="s">
        <v>196</v>
      </c>
      <c r="T91" s="29" t="s">
        <v>198</v>
      </c>
      <c r="U91" t="s">
        <v>34</v>
      </c>
    </row>
    <row r="92" spans="1:21" ht="15" customHeight="1">
      <c r="A92" t="s">
        <v>1289</v>
      </c>
      <c r="B92"/>
      <c r="C92" t="s">
        <v>1300</v>
      </c>
      <c r="D92" t="s">
        <v>68</v>
      </c>
      <c r="E92" t="s">
        <v>153</v>
      </c>
      <c r="F92" t="s">
        <v>176</v>
      </c>
      <c r="G92" t="s">
        <v>195</v>
      </c>
      <c r="H92"/>
      <c r="I92"/>
      <c r="J92"/>
      <c r="K92"/>
      <c r="L92"/>
      <c r="M92"/>
      <c r="N92" s="65">
        <v>1</v>
      </c>
      <c r="O92" s="77"/>
      <c r="P92"/>
      <c r="Q92"/>
      <c r="R92" t="s">
        <v>156</v>
      </c>
      <c r="S92" t="s">
        <v>199</v>
      </c>
      <c r="T92" s="29" t="s">
        <v>200</v>
      </c>
      <c r="U92" t="s">
        <v>34</v>
      </c>
    </row>
    <row r="93" spans="1:21" ht="15" customHeight="1">
      <c r="A93" t="s">
        <v>1289</v>
      </c>
      <c r="B93"/>
      <c r="C93" t="s">
        <v>1300</v>
      </c>
      <c r="D93" t="s">
        <v>68</v>
      </c>
      <c r="E93" t="s">
        <v>153</v>
      </c>
      <c r="F93" t="s">
        <v>176</v>
      </c>
      <c r="G93" t="s">
        <v>195</v>
      </c>
      <c r="H93"/>
      <c r="I93"/>
      <c r="J93"/>
      <c r="K93"/>
      <c r="L93"/>
      <c r="M93"/>
      <c r="N93" s="65">
        <v>1</v>
      </c>
      <c r="O93" s="77"/>
      <c r="P93"/>
      <c r="Q93"/>
      <c r="R93" t="s">
        <v>156</v>
      </c>
      <c r="S93" t="s">
        <v>199</v>
      </c>
      <c r="T93" s="29" t="s">
        <v>202</v>
      </c>
      <c r="U93" t="s">
        <v>34</v>
      </c>
    </row>
    <row r="94" spans="1:21" ht="15" customHeight="1">
      <c r="A94" t="s">
        <v>1289</v>
      </c>
      <c r="B94"/>
      <c r="C94" t="s">
        <v>1300</v>
      </c>
      <c r="D94" t="s">
        <v>68</v>
      </c>
      <c r="E94" t="s">
        <v>153</v>
      </c>
      <c r="F94" t="s">
        <v>204</v>
      </c>
      <c r="G94" t="s">
        <v>195</v>
      </c>
      <c r="H94"/>
      <c r="I94"/>
      <c r="J94"/>
      <c r="K94"/>
      <c r="L94"/>
      <c r="M94"/>
      <c r="N94" s="65">
        <v>1</v>
      </c>
      <c r="O94" s="77"/>
      <c r="P94"/>
      <c r="Q94"/>
      <c r="R94" t="s">
        <v>156</v>
      </c>
      <c r="S94" t="s">
        <v>199</v>
      </c>
      <c r="T94" s="29" t="s">
        <v>205</v>
      </c>
      <c r="U94" t="s">
        <v>34</v>
      </c>
    </row>
    <row r="95" spans="1:21" ht="15" customHeight="1">
      <c r="A95" t="s">
        <v>1289</v>
      </c>
      <c r="B95"/>
      <c r="C95" t="s">
        <v>1300</v>
      </c>
      <c r="D95" t="s">
        <v>68</v>
      </c>
      <c r="E95" t="s">
        <v>153</v>
      </c>
      <c r="F95" t="s">
        <v>204</v>
      </c>
      <c r="G95" t="s">
        <v>195</v>
      </c>
      <c r="H95"/>
      <c r="I95"/>
      <c r="J95"/>
      <c r="K95"/>
      <c r="L95"/>
      <c r="M95"/>
      <c r="N95" s="65">
        <v>1</v>
      </c>
      <c r="O95" s="77"/>
      <c r="P95"/>
      <c r="Q95"/>
      <c r="R95" t="s">
        <v>156</v>
      </c>
      <c r="S95" t="s">
        <v>199</v>
      </c>
      <c r="T95" s="29" t="s">
        <v>206</v>
      </c>
      <c r="U95" t="s">
        <v>34</v>
      </c>
    </row>
    <row r="96" spans="1:21" ht="15" customHeight="1">
      <c r="A96" t="s">
        <v>1289</v>
      </c>
      <c r="B96"/>
      <c r="C96" t="s">
        <v>1300</v>
      </c>
      <c r="D96" t="s">
        <v>152</v>
      </c>
      <c r="E96" t="s">
        <v>153</v>
      </c>
      <c r="F96" t="s">
        <v>204</v>
      </c>
      <c r="G96" t="s">
        <v>207</v>
      </c>
      <c r="H96"/>
      <c r="I96"/>
      <c r="J96"/>
      <c r="K96"/>
      <c r="L96"/>
      <c r="M96"/>
      <c r="N96" s="65">
        <v>0.02</v>
      </c>
      <c r="O96" s="65">
        <v>0.01</v>
      </c>
      <c r="P96">
        <v>0.04</v>
      </c>
      <c r="Q96"/>
      <c r="R96" t="s">
        <v>156</v>
      </c>
      <c r="S96" t="s">
        <v>199</v>
      </c>
      <c r="T96" s="29" t="s">
        <v>209</v>
      </c>
      <c r="U96" t="s">
        <v>34</v>
      </c>
    </row>
    <row r="97" spans="1:21" ht="15" customHeight="1">
      <c r="A97" t="s">
        <v>1289</v>
      </c>
      <c r="B97"/>
      <c r="C97" t="s">
        <v>1300</v>
      </c>
      <c r="D97" t="s">
        <v>152</v>
      </c>
      <c r="E97" t="s">
        <v>153</v>
      </c>
      <c r="F97" t="s">
        <v>204</v>
      </c>
      <c r="G97" t="s">
        <v>207</v>
      </c>
      <c r="H97"/>
      <c r="I97"/>
      <c r="J97"/>
      <c r="K97"/>
      <c r="L97"/>
      <c r="M97"/>
      <c r="N97" s="65">
        <v>0.03</v>
      </c>
      <c r="O97" s="65">
        <v>0.01</v>
      </c>
      <c r="P97">
        <v>0.04</v>
      </c>
      <c r="Q97"/>
      <c r="R97" t="s">
        <v>156</v>
      </c>
      <c r="S97" t="s">
        <v>199</v>
      </c>
      <c r="T97" s="29" t="s">
        <v>211</v>
      </c>
      <c r="U97" t="s">
        <v>34</v>
      </c>
    </row>
    <row r="98" spans="1:21" ht="15" customHeight="1">
      <c r="A98" t="s">
        <v>1289</v>
      </c>
      <c r="B98"/>
      <c r="C98" t="s">
        <v>1300</v>
      </c>
      <c r="D98" t="s">
        <v>68</v>
      </c>
      <c r="E98" t="s">
        <v>153</v>
      </c>
      <c r="F98" t="s">
        <v>180</v>
      </c>
      <c r="G98" t="s">
        <v>212</v>
      </c>
      <c r="H98"/>
      <c r="I98"/>
      <c r="J98"/>
      <c r="K98"/>
      <c r="L98"/>
      <c r="M98"/>
      <c r="N98" s="65">
        <v>1</v>
      </c>
      <c r="O98" s="77"/>
      <c r="P98"/>
      <c r="Q98"/>
      <c r="R98" t="s">
        <v>156</v>
      </c>
      <c r="S98" t="s">
        <v>199</v>
      </c>
      <c r="T98" s="29" t="s">
        <v>213</v>
      </c>
      <c r="U98" t="s">
        <v>34</v>
      </c>
    </row>
    <row r="99" spans="1:21" ht="15" customHeight="1">
      <c r="A99" t="s">
        <v>1289</v>
      </c>
      <c r="B99"/>
      <c r="C99" t="s">
        <v>1300</v>
      </c>
      <c r="D99" t="s">
        <v>68</v>
      </c>
      <c r="E99" t="s">
        <v>153</v>
      </c>
      <c r="F99" t="s">
        <v>180</v>
      </c>
      <c r="G99" t="s">
        <v>212</v>
      </c>
      <c r="H99"/>
      <c r="I99"/>
      <c r="J99"/>
      <c r="K99"/>
      <c r="L99"/>
      <c r="M99"/>
      <c r="N99" s="65">
        <v>1</v>
      </c>
      <c r="O99" s="77"/>
      <c r="P99"/>
      <c r="Q99"/>
      <c r="R99" t="s">
        <v>156</v>
      </c>
      <c r="S99" t="s">
        <v>199</v>
      </c>
      <c r="T99" s="29" t="s">
        <v>214</v>
      </c>
      <c r="U99" t="s">
        <v>34</v>
      </c>
    </row>
    <row r="100" spans="1:21" ht="15" customHeight="1">
      <c r="A100" t="s">
        <v>1289</v>
      </c>
      <c r="B100"/>
      <c r="C100" t="s">
        <v>1300</v>
      </c>
      <c r="D100" t="s">
        <v>68</v>
      </c>
      <c r="E100" t="s">
        <v>153</v>
      </c>
      <c r="F100" t="s">
        <v>180</v>
      </c>
      <c r="G100" t="s">
        <v>212</v>
      </c>
      <c r="H100"/>
      <c r="I100"/>
      <c r="J100"/>
      <c r="K100"/>
      <c r="L100"/>
      <c r="M100"/>
      <c r="N100" s="65">
        <v>1</v>
      </c>
      <c r="O100" s="77"/>
      <c r="P100"/>
      <c r="Q100"/>
      <c r="R100" t="s">
        <v>156</v>
      </c>
      <c r="S100" t="s">
        <v>199</v>
      </c>
      <c r="T100" s="29" t="s">
        <v>215</v>
      </c>
      <c r="U100" t="s">
        <v>34</v>
      </c>
    </row>
    <row r="101" spans="1:21" ht="15" customHeight="1">
      <c r="A101" t="s">
        <v>1289</v>
      </c>
      <c r="B101"/>
      <c r="C101" t="s">
        <v>1300</v>
      </c>
      <c r="D101" t="s">
        <v>68</v>
      </c>
      <c r="E101" t="s">
        <v>153</v>
      </c>
      <c r="F101" t="s">
        <v>180</v>
      </c>
      <c r="G101" t="s">
        <v>212</v>
      </c>
      <c r="H101"/>
      <c r="I101"/>
      <c r="J101"/>
      <c r="K101"/>
      <c r="L101"/>
      <c r="M101"/>
      <c r="N101" s="65">
        <v>1</v>
      </c>
      <c r="O101" s="77"/>
      <c r="P101"/>
      <c r="Q101"/>
      <c r="R101" t="s">
        <v>156</v>
      </c>
      <c r="S101" t="s">
        <v>199</v>
      </c>
      <c r="T101" s="29" t="s">
        <v>216</v>
      </c>
      <c r="U101" t="s">
        <v>34</v>
      </c>
    </row>
    <row r="102" spans="1:21" ht="15" customHeight="1">
      <c r="A102" t="s">
        <v>1289</v>
      </c>
      <c r="B102"/>
      <c r="C102" t="s">
        <v>1300</v>
      </c>
      <c r="D102" t="s">
        <v>68</v>
      </c>
      <c r="E102" t="s">
        <v>153</v>
      </c>
      <c r="F102" t="s">
        <v>154</v>
      </c>
      <c r="G102" t="s">
        <v>195</v>
      </c>
      <c r="H102"/>
      <c r="I102"/>
      <c r="J102"/>
      <c r="K102"/>
      <c r="L102"/>
      <c r="M102"/>
      <c r="N102" s="65">
        <v>2</v>
      </c>
      <c r="O102" s="77"/>
      <c r="P102"/>
      <c r="Q102"/>
      <c r="R102" t="s">
        <v>156</v>
      </c>
      <c r="S102" t="s">
        <v>217</v>
      </c>
      <c r="T102" s="29" t="s">
        <v>218</v>
      </c>
      <c r="U102" t="s">
        <v>34</v>
      </c>
    </row>
    <row r="103" spans="1:21" ht="15" customHeight="1">
      <c r="A103" t="s">
        <v>1289</v>
      </c>
      <c r="B103"/>
      <c r="C103" t="s">
        <v>1300</v>
      </c>
      <c r="D103" t="s">
        <v>68</v>
      </c>
      <c r="E103" t="s">
        <v>153</v>
      </c>
      <c r="F103" t="s">
        <v>154</v>
      </c>
      <c r="G103" t="s">
        <v>195</v>
      </c>
      <c r="H103"/>
      <c r="I103"/>
      <c r="J103"/>
      <c r="K103"/>
      <c r="L103"/>
      <c r="M103"/>
      <c r="N103" s="65">
        <v>2</v>
      </c>
      <c r="O103" s="77"/>
      <c r="P103"/>
      <c r="Q103"/>
      <c r="R103" t="s">
        <v>156</v>
      </c>
      <c r="S103" t="s">
        <v>217</v>
      </c>
      <c r="T103" s="29" t="s">
        <v>219</v>
      </c>
      <c r="U103" t="s">
        <v>34</v>
      </c>
    </row>
    <row r="104" spans="1:21" ht="15" customHeight="1">
      <c r="A104" t="s">
        <v>1289</v>
      </c>
      <c r="B104"/>
      <c r="C104" t="s">
        <v>1300</v>
      </c>
      <c r="D104" t="s">
        <v>68</v>
      </c>
      <c r="E104" t="s">
        <v>153</v>
      </c>
      <c r="F104" t="s">
        <v>176</v>
      </c>
      <c r="G104" t="s">
        <v>195</v>
      </c>
      <c r="H104"/>
      <c r="I104"/>
      <c r="J104"/>
      <c r="K104"/>
      <c r="L104"/>
      <c r="M104"/>
      <c r="N104" s="65">
        <v>1</v>
      </c>
      <c r="O104" s="77"/>
      <c r="P104"/>
      <c r="Q104"/>
      <c r="R104" t="s">
        <v>156</v>
      </c>
      <c r="S104" t="s">
        <v>217</v>
      </c>
      <c r="T104" s="29" t="s">
        <v>220</v>
      </c>
      <c r="U104" t="s">
        <v>34</v>
      </c>
    </row>
    <row r="105" spans="1:21" ht="15" customHeight="1">
      <c r="A105" t="s">
        <v>1289</v>
      </c>
      <c r="B105"/>
      <c r="C105" t="s">
        <v>1300</v>
      </c>
      <c r="D105" t="s">
        <v>68</v>
      </c>
      <c r="E105" t="s">
        <v>153</v>
      </c>
      <c r="F105" t="s">
        <v>176</v>
      </c>
      <c r="G105" t="s">
        <v>195</v>
      </c>
      <c r="H105"/>
      <c r="I105"/>
      <c r="J105"/>
      <c r="K105"/>
      <c r="L105"/>
      <c r="M105"/>
      <c r="N105" s="65">
        <v>2</v>
      </c>
      <c r="O105" s="77"/>
      <c r="P105"/>
      <c r="Q105"/>
      <c r="R105" t="s">
        <v>156</v>
      </c>
      <c r="S105" t="s">
        <v>217</v>
      </c>
      <c r="T105" s="29" t="s">
        <v>221</v>
      </c>
      <c r="U105" t="s">
        <v>34</v>
      </c>
    </row>
    <row r="106" spans="1:21" ht="15" customHeight="1">
      <c r="A106" t="s">
        <v>1289</v>
      </c>
      <c r="B106"/>
      <c r="C106" t="s">
        <v>1300</v>
      </c>
      <c r="D106" t="s">
        <v>68</v>
      </c>
      <c r="E106" t="s">
        <v>153</v>
      </c>
      <c r="F106" t="s">
        <v>154</v>
      </c>
      <c r="G106" t="s">
        <v>195</v>
      </c>
      <c r="H106"/>
      <c r="I106"/>
      <c r="J106"/>
      <c r="K106"/>
      <c r="L106"/>
      <c r="M106"/>
      <c r="N106" s="65">
        <v>1</v>
      </c>
      <c r="O106" s="77"/>
      <c r="P106"/>
      <c r="Q106"/>
      <c r="R106" t="s">
        <v>156</v>
      </c>
      <c r="S106" t="s">
        <v>240</v>
      </c>
      <c r="T106" s="29" t="s">
        <v>382</v>
      </c>
      <c r="U106" t="s">
        <v>34</v>
      </c>
    </row>
    <row r="107" spans="1:21" ht="15" customHeight="1">
      <c r="A107" t="s">
        <v>1289</v>
      </c>
      <c r="B107"/>
      <c r="C107" t="s">
        <v>1300</v>
      </c>
      <c r="D107" t="s">
        <v>68</v>
      </c>
      <c r="E107" t="s">
        <v>153</v>
      </c>
      <c r="F107" t="s">
        <v>154</v>
      </c>
      <c r="G107" t="s">
        <v>195</v>
      </c>
      <c r="H107"/>
      <c r="I107"/>
      <c r="J107"/>
      <c r="K107"/>
      <c r="L107"/>
      <c r="M107"/>
      <c r="N107" s="65">
        <v>1.5</v>
      </c>
      <c r="O107" s="77"/>
      <c r="P107"/>
      <c r="Q107"/>
      <c r="R107" t="s">
        <v>156</v>
      </c>
      <c r="S107" t="s">
        <v>240</v>
      </c>
      <c r="T107" s="29" t="s">
        <v>383</v>
      </c>
      <c r="U107" t="s">
        <v>34</v>
      </c>
    </row>
    <row r="108" spans="1:21" ht="15" customHeight="1">
      <c r="A108" t="s">
        <v>1289</v>
      </c>
      <c r="B108"/>
      <c r="C108" t="s">
        <v>1300</v>
      </c>
      <c r="D108" t="s">
        <v>68</v>
      </c>
      <c r="E108" t="s">
        <v>153</v>
      </c>
      <c r="F108" t="s">
        <v>154</v>
      </c>
      <c r="G108" t="s">
        <v>195</v>
      </c>
      <c r="H108"/>
      <c r="I108"/>
      <c r="J108"/>
      <c r="K108"/>
      <c r="L108"/>
      <c r="M108"/>
      <c r="N108" s="65">
        <v>1</v>
      </c>
      <c r="O108" s="77"/>
      <c r="P108"/>
      <c r="Q108"/>
      <c r="R108" t="s">
        <v>156</v>
      </c>
      <c r="S108" t="s">
        <v>240</v>
      </c>
      <c r="T108" s="29" t="s">
        <v>384</v>
      </c>
      <c r="U108" t="s">
        <v>34</v>
      </c>
    </row>
    <row r="109" spans="1:21" ht="15" customHeight="1">
      <c r="A109" t="s">
        <v>1289</v>
      </c>
      <c r="B109"/>
      <c r="C109" t="s">
        <v>1300</v>
      </c>
      <c r="D109" t="s">
        <v>68</v>
      </c>
      <c r="E109" t="s">
        <v>153</v>
      </c>
      <c r="F109" t="s">
        <v>154</v>
      </c>
      <c r="G109" t="s">
        <v>195</v>
      </c>
      <c r="H109"/>
      <c r="I109"/>
      <c r="J109"/>
      <c r="K109"/>
      <c r="L109"/>
      <c r="M109"/>
      <c r="N109" s="65">
        <v>1.5</v>
      </c>
      <c r="O109" s="77"/>
      <c r="P109"/>
      <c r="Q109"/>
      <c r="R109" t="s">
        <v>156</v>
      </c>
      <c r="S109" t="s">
        <v>240</v>
      </c>
      <c r="T109" s="29" t="s">
        <v>385</v>
      </c>
      <c r="U109" t="s">
        <v>34</v>
      </c>
    </row>
    <row r="110" spans="1:21" ht="15" customHeight="1">
      <c r="A110" t="s">
        <v>1289</v>
      </c>
      <c r="B110"/>
      <c r="C110" t="s">
        <v>1300</v>
      </c>
      <c r="D110" t="s">
        <v>68</v>
      </c>
      <c r="E110" t="s">
        <v>153</v>
      </c>
      <c r="F110" t="s">
        <v>154</v>
      </c>
      <c r="G110" t="s">
        <v>195</v>
      </c>
      <c r="H110"/>
      <c r="I110"/>
      <c r="J110"/>
      <c r="K110"/>
      <c r="L110"/>
      <c r="M110"/>
      <c r="N110" s="65">
        <v>1</v>
      </c>
      <c r="O110" s="77"/>
      <c r="P110"/>
      <c r="Q110"/>
      <c r="R110" t="s">
        <v>156</v>
      </c>
      <c r="S110" t="s">
        <v>240</v>
      </c>
      <c r="T110" s="29" t="s">
        <v>386</v>
      </c>
      <c r="U110" t="s">
        <v>34</v>
      </c>
    </row>
    <row r="111" spans="1:21" ht="15" customHeight="1">
      <c r="A111" t="s">
        <v>1289</v>
      </c>
      <c r="B111"/>
      <c r="C111" t="s">
        <v>1300</v>
      </c>
      <c r="D111" t="s">
        <v>68</v>
      </c>
      <c r="E111" t="s">
        <v>153</v>
      </c>
      <c r="F111" t="s">
        <v>154</v>
      </c>
      <c r="G111" t="s">
        <v>195</v>
      </c>
      <c r="H111"/>
      <c r="I111"/>
      <c r="J111"/>
      <c r="K111"/>
      <c r="L111"/>
      <c r="M111"/>
      <c r="N111" s="65">
        <v>1.5</v>
      </c>
      <c r="O111" s="77"/>
      <c r="P111"/>
      <c r="Q111"/>
      <c r="R111" t="s">
        <v>156</v>
      </c>
      <c r="S111" t="s">
        <v>240</v>
      </c>
      <c r="T111" s="29" t="s">
        <v>387</v>
      </c>
      <c r="U111" t="s">
        <v>34</v>
      </c>
    </row>
    <row r="112" spans="1:21" ht="15" customHeight="1">
      <c r="A112" t="s">
        <v>1289</v>
      </c>
      <c r="B112"/>
      <c r="C112" t="s">
        <v>1300</v>
      </c>
      <c r="D112" t="s">
        <v>68</v>
      </c>
      <c r="E112" t="s">
        <v>153</v>
      </c>
      <c r="F112" t="s">
        <v>160</v>
      </c>
      <c r="G112" t="s">
        <v>212</v>
      </c>
      <c r="H112"/>
      <c r="I112"/>
      <c r="J112"/>
      <c r="K112"/>
      <c r="L112"/>
      <c r="M112"/>
      <c r="N112" s="65">
        <v>2</v>
      </c>
      <c r="O112" s="77"/>
      <c r="P112"/>
      <c r="Q112"/>
      <c r="R112" t="s">
        <v>156</v>
      </c>
      <c r="S112" t="s">
        <v>222</v>
      </c>
      <c r="T112" s="29" t="s">
        <v>223</v>
      </c>
      <c r="U112" t="s">
        <v>34</v>
      </c>
    </row>
    <row r="113" spans="1:21" ht="15" customHeight="1">
      <c r="A113" t="s">
        <v>1289</v>
      </c>
      <c r="B113"/>
      <c r="C113" t="s">
        <v>1300</v>
      </c>
      <c r="D113" t="s">
        <v>68</v>
      </c>
      <c r="E113" t="s">
        <v>153</v>
      </c>
      <c r="F113" t="s">
        <v>160</v>
      </c>
      <c r="G113" t="s">
        <v>212</v>
      </c>
      <c r="H113"/>
      <c r="I113"/>
      <c r="J113"/>
      <c r="K113"/>
      <c r="L113"/>
      <c r="M113"/>
      <c r="N113" s="65">
        <v>1</v>
      </c>
      <c r="O113" s="77"/>
      <c r="P113"/>
      <c r="Q113"/>
      <c r="R113" t="s">
        <v>156</v>
      </c>
      <c r="S113" t="s">
        <v>222</v>
      </c>
      <c r="T113" s="29" t="s">
        <v>224</v>
      </c>
      <c r="U113" t="s">
        <v>34</v>
      </c>
    </row>
    <row r="114" spans="1:21" ht="15" customHeight="1">
      <c r="A114" t="s">
        <v>1289</v>
      </c>
      <c r="B114"/>
      <c r="C114" t="s">
        <v>1300</v>
      </c>
      <c r="D114" t="s">
        <v>68</v>
      </c>
      <c r="E114" t="s">
        <v>153</v>
      </c>
      <c r="F114" t="s">
        <v>160</v>
      </c>
      <c r="G114" t="s">
        <v>212</v>
      </c>
      <c r="H114"/>
      <c r="I114"/>
      <c r="J114"/>
      <c r="K114"/>
      <c r="L114"/>
      <c r="M114"/>
      <c r="N114" s="65">
        <v>1.9</v>
      </c>
      <c r="O114" s="65">
        <v>1.5</v>
      </c>
      <c r="P114">
        <v>2.2000000000000002</v>
      </c>
      <c r="Q114"/>
      <c r="R114" t="s">
        <v>156</v>
      </c>
      <c r="S114" t="s">
        <v>222</v>
      </c>
      <c r="T114" s="29" t="s">
        <v>225</v>
      </c>
      <c r="U114" t="s">
        <v>34</v>
      </c>
    </row>
    <row r="115" spans="1:21" ht="15" customHeight="1">
      <c r="A115" t="s">
        <v>1289</v>
      </c>
      <c r="B115"/>
      <c r="C115" t="s">
        <v>1300</v>
      </c>
      <c r="D115" t="s">
        <v>68</v>
      </c>
      <c r="E115" t="s">
        <v>153</v>
      </c>
      <c r="F115" t="s">
        <v>160</v>
      </c>
      <c r="G115" t="s">
        <v>212</v>
      </c>
      <c r="H115"/>
      <c r="I115"/>
      <c r="J115"/>
      <c r="K115"/>
      <c r="L115"/>
      <c r="M115"/>
      <c r="N115" s="65">
        <v>1.4</v>
      </c>
      <c r="O115" s="65">
        <v>0.3</v>
      </c>
      <c r="P115">
        <v>2.6</v>
      </c>
      <c r="Q115"/>
      <c r="R115" t="s">
        <v>156</v>
      </c>
      <c r="S115" t="s">
        <v>222</v>
      </c>
      <c r="T115" s="29" t="s">
        <v>226</v>
      </c>
      <c r="U115" t="s">
        <v>34</v>
      </c>
    </row>
    <row r="116" spans="1:21" ht="15" customHeight="1">
      <c r="A116" t="s">
        <v>1289</v>
      </c>
      <c r="B116"/>
      <c r="C116" t="s">
        <v>1300</v>
      </c>
      <c r="D116" t="s">
        <v>68</v>
      </c>
      <c r="E116" t="s">
        <v>153</v>
      </c>
      <c r="F116" t="s">
        <v>160</v>
      </c>
      <c r="G116" t="s">
        <v>212</v>
      </c>
      <c r="H116"/>
      <c r="I116"/>
      <c r="J116"/>
      <c r="K116"/>
      <c r="L116"/>
      <c r="M116"/>
      <c r="N116" s="65">
        <v>1.1000000000000001</v>
      </c>
      <c r="O116" s="65">
        <v>0.9</v>
      </c>
      <c r="P116">
        <v>1.3</v>
      </c>
      <c r="Q116"/>
      <c r="R116" t="s">
        <v>156</v>
      </c>
      <c r="S116" t="s">
        <v>222</v>
      </c>
      <c r="T116" s="29" t="s">
        <v>227</v>
      </c>
      <c r="U116" t="s">
        <v>34</v>
      </c>
    </row>
    <row r="117" spans="1:21" ht="15" customHeight="1">
      <c r="A117" t="s">
        <v>1289</v>
      </c>
      <c r="B117"/>
      <c r="C117" t="s">
        <v>1300</v>
      </c>
      <c r="D117" t="s">
        <v>68</v>
      </c>
      <c r="E117" t="s">
        <v>153</v>
      </c>
      <c r="F117" t="s">
        <v>160</v>
      </c>
      <c r="G117" t="s">
        <v>212</v>
      </c>
      <c r="H117"/>
      <c r="I117"/>
      <c r="J117"/>
      <c r="K117"/>
      <c r="L117"/>
      <c r="M117"/>
      <c r="N117" s="65">
        <v>1</v>
      </c>
      <c r="O117" s="77"/>
      <c r="P117"/>
      <c r="Q117"/>
      <c r="R117" t="s">
        <v>156</v>
      </c>
      <c r="S117" t="s">
        <v>222</v>
      </c>
      <c r="T117" s="29" t="s">
        <v>228</v>
      </c>
      <c r="U117" t="s">
        <v>34</v>
      </c>
    </row>
    <row r="118" spans="1:21" ht="15" customHeight="1">
      <c r="A118" t="s">
        <v>1289</v>
      </c>
      <c r="B118"/>
      <c r="C118" t="s">
        <v>1300</v>
      </c>
      <c r="D118" t="s">
        <v>68</v>
      </c>
      <c r="E118" t="s">
        <v>153</v>
      </c>
      <c r="F118" t="s">
        <v>160</v>
      </c>
      <c r="G118" t="s">
        <v>195</v>
      </c>
      <c r="H118"/>
      <c r="I118"/>
      <c r="J118"/>
      <c r="K118"/>
      <c r="L118"/>
      <c r="M118"/>
      <c r="N118" s="78">
        <v>0.2</v>
      </c>
      <c r="O118" s="78">
        <v>4.9000000000000002E-2</v>
      </c>
      <c r="P118">
        <v>0.43</v>
      </c>
      <c r="Q118"/>
      <c r="R118" t="s">
        <v>156</v>
      </c>
      <c r="S118" t="s">
        <v>243</v>
      </c>
      <c r="T118" s="29" t="s">
        <v>244</v>
      </c>
      <c r="U118" t="s">
        <v>34</v>
      </c>
    </row>
    <row r="119" spans="1:21" ht="15" customHeight="1">
      <c r="A119" t="s">
        <v>1289</v>
      </c>
      <c r="B119"/>
      <c r="C119" t="s">
        <v>1300</v>
      </c>
      <c r="D119" t="s">
        <v>68</v>
      </c>
      <c r="E119" t="s">
        <v>153</v>
      </c>
      <c r="F119" t="s">
        <v>160</v>
      </c>
      <c r="G119" t="s">
        <v>195</v>
      </c>
      <c r="H119"/>
      <c r="I119"/>
      <c r="J119"/>
      <c r="K119"/>
      <c r="L119"/>
      <c r="M119"/>
      <c r="N119" s="78">
        <v>0.44</v>
      </c>
      <c r="O119" s="78">
        <v>0.14000000000000001</v>
      </c>
      <c r="P119">
        <v>0.87</v>
      </c>
      <c r="Q119"/>
      <c r="R119" t="s">
        <v>156</v>
      </c>
      <c r="S119" t="s">
        <v>243</v>
      </c>
      <c r="T119" s="29" t="s">
        <v>245</v>
      </c>
      <c r="U119" t="s">
        <v>34</v>
      </c>
    </row>
    <row r="120" spans="1:21" ht="15" customHeight="1">
      <c r="A120" t="s">
        <v>1289</v>
      </c>
      <c r="B120"/>
      <c r="C120" t="s">
        <v>1300</v>
      </c>
      <c r="D120" t="s">
        <v>152</v>
      </c>
      <c r="E120" t="s">
        <v>153</v>
      </c>
      <c r="F120" t="s">
        <v>176</v>
      </c>
      <c r="G120" t="s">
        <v>161</v>
      </c>
      <c r="H120"/>
      <c r="I120"/>
      <c r="J120"/>
      <c r="K120"/>
      <c r="L120"/>
      <c r="M120"/>
      <c r="N120">
        <v>2</v>
      </c>
      <c r="O120"/>
      <c r="P120"/>
      <c r="Q120"/>
      <c r="R120" t="s">
        <v>156</v>
      </c>
      <c r="S120" t="s">
        <v>246</v>
      </c>
      <c r="T120" s="29" t="s">
        <v>247</v>
      </c>
      <c r="U120" t="s">
        <v>34</v>
      </c>
    </row>
    <row r="121" spans="1:21" ht="15" customHeight="1">
      <c r="A121" t="s">
        <v>1289</v>
      </c>
      <c r="B121"/>
      <c r="C121" t="s">
        <v>1300</v>
      </c>
      <c r="D121" t="s">
        <v>152</v>
      </c>
      <c r="E121" t="s">
        <v>153</v>
      </c>
      <c r="F121" t="s">
        <v>176</v>
      </c>
      <c r="G121" t="s">
        <v>161</v>
      </c>
      <c r="H121"/>
      <c r="I121"/>
      <c r="J121"/>
      <c r="K121"/>
      <c r="L121"/>
      <c r="M121"/>
      <c r="N121">
        <v>2</v>
      </c>
      <c r="O121"/>
      <c r="P121"/>
      <c r="Q121"/>
      <c r="R121" t="s">
        <v>156</v>
      </c>
      <c r="S121" t="s">
        <v>246</v>
      </c>
      <c r="T121" s="29" t="s">
        <v>248</v>
      </c>
      <c r="U121" t="s">
        <v>34</v>
      </c>
    </row>
    <row r="122" spans="1:21" ht="15" customHeight="1">
      <c r="A122" t="s">
        <v>1289</v>
      </c>
      <c r="B122"/>
      <c r="C122" t="s">
        <v>1300</v>
      </c>
      <c r="D122"/>
      <c r="E122" t="s">
        <v>153</v>
      </c>
      <c r="F122" t="s">
        <v>160</v>
      </c>
      <c r="G122" t="s">
        <v>393</v>
      </c>
      <c r="H122"/>
      <c r="I122"/>
      <c r="J122"/>
      <c r="K122"/>
      <c r="L122"/>
      <c r="M122"/>
      <c r="N122">
        <v>1</v>
      </c>
      <c r="O122"/>
      <c r="P122"/>
      <c r="Q122"/>
      <c r="R122" s="9" t="s">
        <v>392</v>
      </c>
      <c r="S122" t="s">
        <v>258</v>
      </c>
      <c r="T122" s="21" t="s">
        <v>251</v>
      </c>
      <c r="U122" t="s">
        <v>252</v>
      </c>
    </row>
    <row r="123" spans="1:21" ht="15" customHeight="1">
      <c r="A123" t="s">
        <v>1289</v>
      </c>
      <c r="B123"/>
      <c r="C123" t="s">
        <v>1300</v>
      </c>
      <c r="D123"/>
      <c r="E123" t="s">
        <v>153</v>
      </c>
      <c r="F123" t="s">
        <v>160</v>
      </c>
      <c r="G123" t="s">
        <v>161</v>
      </c>
      <c r="H123"/>
      <c r="I123"/>
      <c r="J123"/>
      <c r="K123"/>
      <c r="L123"/>
      <c r="M123"/>
      <c r="N123">
        <v>1</v>
      </c>
      <c r="O123"/>
      <c r="P123"/>
      <c r="Q123"/>
      <c r="R123" s="9" t="s">
        <v>392</v>
      </c>
      <c r="S123" t="s">
        <v>258</v>
      </c>
      <c r="T123" s="21" t="s">
        <v>251</v>
      </c>
      <c r="U123" t="s">
        <v>252</v>
      </c>
    </row>
    <row r="124" spans="1:21" ht="15" customHeight="1">
      <c r="A124" t="s">
        <v>1289</v>
      </c>
      <c r="B124"/>
      <c r="C124" t="s">
        <v>1300</v>
      </c>
      <c r="D124"/>
      <c r="E124" t="s">
        <v>153</v>
      </c>
      <c r="F124" t="s">
        <v>160</v>
      </c>
      <c r="G124" t="s">
        <v>161</v>
      </c>
      <c r="H124"/>
      <c r="I124"/>
      <c r="J124"/>
      <c r="K124"/>
      <c r="L124"/>
      <c r="M124"/>
      <c r="N124">
        <v>5</v>
      </c>
      <c r="O124"/>
      <c r="P124"/>
      <c r="Q124"/>
      <c r="R124" s="9" t="s">
        <v>392</v>
      </c>
      <c r="S124" t="s">
        <v>1302</v>
      </c>
      <c r="T124" s="21" t="s">
        <v>251</v>
      </c>
      <c r="U124" t="s">
        <v>252</v>
      </c>
    </row>
    <row r="125" spans="1:21" ht="15" customHeight="1">
      <c r="A125" t="s">
        <v>1289</v>
      </c>
      <c r="B125"/>
      <c r="C125" t="s">
        <v>1300</v>
      </c>
      <c r="D125"/>
      <c r="E125" t="s">
        <v>153</v>
      </c>
      <c r="F125" t="s">
        <v>154</v>
      </c>
      <c r="G125" t="s">
        <v>161</v>
      </c>
      <c r="H125"/>
      <c r="I125"/>
      <c r="J125"/>
      <c r="K125"/>
      <c r="L125"/>
      <c r="M125"/>
      <c r="N125">
        <v>4</v>
      </c>
      <c r="O125"/>
      <c r="P125"/>
      <c r="Q125"/>
      <c r="R125" s="9" t="s">
        <v>392</v>
      </c>
      <c r="S125" t="s">
        <v>1303</v>
      </c>
      <c r="T125" s="21" t="s">
        <v>251</v>
      </c>
      <c r="U125" t="s">
        <v>252</v>
      </c>
    </row>
    <row r="126" spans="1:21" ht="15" customHeight="1">
      <c r="A126" t="s">
        <v>1289</v>
      </c>
      <c r="B126"/>
      <c r="C126" t="s">
        <v>1300</v>
      </c>
      <c r="D126"/>
      <c r="E126" t="s">
        <v>153</v>
      </c>
      <c r="F126" t="s">
        <v>154</v>
      </c>
      <c r="G126" t="s">
        <v>161</v>
      </c>
      <c r="H126"/>
      <c r="I126"/>
      <c r="J126"/>
      <c r="K126"/>
      <c r="L126"/>
      <c r="M126"/>
      <c r="N126">
        <v>5</v>
      </c>
      <c r="O126"/>
      <c r="P126"/>
      <c r="Q126"/>
      <c r="R126" s="9" t="s">
        <v>392</v>
      </c>
      <c r="S126" t="s">
        <v>1303</v>
      </c>
      <c r="T126" s="21" t="s">
        <v>251</v>
      </c>
      <c r="U126" t="s">
        <v>252</v>
      </c>
    </row>
    <row r="127" spans="1:21" ht="15" customHeight="1">
      <c r="A127" t="s">
        <v>1289</v>
      </c>
      <c r="B127"/>
      <c r="C127" t="s">
        <v>1300</v>
      </c>
      <c r="D127"/>
      <c r="E127" t="s">
        <v>153</v>
      </c>
      <c r="F127" t="s">
        <v>154</v>
      </c>
      <c r="G127" t="s">
        <v>280</v>
      </c>
      <c r="H127"/>
      <c r="I127"/>
      <c r="J127"/>
      <c r="K127"/>
      <c r="L127"/>
      <c r="M127"/>
      <c r="N127">
        <v>3</v>
      </c>
      <c r="O127"/>
      <c r="P127"/>
      <c r="Q127"/>
      <c r="R127" s="9" t="s">
        <v>392</v>
      </c>
      <c r="S127" t="s">
        <v>281</v>
      </c>
      <c r="T127" s="21" t="s">
        <v>251</v>
      </c>
      <c r="U127" t="s">
        <v>252</v>
      </c>
    </row>
    <row r="128" spans="1:21" ht="15" customHeight="1">
      <c r="A128" t="s">
        <v>1289</v>
      </c>
      <c r="B128"/>
      <c r="C128" t="s">
        <v>1300</v>
      </c>
      <c r="D128"/>
      <c r="E128" t="s">
        <v>153</v>
      </c>
      <c r="F128" t="s">
        <v>154</v>
      </c>
      <c r="G128" t="s">
        <v>155</v>
      </c>
      <c r="H128"/>
      <c r="I128"/>
      <c r="J128"/>
      <c r="K128"/>
      <c r="L128"/>
      <c r="M128"/>
      <c r="N128">
        <v>1</v>
      </c>
      <c r="O128"/>
      <c r="P128"/>
      <c r="Q128"/>
      <c r="R128" s="9" t="s">
        <v>392</v>
      </c>
      <c r="S128" t="s">
        <v>270</v>
      </c>
      <c r="T128" s="21" t="s">
        <v>251</v>
      </c>
      <c r="U128" t="s">
        <v>252</v>
      </c>
    </row>
    <row r="129" spans="1:21" ht="15" customHeight="1">
      <c r="A129" t="s">
        <v>1289</v>
      </c>
      <c r="B129"/>
      <c r="C129" t="s">
        <v>1300</v>
      </c>
      <c r="D129"/>
      <c r="E129" t="s">
        <v>153</v>
      </c>
      <c r="F129" t="s">
        <v>284</v>
      </c>
      <c r="G129" t="s">
        <v>161</v>
      </c>
      <c r="H129"/>
      <c r="I129"/>
      <c r="J129"/>
      <c r="K129"/>
      <c r="L129"/>
      <c r="M129"/>
      <c r="N129">
        <v>1</v>
      </c>
      <c r="O129"/>
      <c r="P129"/>
      <c r="Q129"/>
      <c r="R129" s="9" t="s">
        <v>392</v>
      </c>
      <c r="S129" t="s">
        <v>287</v>
      </c>
      <c r="T129" s="21" t="s">
        <v>251</v>
      </c>
      <c r="U129" t="s">
        <v>252</v>
      </c>
    </row>
    <row r="130" spans="1:21" ht="15" customHeight="1">
      <c r="A130" t="s">
        <v>1289</v>
      </c>
      <c r="B130"/>
      <c r="C130" t="s">
        <v>1300</v>
      </c>
      <c r="D130"/>
      <c r="E130" t="s">
        <v>153</v>
      </c>
      <c r="F130" t="s">
        <v>284</v>
      </c>
      <c r="G130" t="s">
        <v>161</v>
      </c>
      <c r="H130"/>
      <c r="I130"/>
      <c r="J130"/>
      <c r="K130"/>
      <c r="L130"/>
      <c r="M130"/>
      <c r="N130">
        <v>2</v>
      </c>
      <c r="O130"/>
      <c r="P130"/>
      <c r="Q130"/>
      <c r="R130" s="9" t="s">
        <v>392</v>
      </c>
      <c r="S130" t="s">
        <v>287</v>
      </c>
      <c r="T130" s="21" t="s">
        <v>251</v>
      </c>
      <c r="U130" t="s">
        <v>252</v>
      </c>
    </row>
    <row r="131" spans="1:21" ht="15" customHeight="1">
      <c r="A131" t="s">
        <v>1289</v>
      </c>
      <c r="B131"/>
      <c r="C131" t="s">
        <v>1300</v>
      </c>
      <c r="D131"/>
      <c r="E131" t="s">
        <v>153</v>
      </c>
      <c r="F131" t="s">
        <v>284</v>
      </c>
      <c r="G131" t="s">
        <v>1304</v>
      </c>
      <c r="H131"/>
      <c r="I131"/>
      <c r="J131"/>
      <c r="K131"/>
      <c r="L131"/>
      <c r="M131"/>
      <c r="N131">
        <v>1</v>
      </c>
      <c r="O131"/>
      <c r="P131"/>
      <c r="Q131"/>
      <c r="R131" s="9" t="s">
        <v>392</v>
      </c>
      <c r="S131" t="s">
        <v>1305</v>
      </c>
      <c r="T131" s="21" t="s">
        <v>251</v>
      </c>
      <c r="U131" t="s">
        <v>252</v>
      </c>
    </row>
    <row r="132" spans="1:21" ht="15" customHeight="1">
      <c r="A132" t="s">
        <v>1289</v>
      </c>
      <c r="B132"/>
      <c r="C132" t="s">
        <v>1300</v>
      </c>
      <c r="D132"/>
      <c r="E132" t="s">
        <v>153</v>
      </c>
      <c r="F132" t="s">
        <v>291</v>
      </c>
      <c r="G132" t="s">
        <v>255</v>
      </c>
      <c r="H132"/>
      <c r="I132"/>
      <c r="J132"/>
      <c r="K132"/>
      <c r="L132"/>
      <c r="M132"/>
      <c r="N132">
        <v>1</v>
      </c>
      <c r="O132"/>
      <c r="P132"/>
      <c r="Q132"/>
      <c r="R132" s="9" t="s">
        <v>392</v>
      </c>
      <c r="S132" t="s">
        <v>292</v>
      </c>
      <c r="T132" s="21" t="s">
        <v>251</v>
      </c>
      <c r="U132" t="s">
        <v>252</v>
      </c>
    </row>
    <row r="133" spans="1:21" ht="15" customHeight="1">
      <c r="A133" t="s">
        <v>1289</v>
      </c>
      <c r="B133"/>
      <c r="C133" t="s">
        <v>1300</v>
      </c>
      <c r="D133"/>
      <c r="E133" t="s">
        <v>153</v>
      </c>
      <c r="F133" t="s">
        <v>291</v>
      </c>
      <c r="G133" t="s">
        <v>255</v>
      </c>
      <c r="H133"/>
      <c r="I133"/>
      <c r="J133"/>
      <c r="K133"/>
      <c r="L133"/>
      <c r="M133"/>
      <c r="N133">
        <v>2</v>
      </c>
      <c r="O133"/>
      <c r="P133"/>
      <c r="Q133"/>
      <c r="R133" s="9" t="s">
        <v>392</v>
      </c>
      <c r="S133" t="s">
        <v>292</v>
      </c>
      <c r="T133" s="21" t="s">
        <v>251</v>
      </c>
      <c r="U133" t="s">
        <v>252</v>
      </c>
    </row>
    <row r="134" spans="1:21" ht="15" customHeight="1">
      <c r="A134" t="s">
        <v>1289</v>
      </c>
      <c r="B134"/>
      <c r="C134" t="s">
        <v>1300</v>
      </c>
      <c r="D134"/>
      <c r="E134" t="s">
        <v>153</v>
      </c>
      <c r="F134" t="s">
        <v>291</v>
      </c>
      <c r="G134" t="s">
        <v>294</v>
      </c>
      <c r="H134"/>
      <c r="I134"/>
      <c r="J134"/>
      <c r="K134"/>
      <c r="L134"/>
      <c r="M134"/>
      <c r="N134">
        <v>1</v>
      </c>
      <c r="O134"/>
      <c r="P134"/>
      <c r="Q134"/>
      <c r="R134" s="9" t="s">
        <v>392</v>
      </c>
      <c r="S134" t="s">
        <v>295</v>
      </c>
      <c r="T134" s="21" t="s">
        <v>251</v>
      </c>
      <c r="U134" t="s">
        <v>252</v>
      </c>
    </row>
    <row r="135" spans="1:21" ht="15" customHeight="1">
      <c r="A135" t="s">
        <v>1289</v>
      </c>
      <c r="B135"/>
      <c r="C135" t="s">
        <v>1300</v>
      </c>
      <c r="D135"/>
      <c r="E135" t="s">
        <v>153</v>
      </c>
      <c r="F135" t="s">
        <v>291</v>
      </c>
      <c r="G135" t="s">
        <v>169</v>
      </c>
      <c r="H135"/>
      <c r="I135"/>
      <c r="J135"/>
      <c r="K135"/>
      <c r="L135"/>
      <c r="M135"/>
      <c r="N135">
        <v>0.17</v>
      </c>
      <c r="O135">
        <v>0.03</v>
      </c>
      <c r="P135">
        <v>0.38</v>
      </c>
      <c r="Q135"/>
      <c r="R135" s="9" t="s">
        <v>392</v>
      </c>
      <c r="S135" t="s">
        <v>297</v>
      </c>
      <c r="T135" s="21" t="s">
        <v>251</v>
      </c>
      <c r="U135" t="s">
        <v>252</v>
      </c>
    </row>
    <row r="136" spans="1:21" ht="15" customHeight="1">
      <c r="A136" t="s">
        <v>1289</v>
      </c>
      <c r="B136"/>
      <c r="C136" t="s">
        <v>1300</v>
      </c>
      <c r="D136"/>
      <c r="E136" t="s">
        <v>153</v>
      </c>
      <c r="F136" t="s">
        <v>291</v>
      </c>
      <c r="G136" t="s">
        <v>195</v>
      </c>
      <c r="H136"/>
      <c r="I136"/>
      <c r="J136"/>
      <c r="K136"/>
      <c r="L136"/>
      <c r="M136"/>
      <c r="N136">
        <v>2</v>
      </c>
      <c r="O136"/>
      <c r="P136"/>
      <c r="Q136"/>
      <c r="R136" s="9" t="s">
        <v>392</v>
      </c>
      <c r="S136" t="s">
        <v>299</v>
      </c>
      <c r="T136" s="21" t="s">
        <v>251</v>
      </c>
      <c r="U136" t="s">
        <v>252</v>
      </c>
    </row>
    <row r="137" spans="1:21" ht="15" customHeight="1">
      <c r="A137" t="s">
        <v>1289</v>
      </c>
      <c r="B137"/>
      <c r="C137" t="s">
        <v>1300</v>
      </c>
      <c r="D137"/>
      <c r="E137" t="s">
        <v>153</v>
      </c>
      <c r="F137" t="s">
        <v>176</v>
      </c>
      <c r="G137" t="s">
        <v>304</v>
      </c>
      <c r="H137"/>
      <c r="I137"/>
      <c r="J137"/>
      <c r="K137"/>
      <c r="L137"/>
      <c r="M137"/>
      <c r="N137">
        <v>1</v>
      </c>
      <c r="O137"/>
      <c r="P137"/>
      <c r="Q137"/>
      <c r="R137" s="9" t="s">
        <v>392</v>
      </c>
      <c r="S137" t="s">
        <v>305</v>
      </c>
      <c r="T137" s="21" t="s">
        <v>251</v>
      </c>
      <c r="U137" t="s">
        <v>252</v>
      </c>
    </row>
    <row r="138" spans="1:21" ht="15" customHeight="1">
      <c r="A138" t="s">
        <v>1289</v>
      </c>
      <c r="B138"/>
      <c r="C138" t="s">
        <v>1300</v>
      </c>
      <c r="D138"/>
      <c r="E138" t="s">
        <v>153</v>
      </c>
      <c r="F138" t="s">
        <v>204</v>
      </c>
      <c r="G138" t="s">
        <v>161</v>
      </c>
      <c r="H138"/>
      <c r="I138"/>
      <c r="J138"/>
      <c r="K138"/>
      <c r="L138"/>
      <c r="M138"/>
      <c r="N138">
        <v>2</v>
      </c>
      <c r="O138"/>
      <c r="P138"/>
      <c r="Q138"/>
      <c r="R138" s="9" t="s">
        <v>392</v>
      </c>
      <c r="S138" t="s">
        <v>307</v>
      </c>
      <c r="T138" s="21" t="s">
        <v>251</v>
      </c>
      <c r="U138" t="s">
        <v>252</v>
      </c>
    </row>
    <row r="139" spans="1:21" ht="15" customHeight="1">
      <c r="A139" t="s">
        <v>1289</v>
      </c>
      <c r="B139"/>
      <c r="C139" t="s">
        <v>1300</v>
      </c>
      <c r="D139"/>
      <c r="E139" t="s">
        <v>153</v>
      </c>
      <c r="F139" t="s">
        <v>180</v>
      </c>
      <c r="G139" t="s">
        <v>161</v>
      </c>
      <c r="H139"/>
      <c r="I139"/>
      <c r="J139"/>
      <c r="K139"/>
      <c r="L139"/>
      <c r="M139"/>
      <c r="N139">
        <v>2</v>
      </c>
      <c r="O139"/>
      <c r="P139"/>
      <c r="Q139"/>
      <c r="R139" s="9" t="s">
        <v>392</v>
      </c>
      <c r="S139" t="s">
        <v>309</v>
      </c>
      <c r="T139" s="21" t="s">
        <v>251</v>
      </c>
      <c r="U139" t="s">
        <v>252</v>
      </c>
    </row>
    <row r="140" spans="1:21" ht="15" customHeight="1">
      <c r="A140" t="s">
        <v>1289</v>
      </c>
      <c r="B140"/>
      <c r="C140" t="s">
        <v>1300</v>
      </c>
      <c r="D140"/>
      <c r="E140" t="s">
        <v>153</v>
      </c>
      <c r="F140" t="s">
        <v>180</v>
      </c>
      <c r="G140" t="s">
        <v>161</v>
      </c>
      <c r="H140"/>
      <c r="I140"/>
      <c r="J140"/>
      <c r="K140"/>
      <c r="L140"/>
      <c r="M140"/>
      <c r="N140">
        <v>2</v>
      </c>
      <c r="O140"/>
      <c r="P140"/>
      <c r="Q140"/>
      <c r="R140" s="9" t="s">
        <v>392</v>
      </c>
      <c r="S140" t="s">
        <v>311</v>
      </c>
      <c r="T140" s="21" t="s">
        <v>251</v>
      </c>
      <c r="U140" t="s">
        <v>252</v>
      </c>
    </row>
    <row r="141" spans="1:21" ht="15" customHeight="1">
      <c r="A141" t="s">
        <v>1289</v>
      </c>
      <c r="B141"/>
      <c r="C141" t="s">
        <v>1300</v>
      </c>
      <c r="D141"/>
      <c r="E141" t="s">
        <v>153</v>
      </c>
      <c r="F141" t="s">
        <v>180</v>
      </c>
      <c r="G141" t="s">
        <v>161</v>
      </c>
      <c r="H141"/>
      <c r="I141"/>
      <c r="J141"/>
      <c r="K141"/>
      <c r="L141"/>
      <c r="M141"/>
      <c r="N141">
        <v>2</v>
      </c>
      <c r="O141"/>
      <c r="P141"/>
      <c r="Q141"/>
      <c r="R141" s="9" t="s">
        <v>392</v>
      </c>
      <c r="S141" t="s">
        <v>313</v>
      </c>
      <c r="T141" s="21" t="s">
        <v>251</v>
      </c>
      <c r="U141" t="s">
        <v>252</v>
      </c>
    </row>
    <row r="142" spans="1:21" ht="15" customHeight="1">
      <c r="A142" t="s">
        <v>1289</v>
      </c>
      <c r="B142"/>
      <c r="C142" t="s">
        <v>1300</v>
      </c>
      <c r="D142"/>
      <c r="E142" t="s">
        <v>153</v>
      </c>
      <c r="F142" t="s">
        <v>180</v>
      </c>
      <c r="G142" t="s">
        <v>161</v>
      </c>
      <c r="H142"/>
      <c r="I142"/>
      <c r="J142"/>
      <c r="K142"/>
      <c r="L142"/>
      <c r="M142"/>
      <c r="N142">
        <v>2</v>
      </c>
      <c r="O142"/>
      <c r="P142"/>
      <c r="Q142"/>
      <c r="R142" s="9" t="s">
        <v>392</v>
      </c>
      <c r="S142" t="s">
        <v>315</v>
      </c>
      <c r="T142" s="21" t="s">
        <v>251</v>
      </c>
      <c r="U142" t="s">
        <v>252</v>
      </c>
    </row>
    <row r="143" spans="1:21" ht="15" customHeight="1">
      <c r="A143" t="s">
        <v>1289</v>
      </c>
      <c r="B143"/>
      <c r="C143" t="s">
        <v>1300</v>
      </c>
      <c r="D143"/>
      <c r="E143" t="s">
        <v>153</v>
      </c>
      <c r="F143" t="s">
        <v>180</v>
      </c>
      <c r="G143" t="s">
        <v>320</v>
      </c>
      <c r="H143"/>
      <c r="I143"/>
      <c r="J143"/>
      <c r="K143"/>
      <c r="L143"/>
      <c r="M143"/>
      <c r="N143">
        <v>1</v>
      </c>
      <c r="O143"/>
      <c r="P143"/>
      <c r="Q143"/>
      <c r="R143" s="9" t="s">
        <v>392</v>
      </c>
      <c r="S143" t="s">
        <v>321</v>
      </c>
      <c r="T143" s="21" t="s">
        <v>251</v>
      </c>
      <c r="U143" t="s">
        <v>252</v>
      </c>
    </row>
    <row r="144" spans="1:21" ht="15" customHeight="1">
      <c r="A144" t="s">
        <v>1289</v>
      </c>
      <c r="B144"/>
      <c r="C144" t="s">
        <v>1300</v>
      </c>
      <c r="D144"/>
      <c r="E144" t="s">
        <v>153</v>
      </c>
      <c r="F144" t="s">
        <v>154</v>
      </c>
      <c r="G144" t="s">
        <v>155</v>
      </c>
      <c r="H144"/>
      <c r="I144"/>
      <c r="J144"/>
      <c r="K144"/>
      <c r="L144"/>
      <c r="M144"/>
      <c r="N144">
        <v>0.63</v>
      </c>
      <c r="O144"/>
      <c r="P144"/>
      <c r="Q144"/>
      <c r="R144" s="9" t="s">
        <v>392</v>
      </c>
      <c r="S144" t="s">
        <v>281</v>
      </c>
      <c r="T144" s="21" t="s">
        <v>251</v>
      </c>
      <c r="U144" t="s">
        <v>252</v>
      </c>
    </row>
    <row r="145" spans="1:21" ht="15" customHeight="1">
      <c r="A145" t="s">
        <v>1284</v>
      </c>
      <c r="B145"/>
      <c r="C145" t="s">
        <v>1300</v>
      </c>
      <c r="D145" t="s">
        <v>152</v>
      </c>
      <c r="E145" t="s">
        <v>153</v>
      </c>
      <c r="F145" t="s">
        <v>154</v>
      </c>
      <c r="G145" t="s">
        <v>155</v>
      </c>
      <c r="H145"/>
      <c r="I145"/>
      <c r="J145"/>
      <c r="K145"/>
      <c r="L145"/>
      <c r="M145"/>
      <c r="N145" s="65">
        <v>4</v>
      </c>
      <c r="O145" s="77"/>
      <c r="P145"/>
      <c r="Q145"/>
      <c r="R145" t="s">
        <v>156</v>
      </c>
      <c r="S145" t="s">
        <v>157</v>
      </c>
      <c r="T145" s="29" t="s">
        <v>158</v>
      </c>
      <c r="U145" t="s">
        <v>34</v>
      </c>
    </row>
    <row r="146" spans="1:21" ht="15" customHeight="1">
      <c r="A146" t="s">
        <v>1284</v>
      </c>
      <c r="B146"/>
      <c r="C146" t="s">
        <v>1300</v>
      </c>
      <c r="D146" t="s">
        <v>152</v>
      </c>
      <c r="E146" t="s">
        <v>153</v>
      </c>
      <c r="F146" t="s">
        <v>160</v>
      </c>
      <c r="G146" t="s">
        <v>161</v>
      </c>
      <c r="H146"/>
      <c r="I146"/>
      <c r="J146"/>
      <c r="K146"/>
      <c r="L146"/>
      <c r="M146"/>
      <c r="N146" s="65">
        <v>12</v>
      </c>
      <c r="O146" s="77"/>
      <c r="P146"/>
      <c r="Q146"/>
      <c r="R146" t="s">
        <v>156</v>
      </c>
      <c r="S146" t="s">
        <v>157</v>
      </c>
      <c r="T146" s="29" t="s">
        <v>162</v>
      </c>
      <c r="U146" t="s">
        <v>34</v>
      </c>
    </row>
    <row r="147" spans="1:21" ht="15" customHeight="1">
      <c r="A147" t="s">
        <v>1284</v>
      </c>
      <c r="B147"/>
      <c r="C147" t="s">
        <v>1300</v>
      </c>
      <c r="D147" t="s">
        <v>152</v>
      </c>
      <c r="E147" t="s">
        <v>153</v>
      </c>
      <c r="F147" t="s">
        <v>160</v>
      </c>
      <c r="G147" t="s">
        <v>161</v>
      </c>
      <c r="H147"/>
      <c r="I147"/>
      <c r="J147"/>
      <c r="K147"/>
      <c r="L147"/>
      <c r="M147"/>
      <c r="N147" s="65">
        <v>10.7</v>
      </c>
      <c r="O147" s="77"/>
      <c r="P147"/>
      <c r="Q147"/>
      <c r="R147" t="s">
        <v>156</v>
      </c>
      <c r="S147" t="s">
        <v>157</v>
      </c>
      <c r="T147" s="29" t="s">
        <v>163</v>
      </c>
      <c r="U147" t="s">
        <v>34</v>
      </c>
    </row>
    <row r="148" spans="1:21" ht="15" customHeight="1">
      <c r="A148" t="s">
        <v>1284</v>
      </c>
      <c r="B148"/>
      <c r="C148" t="s">
        <v>1300</v>
      </c>
      <c r="D148" t="s">
        <v>152</v>
      </c>
      <c r="E148" t="s">
        <v>153</v>
      </c>
      <c r="F148" t="s">
        <v>160</v>
      </c>
      <c r="G148" t="s">
        <v>161</v>
      </c>
      <c r="H148"/>
      <c r="I148"/>
      <c r="J148"/>
      <c r="K148"/>
      <c r="L148"/>
      <c r="M148"/>
      <c r="N148" s="65">
        <v>7.9</v>
      </c>
      <c r="O148" s="77"/>
      <c r="P148"/>
      <c r="Q148"/>
      <c r="R148" t="s">
        <v>156</v>
      </c>
      <c r="S148" t="s">
        <v>157</v>
      </c>
      <c r="T148" s="29" t="s">
        <v>164</v>
      </c>
      <c r="U148" t="s">
        <v>34</v>
      </c>
    </row>
    <row r="149" spans="1:21" ht="15" customHeight="1">
      <c r="A149" t="s">
        <v>1284</v>
      </c>
      <c r="B149"/>
      <c r="C149" t="s">
        <v>1300</v>
      </c>
      <c r="D149" t="s">
        <v>152</v>
      </c>
      <c r="E149" t="s">
        <v>153</v>
      </c>
      <c r="F149" t="s">
        <v>160</v>
      </c>
      <c r="G149" t="s">
        <v>161</v>
      </c>
      <c r="H149"/>
      <c r="I149"/>
      <c r="J149"/>
      <c r="K149"/>
      <c r="L149"/>
      <c r="M149"/>
      <c r="N149" s="65">
        <v>8.1</v>
      </c>
      <c r="O149" s="77"/>
      <c r="P149"/>
      <c r="Q149"/>
      <c r="R149" t="s">
        <v>156</v>
      </c>
      <c r="S149" t="s">
        <v>157</v>
      </c>
      <c r="T149" s="29" t="s">
        <v>165</v>
      </c>
      <c r="U149" t="s">
        <v>34</v>
      </c>
    </row>
    <row r="150" spans="1:21" ht="15" customHeight="1">
      <c r="A150" t="s">
        <v>1284</v>
      </c>
      <c r="B150"/>
      <c r="C150" t="s">
        <v>1300</v>
      </c>
      <c r="D150" t="s">
        <v>152</v>
      </c>
      <c r="E150" t="s">
        <v>153</v>
      </c>
      <c r="F150" t="s">
        <v>160</v>
      </c>
      <c r="G150" t="s">
        <v>161</v>
      </c>
      <c r="H150"/>
      <c r="I150"/>
      <c r="J150"/>
      <c r="K150"/>
      <c r="L150"/>
      <c r="M150"/>
      <c r="N150" s="65">
        <v>8.5</v>
      </c>
      <c r="O150" s="77"/>
      <c r="P150"/>
      <c r="Q150"/>
      <c r="R150" t="s">
        <v>156</v>
      </c>
      <c r="S150" t="s">
        <v>157</v>
      </c>
      <c r="T150" s="29" t="s">
        <v>166</v>
      </c>
      <c r="U150" t="s">
        <v>34</v>
      </c>
    </row>
    <row r="151" spans="1:21" ht="15" customHeight="1">
      <c r="A151" t="s">
        <v>1284</v>
      </c>
      <c r="B151"/>
      <c r="C151" t="s">
        <v>1300</v>
      </c>
      <c r="D151" t="s">
        <v>152</v>
      </c>
      <c r="E151" t="s">
        <v>153</v>
      </c>
      <c r="F151" t="s">
        <v>160</v>
      </c>
      <c r="G151" t="s">
        <v>161</v>
      </c>
      <c r="H151"/>
      <c r="I151"/>
      <c r="J151"/>
      <c r="K151"/>
      <c r="L151"/>
      <c r="M151"/>
      <c r="N151" s="65">
        <v>8.5</v>
      </c>
      <c r="O151" s="77"/>
      <c r="P151"/>
      <c r="Q151"/>
      <c r="R151" t="s">
        <v>156</v>
      </c>
      <c r="S151" t="s">
        <v>157</v>
      </c>
      <c r="T151" s="29" t="s">
        <v>167</v>
      </c>
      <c r="U151" t="s">
        <v>34</v>
      </c>
    </row>
    <row r="152" spans="1:21" ht="15" customHeight="1">
      <c r="A152" t="s">
        <v>1284</v>
      </c>
      <c r="B152"/>
      <c r="C152" t="s">
        <v>1300</v>
      </c>
      <c r="D152" t="s">
        <v>68</v>
      </c>
      <c r="E152" t="s">
        <v>153</v>
      </c>
      <c r="F152" t="s">
        <v>160</v>
      </c>
      <c r="G152" t="s">
        <v>169</v>
      </c>
      <c r="H152"/>
      <c r="I152"/>
      <c r="J152"/>
      <c r="K152"/>
      <c r="L152"/>
      <c r="M152"/>
      <c r="N152" s="65">
        <v>8.1</v>
      </c>
      <c r="O152" s="78">
        <v>4.9000000000000004</v>
      </c>
      <c r="P152">
        <v>13.4</v>
      </c>
      <c r="Q152"/>
      <c r="R152" t="s">
        <v>156</v>
      </c>
      <c r="S152" t="s">
        <v>170</v>
      </c>
      <c r="T152" s="29" t="s">
        <v>171</v>
      </c>
      <c r="U152" t="s">
        <v>34</v>
      </c>
    </row>
    <row r="153" spans="1:21" ht="15" customHeight="1">
      <c r="A153" t="s">
        <v>1284</v>
      </c>
      <c r="B153"/>
      <c r="C153" t="s">
        <v>1300</v>
      </c>
      <c r="D153" t="s">
        <v>68</v>
      </c>
      <c r="E153" t="s">
        <v>153</v>
      </c>
      <c r="F153" t="s">
        <v>154</v>
      </c>
      <c r="G153" t="s">
        <v>169</v>
      </c>
      <c r="H153"/>
      <c r="I153"/>
      <c r="J153"/>
      <c r="K153"/>
      <c r="L153"/>
      <c r="M153"/>
      <c r="N153" s="65">
        <v>6.5</v>
      </c>
      <c r="O153" s="78">
        <v>3.9</v>
      </c>
      <c r="P153">
        <v>10.7</v>
      </c>
      <c r="Q153"/>
      <c r="R153" t="s">
        <v>156</v>
      </c>
      <c r="S153" t="s">
        <v>170</v>
      </c>
      <c r="T153" s="29" t="s">
        <v>172</v>
      </c>
      <c r="U153" t="s">
        <v>34</v>
      </c>
    </row>
    <row r="154" spans="1:21" ht="15" customHeight="1">
      <c r="A154" t="s">
        <v>1284</v>
      </c>
      <c r="B154"/>
      <c r="C154" t="s">
        <v>1300</v>
      </c>
      <c r="D154" t="s">
        <v>68</v>
      </c>
      <c r="E154" t="s">
        <v>153</v>
      </c>
      <c r="F154" t="s">
        <v>173</v>
      </c>
      <c r="G154" t="s">
        <v>169</v>
      </c>
      <c r="H154"/>
      <c r="I154"/>
      <c r="J154"/>
      <c r="K154"/>
      <c r="L154"/>
      <c r="M154"/>
      <c r="N154" s="65">
        <v>5.0999999999999996</v>
      </c>
      <c r="O154" s="78">
        <v>3.1</v>
      </c>
      <c r="P154">
        <v>8.5</v>
      </c>
      <c r="Q154"/>
      <c r="R154" t="s">
        <v>156</v>
      </c>
      <c r="S154" t="s">
        <v>170</v>
      </c>
      <c r="T154" s="29" t="s">
        <v>174</v>
      </c>
      <c r="U154" t="s">
        <v>34</v>
      </c>
    </row>
    <row r="155" spans="1:21" ht="15" customHeight="1">
      <c r="A155" t="s">
        <v>1284</v>
      </c>
      <c r="B155"/>
      <c r="C155" t="s">
        <v>1300</v>
      </c>
      <c r="D155" t="s">
        <v>68</v>
      </c>
      <c r="E155" t="s">
        <v>153</v>
      </c>
      <c r="F155" t="s">
        <v>176</v>
      </c>
      <c r="G155" t="s">
        <v>155</v>
      </c>
      <c r="H155"/>
      <c r="I155"/>
      <c r="J155"/>
      <c r="K155"/>
      <c r="L155"/>
      <c r="M155"/>
      <c r="N155" s="65">
        <v>1.47</v>
      </c>
      <c r="O155" s="78">
        <v>1.3</v>
      </c>
      <c r="P155">
        <v>1.7</v>
      </c>
      <c r="Q155"/>
      <c r="R155" t="s">
        <v>156</v>
      </c>
      <c r="S155" t="s">
        <v>177</v>
      </c>
      <c r="T155" s="29" t="s">
        <v>178</v>
      </c>
      <c r="U155" t="s">
        <v>34</v>
      </c>
    </row>
    <row r="156" spans="1:21" ht="15" customHeight="1">
      <c r="A156" t="s">
        <v>1284</v>
      </c>
      <c r="B156"/>
      <c r="C156" t="s">
        <v>1300</v>
      </c>
      <c r="D156" t="s">
        <v>68</v>
      </c>
      <c r="E156" t="s">
        <v>153</v>
      </c>
      <c r="F156" t="s">
        <v>176</v>
      </c>
      <c r="G156" t="s">
        <v>155</v>
      </c>
      <c r="H156"/>
      <c r="I156"/>
      <c r="J156"/>
      <c r="K156"/>
      <c r="L156"/>
      <c r="M156"/>
      <c r="N156" s="65">
        <v>7.65</v>
      </c>
      <c r="O156" s="78">
        <v>7</v>
      </c>
      <c r="P156">
        <v>8.3000000000000007</v>
      </c>
      <c r="Q156"/>
      <c r="R156" t="s">
        <v>156</v>
      </c>
      <c r="S156" t="s">
        <v>177</v>
      </c>
      <c r="T156" s="29" t="s">
        <v>179</v>
      </c>
      <c r="U156" t="s">
        <v>34</v>
      </c>
    </row>
    <row r="157" spans="1:21" ht="15" customHeight="1">
      <c r="A157" t="s">
        <v>1284</v>
      </c>
      <c r="B157"/>
      <c r="C157" t="s">
        <v>1300</v>
      </c>
      <c r="D157" t="s">
        <v>152</v>
      </c>
      <c r="E157" t="s">
        <v>153</v>
      </c>
      <c r="F157" t="s">
        <v>341</v>
      </c>
      <c r="G157" t="s">
        <v>155</v>
      </c>
      <c r="H157"/>
      <c r="I157"/>
      <c r="J157"/>
      <c r="K157"/>
      <c r="L157"/>
      <c r="M157"/>
      <c r="N157" s="72" t="s">
        <v>1306</v>
      </c>
      <c r="O157" s="72">
        <v>6.5</v>
      </c>
      <c r="P157">
        <v>10.6</v>
      </c>
      <c r="Q157"/>
      <c r="R157" t="s">
        <v>156</v>
      </c>
      <c r="S157" t="s">
        <v>342</v>
      </c>
      <c r="T157" s="29" t="s">
        <v>343</v>
      </c>
      <c r="U157" t="s">
        <v>34</v>
      </c>
    </row>
    <row r="158" spans="1:21" ht="15" customHeight="1">
      <c r="A158" t="s">
        <v>1284</v>
      </c>
      <c r="B158"/>
      <c r="C158" t="s">
        <v>1300</v>
      </c>
      <c r="D158" t="s">
        <v>152</v>
      </c>
      <c r="E158" t="s">
        <v>153</v>
      </c>
      <c r="F158" t="s">
        <v>341</v>
      </c>
      <c r="G158" t="s">
        <v>155</v>
      </c>
      <c r="H158"/>
      <c r="I158"/>
      <c r="J158"/>
      <c r="K158"/>
      <c r="L158"/>
      <c r="M158"/>
      <c r="N158" s="72" t="s">
        <v>1307</v>
      </c>
      <c r="O158" s="72">
        <v>1.3</v>
      </c>
      <c r="P158">
        <v>3.5</v>
      </c>
      <c r="Q158"/>
      <c r="R158" t="s">
        <v>156</v>
      </c>
      <c r="S158" s="66" t="s">
        <v>342</v>
      </c>
      <c r="T158" s="29" t="s">
        <v>1301</v>
      </c>
      <c r="U158" t="s">
        <v>34</v>
      </c>
    </row>
    <row r="159" spans="1:21" ht="15" customHeight="1">
      <c r="A159" t="s">
        <v>1284</v>
      </c>
      <c r="B159"/>
      <c r="C159" t="s">
        <v>1300</v>
      </c>
      <c r="D159" t="s">
        <v>152</v>
      </c>
      <c r="E159" t="s">
        <v>153</v>
      </c>
      <c r="F159" t="s">
        <v>160</v>
      </c>
      <c r="G159" t="s">
        <v>161</v>
      </c>
      <c r="H159"/>
      <c r="I159"/>
      <c r="J159"/>
      <c r="K159"/>
      <c r="L159"/>
      <c r="M159"/>
      <c r="N159">
        <v>7</v>
      </c>
      <c r="O159"/>
      <c r="P159"/>
      <c r="Q159"/>
      <c r="R159" t="s">
        <v>156</v>
      </c>
      <c r="S159" t="s">
        <v>351</v>
      </c>
      <c r="T159" s="29" t="s">
        <v>352</v>
      </c>
      <c r="U159" t="s">
        <v>34</v>
      </c>
    </row>
    <row r="160" spans="1:21" ht="15" customHeight="1">
      <c r="A160" t="s">
        <v>1284</v>
      </c>
      <c r="B160"/>
      <c r="C160" t="s">
        <v>1300</v>
      </c>
      <c r="D160" t="s">
        <v>152</v>
      </c>
      <c r="E160" t="s">
        <v>153</v>
      </c>
      <c r="F160" t="s">
        <v>160</v>
      </c>
      <c r="G160" t="s">
        <v>161</v>
      </c>
      <c r="H160"/>
      <c r="I160"/>
      <c r="J160"/>
      <c r="K160"/>
      <c r="L160"/>
      <c r="M160"/>
      <c r="N160">
        <v>7</v>
      </c>
      <c r="O160"/>
      <c r="P160"/>
      <c r="Q160"/>
      <c r="R160" t="s">
        <v>156</v>
      </c>
      <c r="S160" t="s">
        <v>351</v>
      </c>
      <c r="T160" s="29" t="s">
        <v>354</v>
      </c>
      <c r="U160" t="s">
        <v>34</v>
      </c>
    </row>
    <row r="161" spans="1:21" ht="15" customHeight="1">
      <c r="A161" t="s">
        <v>1284</v>
      </c>
      <c r="B161"/>
      <c r="C161" t="s">
        <v>1300</v>
      </c>
      <c r="D161" t="s">
        <v>152</v>
      </c>
      <c r="E161" t="s">
        <v>153</v>
      </c>
      <c r="F161" t="s">
        <v>160</v>
      </c>
      <c r="G161" t="s">
        <v>161</v>
      </c>
      <c r="H161"/>
      <c r="I161"/>
      <c r="J161"/>
      <c r="K161"/>
      <c r="L161"/>
      <c r="M161"/>
      <c r="N161">
        <v>7</v>
      </c>
      <c r="O161"/>
      <c r="P161"/>
      <c r="Q161"/>
      <c r="R161" t="s">
        <v>156</v>
      </c>
      <c r="S161" t="s">
        <v>351</v>
      </c>
      <c r="T161" s="29" t="s">
        <v>356</v>
      </c>
      <c r="U161" t="s">
        <v>34</v>
      </c>
    </row>
    <row r="162" spans="1:21" ht="15" customHeight="1">
      <c r="A162" t="s">
        <v>1284</v>
      </c>
      <c r="B162"/>
      <c r="C162" t="s">
        <v>1300</v>
      </c>
      <c r="D162" t="s">
        <v>152</v>
      </c>
      <c r="E162" t="s">
        <v>153</v>
      </c>
      <c r="F162" t="s">
        <v>160</v>
      </c>
      <c r="G162" t="s">
        <v>161</v>
      </c>
      <c r="H162"/>
      <c r="I162"/>
      <c r="J162"/>
      <c r="K162"/>
      <c r="L162"/>
      <c r="M162"/>
      <c r="N162">
        <v>7</v>
      </c>
      <c r="O162"/>
      <c r="P162"/>
      <c r="Q162"/>
      <c r="R162" t="s">
        <v>156</v>
      </c>
      <c r="S162" t="s">
        <v>351</v>
      </c>
      <c r="T162" s="29" t="s">
        <v>357</v>
      </c>
      <c r="U162" t="s">
        <v>34</v>
      </c>
    </row>
    <row r="163" spans="1:21" ht="15" customHeight="1">
      <c r="A163" t="s">
        <v>1284</v>
      </c>
      <c r="B163"/>
      <c r="C163" t="s">
        <v>1300</v>
      </c>
      <c r="D163" t="s">
        <v>152</v>
      </c>
      <c r="E163" t="s">
        <v>153</v>
      </c>
      <c r="F163" t="s">
        <v>180</v>
      </c>
      <c r="G163" t="s">
        <v>161</v>
      </c>
      <c r="H163"/>
      <c r="I163"/>
      <c r="J163"/>
      <c r="K163"/>
      <c r="L163"/>
      <c r="M163"/>
      <c r="N163" s="73">
        <v>4</v>
      </c>
      <c r="O163"/>
      <c r="P163"/>
      <c r="Q163"/>
      <c r="R163" t="s">
        <v>156</v>
      </c>
      <c r="S163" t="s">
        <v>181</v>
      </c>
      <c r="T163" s="29" t="s">
        <v>182</v>
      </c>
      <c r="U163" t="s">
        <v>34</v>
      </c>
    </row>
    <row r="164" spans="1:21" ht="15" customHeight="1">
      <c r="A164" t="s">
        <v>1284</v>
      </c>
      <c r="B164"/>
      <c r="C164" t="s">
        <v>1300</v>
      </c>
      <c r="D164" t="s">
        <v>68</v>
      </c>
      <c r="E164" t="s">
        <v>153</v>
      </c>
      <c r="F164" t="s">
        <v>180</v>
      </c>
      <c r="G164" t="s">
        <v>155</v>
      </c>
      <c r="H164"/>
      <c r="I164"/>
      <c r="J164"/>
      <c r="K164"/>
      <c r="L164"/>
      <c r="M164"/>
      <c r="N164" s="73">
        <v>6.2</v>
      </c>
      <c r="O164"/>
      <c r="P164"/>
      <c r="Q164"/>
      <c r="R164" t="s">
        <v>156</v>
      </c>
      <c r="S164" t="s">
        <v>181</v>
      </c>
      <c r="T164" s="29" t="s">
        <v>183</v>
      </c>
      <c r="U164" t="s">
        <v>34</v>
      </c>
    </row>
    <row r="165" spans="1:21" ht="15" customHeight="1">
      <c r="A165" t="s">
        <v>1284</v>
      </c>
      <c r="B165"/>
      <c r="C165" t="s">
        <v>1300</v>
      </c>
      <c r="D165" t="s">
        <v>152</v>
      </c>
      <c r="E165" t="s">
        <v>153</v>
      </c>
      <c r="F165" t="s">
        <v>176</v>
      </c>
      <c r="G165" s="75" t="s">
        <v>155</v>
      </c>
      <c r="H165"/>
      <c r="I165"/>
      <c r="J165"/>
      <c r="K165"/>
      <c r="L165"/>
      <c r="M165"/>
      <c r="N165" s="73">
        <v>2</v>
      </c>
      <c r="O165"/>
      <c r="P165"/>
      <c r="Q165"/>
      <c r="R165" t="s">
        <v>156</v>
      </c>
      <c r="S165" t="s">
        <v>181</v>
      </c>
      <c r="T165" s="29" t="s">
        <v>184</v>
      </c>
      <c r="U165" t="s">
        <v>34</v>
      </c>
    </row>
    <row r="166" spans="1:21" ht="15" customHeight="1">
      <c r="A166" t="s">
        <v>1284</v>
      </c>
      <c r="B166"/>
      <c r="C166" t="s">
        <v>1300</v>
      </c>
      <c r="D166" t="s">
        <v>152</v>
      </c>
      <c r="E166" t="s">
        <v>153</v>
      </c>
      <c r="F166" t="s">
        <v>176</v>
      </c>
      <c r="G166" s="75" t="s">
        <v>185</v>
      </c>
      <c r="H166"/>
      <c r="I166"/>
      <c r="J166"/>
      <c r="K166"/>
      <c r="L166"/>
      <c r="M166"/>
      <c r="N166" s="73">
        <v>2</v>
      </c>
      <c r="O166"/>
      <c r="P166"/>
      <c r="Q166"/>
      <c r="R166" t="s">
        <v>156</v>
      </c>
      <c r="S166" t="s">
        <v>181</v>
      </c>
      <c r="T166" s="29" t="s">
        <v>186</v>
      </c>
      <c r="U166" t="s">
        <v>34</v>
      </c>
    </row>
    <row r="167" spans="1:21" ht="15" customHeight="1">
      <c r="A167" t="s">
        <v>1284</v>
      </c>
      <c r="B167"/>
      <c r="C167" t="s">
        <v>1300</v>
      </c>
      <c r="D167" t="s">
        <v>152</v>
      </c>
      <c r="E167" t="s">
        <v>153</v>
      </c>
      <c r="F167" t="s">
        <v>160</v>
      </c>
      <c r="G167" t="s">
        <v>161</v>
      </c>
      <c r="H167"/>
      <c r="I167"/>
      <c r="J167"/>
      <c r="K167"/>
      <c r="L167"/>
      <c r="M167"/>
      <c r="N167" s="73">
        <v>7</v>
      </c>
      <c r="O167"/>
      <c r="P167"/>
      <c r="Q167"/>
      <c r="R167" t="s">
        <v>156</v>
      </c>
      <c r="S167" t="s">
        <v>188</v>
      </c>
      <c r="T167" s="29" t="s">
        <v>189</v>
      </c>
      <c r="U167" t="s">
        <v>34</v>
      </c>
    </row>
    <row r="168" spans="1:21" ht="15" customHeight="1">
      <c r="A168" t="s">
        <v>1284</v>
      </c>
      <c r="B168"/>
      <c r="C168" t="s">
        <v>1300</v>
      </c>
      <c r="D168" t="s">
        <v>152</v>
      </c>
      <c r="E168" t="s">
        <v>153</v>
      </c>
      <c r="F168" t="s">
        <v>160</v>
      </c>
      <c r="G168" t="s">
        <v>161</v>
      </c>
      <c r="H168"/>
      <c r="I168"/>
      <c r="J168"/>
      <c r="K168"/>
      <c r="L168"/>
      <c r="M168"/>
      <c r="N168" s="73">
        <v>7</v>
      </c>
      <c r="O168"/>
      <c r="P168"/>
      <c r="Q168"/>
      <c r="R168" t="s">
        <v>156</v>
      </c>
      <c r="S168" t="s">
        <v>188</v>
      </c>
      <c r="T168" s="29" t="s">
        <v>190</v>
      </c>
      <c r="U168" t="s">
        <v>34</v>
      </c>
    </row>
    <row r="169" spans="1:21" ht="15" customHeight="1">
      <c r="A169" t="s">
        <v>1284</v>
      </c>
      <c r="B169"/>
      <c r="C169" t="s">
        <v>1300</v>
      </c>
      <c r="D169" t="s">
        <v>152</v>
      </c>
      <c r="E169" t="s">
        <v>153</v>
      </c>
      <c r="F169" t="s">
        <v>160</v>
      </c>
      <c r="G169" t="s">
        <v>161</v>
      </c>
      <c r="H169"/>
      <c r="I169"/>
      <c r="J169"/>
      <c r="K169"/>
      <c r="L169"/>
      <c r="M169"/>
      <c r="N169" s="73">
        <v>14</v>
      </c>
      <c r="O169"/>
      <c r="P169"/>
      <c r="Q169"/>
      <c r="R169" t="s">
        <v>156</v>
      </c>
      <c r="S169" t="s">
        <v>188</v>
      </c>
      <c r="T169" s="29" t="s">
        <v>191</v>
      </c>
      <c r="U169" t="s">
        <v>34</v>
      </c>
    </row>
    <row r="170" spans="1:21" ht="15" customHeight="1">
      <c r="A170" t="s">
        <v>1284</v>
      </c>
      <c r="B170"/>
      <c r="C170" t="s">
        <v>1300</v>
      </c>
      <c r="D170" t="s">
        <v>152</v>
      </c>
      <c r="E170" t="s">
        <v>153</v>
      </c>
      <c r="F170" t="s">
        <v>160</v>
      </c>
      <c r="G170" t="s">
        <v>161</v>
      </c>
      <c r="H170"/>
      <c r="I170"/>
      <c r="J170"/>
      <c r="K170"/>
      <c r="L170"/>
      <c r="M170"/>
      <c r="N170" s="73">
        <v>14</v>
      </c>
      <c r="O170"/>
      <c r="P170"/>
      <c r="Q170"/>
      <c r="R170" t="s">
        <v>156</v>
      </c>
      <c r="S170" t="s">
        <v>188</v>
      </c>
      <c r="T170" s="29" t="s">
        <v>192</v>
      </c>
      <c r="U170" t="s">
        <v>34</v>
      </c>
    </row>
    <row r="171" spans="1:21" ht="15" customHeight="1">
      <c r="A171" t="s">
        <v>1284</v>
      </c>
      <c r="B171"/>
      <c r="C171" t="s">
        <v>1300</v>
      </c>
      <c r="D171" t="s">
        <v>152</v>
      </c>
      <c r="E171" t="s">
        <v>153</v>
      </c>
      <c r="F171" t="s">
        <v>160</v>
      </c>
      <c r="G171" t="s">
        <v>161</v>
      </c>
      <c r="H171"/>
      <c r="I171"/>
      <c r="J171"/>
      <c r="K171"/>
      <c r="L171"/>
      <c r="M171"/>
      <c r="N171">
        <v>7</v>
      </c>
      <c r="O171"/>
      <c r="P171"/>
      <c r="Q171"/>
      <c r="R171" t="s">
        <v>156</v>
      </c>
      <c r="S171" t="s">
        <v>365</v>
      </c>
      <c r="T171" s="29" t="s">
        <v>366</v>
      </c>
      <c r="U171" t="s">
        <v>34</v>
      </c>
    </row>
    <row r="172" spans="1:21" ht="15" customHeight="1">
      <c r="A172" t="s">
        <v>1284</v>
      </c>
      <c r="B172"/>
      <c r="C172" t="s">
        <v>1300</v>
      </c>
      <c r="D172" t="s">
        <v>152</v>
      </c>
      <c r="E172" t="s">
        <v>153</v>
      </c>
      <c r="F172" t="s">
        <v>160</v>
      </c>
      <c r="G172" t="s">
        <v>161</v>
      </c>
      <c r="H172"/>
      <c r="I172"/>
      <c r="J172"/>
      <c r="K172"/>
      <c r="L172"/>
      <c r="M172"/>
      <c r="N172">
        <v>7</v>
      </c>
      <c r="O172"/>
      <c r="P172"/>
      <c r="Q172"/>
      <c r="R172" t="s">
        <v>156</v>
      </c>
      <c r="S172" t="s">
        <v>365</v>
      </c>
      <c r="T172" s="29" t="s">
        <v>367</v>
      </c>
      <c r="U172" t="s">
        <v>34</v>
      </c>
    </row>
    <row r="173" spans="1:21" ht="15" customHeight="1">
      <c r="A173" t="s">
        <v>1284</v>
      </c>
      <c r="B173"/>
      <c r="C173" t="s">
        <v>1300</v>
      </c>
      <c r="D173" t="s">
        <v>152</v>
      </c>
      <c r="E173" t="s">
        <v>153</v>
      </c>
      <c r="F173" t="s">
        <v>160</v>
      </c>
      <c r="G173" t="s">
        <v>161</v>
      </c>
      <c r="H173"/>
      <c r="I173"/>
      <c r="J173"/>
      <c r="K173"/>
      <c r="L173"/>
      <c r="M173"/>
      <c r="N173">
        <v>7</v>
      </c>
      <c r="O173"/>
      <c r="P173"/>
      <c r="Q173"/>
      <c r="R173" t="s">
        <v>156</v>
      </c>
      <c r="S173" t="s">
        <v>365</v>
      </c>
      <c r="T173" s="29" t="s">
        <v>369</v>
      </c>
      <c r="U173" t="s">
        <v>34</v>
      </c>
    </row>
    <row r="174" spans="1:21" ht="15" customHeight="1">
      <c r="A174" t="s">
        <v>1284</v>
      </c>
      <c r="B174"/>
      <c r="C174" t="s">
        <v>1300</v>
      </c>
      <c r="D174" t="s">
        <v>152</v>
      </c>
      <c r="E174" t="s">
        <v>153</v>
      </c>
      <c r="F174" t="s">
        <v>160</v>
      </c>
      <c r="G174" t="s">
        <v>161</v>
      </c>
      <c r="H174"/>
      <c r="I174"/>
      <c r="J174"/>
      <c r="K174"/>
      <c r="L174"/>
      <c r="M174"/>
      <c r="N174">
        <v>7</v>
      </c>
      <c r="O174"/>
      <c r="P174"/>
      <c r="Q174"/>
      <c r="R174" t="s">
        <v>156</v>
      </c>
      <c r="S174" t="s">
        <v>365</v>
      </c>
      <c r="T174" s="29" t="s">
        <v>371</v>
      </c>
      <c r="U174" t="s">
        <v>34</v>
      </c>
    </row>
    <row r="175" spans="1:21" ht="15" customHeight="1">
      <c r="A175" t="s">
        <v>1284</v>
      </c>
      <c r="B175"/>
      <c r="C175" t="s">
        <v>1300</v>
      </c>
      <c r="D175" t="s">
        <v>152</v>
      </c>
      <c r="E175" t="s">
        <v>153</v>
      </c>
      <c r="F175" t="s">
        <v>160</v>
      </c>
      <c r="G175" t="s">
        <v>161</v>
      </c>
      <c r="H175"/>
      <c r="I175"/>
      <c r="J175"/>
      <c r="K175"/>
      <c r="L175"/>
      <c r="M175"/>
      <c r="N175">
        <v>12</v>
      </c>
      <c r="O175"/>
      <c r="P175"/>
      <c r="Q175"/>
      <c r="R175" t="s">
        <v>156</v>
      </c>
      <c r="S175" t="s">
        <v>193</v>
      </c>
      <c r="T175" s="29" t="s">
        <v>194</v>
      </c>
      <c r="U175" t="s">
        <v>34</v>
      </c>
    </row>
    <row r="176" spans="1:21" ht="15" customHeight="1">
      <c r="A176" t="s">
        <v>1284</v>
      </c>
      <c r="B176"/>
      <c r="C176" t="s">
        <v>1300</v>
      </c>
      <c r="D176" t="s">
        <v>152</v>
      </c>
      <c r="E176" t="s">
        <v>153</v>
      </c>
      <c r="F176" t="s">
        <v>180</v>
      </c>
      <c r="G176" t="s">
        <v>195</v>
      </c>
      <c r="H176"/>
      <c r="I176"/>
      <c r="J176"/>
      <c r="K176"/>
      <c r="L176"/>
      <c r="M176"/>
      <c r="N176" s="65">
        <v>13.8</v>
      </c>
      <c r="O176" s="65">
        <v>9.9</v>
      </c>
      <c r="P176">
        <v>17.600000000000001</v>
      </c>
      <c r="Q176"/>
      <c r="R176" t="s">
        <v>156</v>
      </c>
      <c r="S176" t="s">
        <v>196</v>
      </c>
      <c r="T176" s="29" t="s">
        <v>197</v>
      </c>
      <c r="U176" t="s">
        <v>34</v>
      </c>
    </row>
    <row r="177" spans="1:21" ht="15" customHeight="1">
      <c r="A177" t="s">
        <v>1284</v>
      </c>
      <c r="B177"/>
      <c r="C177" t="s">
        <v>1300</v>
      </c>
      <c r="D177" t="s">
        <v>152</v>
      </c>
      <c r="E177" t="s">
        <v>153</v>
      </c>
      <c r="F177" t="s">
        <v>180</v>
      </c>
      <c r="G177" t="s">
        <v>195</v>
      </c>
      <c r="H177"/>
      <c r="I177"/>
      <c r="J177"/>
      <c r="K177"/>
      <c r="L177"/>
      <c r="M177"/>
      <c r="N177" s="65">
        <v>8</v>
      </c>
      <c r="O177" s="78"/>
      <c r="P177"/>
      <c r="Q177"/>
      <c r="R177" t="s">
        <v>156</v>
      </c>
      <c r="S177" t="s">
        <v>196</v>
      </c>
      <c r="T177" s="29" t="s">
        <v>198</v>
      </c>
      <c r="U177" t="s">
        <v>34</v>
      </c>
    </row>
    <row r="178" spans="1:21" ht="15" customHeight="1">
      <c r="A178" t="s">
        <v>1284</v>
      </c>
      <c r="B178"/>
      <c r="C178" t="s">
        <v>1300</v>
      </c>
      <c r="D178" t="s">
        <v>68</v>
      </c>
      <c r="E178" t="s">
        <v>153</v>
      </c>
      <c r="F178" t="s">
        <v>176</v>
      </c>
      <c r="G178" t="s">
        <v>195</v>
      </c>
      <c r="H178"/>
      <c r="I178"/>
      <c r="J178"/>
      <c r="K178"/>
      <c r="L178"/>
      <c r="M178"/>
      <c r="N178" s="65">
        <v>7.7</v>
      </c>
      <c r="O178" s="65">
        <v>6.7</v>
      </c>
      <c r="P178">
        <v>8.6999999999999993</v>
      </c>
      <c r="Q178"/>
      <c r="R178" t="s">
        <v>156</v>
      </c>
      <c r="S178" t="s">
        <v>199</v>
      </c>
      <c r="T178" s="29" t="s">
        <v>200</v>
      </c>
      <c r="U178" t="s">
        <v>34</v>
      </c>
    </row>
    <row r="179" spans="1:21" ht="15" customHeight="1">
      <c r="A179" t="s">
        <v>1284</v>
      </c>
      <c r="B179"/>
      <c r="C179" t="s">
        <v>1300</v>
      </c>
      <c r="D179" t="s">
        <v>68</v>
      </c>
      <c r="E179" t="s">
        <v>153</v>
      </c>
      <c r="F179" t="s">
        <v>176</v>
      </c>
      <c r="G179" t="s">
        <v>195</v>
      </c>
      <c r="H179"/>
      <c r="I179"/>
      <c r="J179"/>
      <c r="K179"/>
      <c r="L179"/>
      <c r="M179"/>
      <c r="N179" s="68">
        <v>7.7</v>
      </c>
      <c r="O179" s="68">
        <v>6.7</v>
      </c>
      <c r="P179">
        <v>8.6999999999999993</v>
      </c>
      <c r="Q179"/>
      <c r="R179" t="s">
        <v>156</v>
      </c>
      <c r="S179" t="s">
        <v>199</v>
      </c>
      <c r="T179" s="29" t="s">
        <v>202</v>
      </c>
      <c r="U179" t="s">
        <v>34</v>
      </c>
    </row>
    <row r="180" spans="1:21" ht="15" customHeight="1">
      <c r="A180" t="s">
        <v>1284</v>
      </c>
      <c r="B180"/>
      <c r="C180" t="s">
        <v>1300</v>
      </c>
      <c r="D180" t="s">
        <v>68</v>
      </c>
      <c r="E180" t="s">
        <v>153</v>
      </c>
      <c r="F180" t="s">
        <v>204</v>
      </c>
      <c r="G180" t="s">
        <v>195</v>
      </c>
      <c r="H180"/>
      <c r="I180"/>
      <c r="J180"/>
      <c r="K180"/>
      <c r="L180"/>
      <c r="M180"/>
      <c r="N180" s="65">
        <v>10.029999999999999</v>
      </c>
      <c r="O180" s="65">
        <v>8.5</v>
      </c>
      <c r="P180">
        <v>11.56</v>
      </c>
      <c r="Q180"/>
      <c r="R180" t="s">
        <v>156</v>
      </c>
      <c r="S180" t="s">
        <v>199</v>
      </c>
      <c r="T180" s="29" t="s">
        <v>205</v>
      </c>
      <c r="U180" t="s">
        <v>34</v>
      </c>
    </row>
    <row r="181" spans="1:21" ht="15" customHeight="1">
      <c r="A181" t="s">
        <v>1284</v>
      </c>
      <c r="B181"/>
      <c r="C181" t="s">
        <v>1300</v>
      </c>
      <c r="D181" t="s">
        <v>68</v>
      </c>
      <c r="E181" t="s">
        <v>153</v>
      </c>
      <c r="F181" t="s">
        <v>204</v>
      </c>
      <c r="G181" t="s">
        <v>195</v>
      </c>
      <c r="H181"/>
      <c r="I181"/>
      <c r="J181"/>
      <c r="K181"/>
      <c r="L181"/>
      <c r="M181"/>
      <c r="N181" s="65">
        <v>13.32</v>
      </c>
      <c r="O181" s="65">
        <v>11.28</v>
      </c>
      <c r="P181">
        <v>15.35</v>
      </c>
      <c r="Q181"/>
      <c r="R181" t="s">
        <v>156</v>
      </c>
      <c r="S181" t="s">
        <v>199</v>
      </c>
      <c r="T181" s="29" t="s">
        <v>206</v>
      </c>
      <c r="U181" t="s">
        <v>34</v>
      </c>
    </row>
    <row r="182" spans="1:21" ht="15" customHeight="1">
      <c r="A182" t="s">
        <v>1284</v>
      </c>
      <c r="B182"/>
      <c r="C182" t="s">
        <v>1300</v>
      </c>
      <c r="D182" t="s">
        <v>152</v>
      </c>
      <c r="E182" t="s">
        <v>153</v>
      </c>
      <c r="F182" t="s">
        <v>204</v>
      </c>
      <c r="G182" t="s">
        <v>207</v>
      </c>
      <c r="H182"/>
      <c r="I182"/>
      <c r="J182"/>
      <c r="K182"/>
      <c r="L182"/>
      <c r="M182"/>
      <c r="N182" s="65">
        <v>7.69</v>
      </c>
      <c r="O182" s="65">
        <v>5.88</v>
      </c>
      <c r="P182">
        <v>11.11</v>
      </c>
      <c r="Q182"/>
      <c r="R182" t="s">
        <v>156</v>
      </c>
      <c r="S182" t="s">
        <v>199</v>
      </c>
      <c r="T182" s="29" t="s">
        <v>208</v>
      </c>
      <c r="U182" t="s">
        <v>34</v>
      </c>
    </row>
    <row r="183" spans="1:21" ht="15" customHeight="1">
      <c r="A183" t="s">
        <v>1284</v>
      </c>
      <c r="B183"/>
      <c r="C183" t="s">
        <v>1300</v>
      </c>
      <c r="D183" t="s">
        <v>152</v>
      </c>
      <c r="E183" t="s">
        <v>153</v>
      </c>
      <c r="F183" t="s">
        <v>204</v>
      </c>
      <c r="G183" t="s">
        <v>207</v>
      </c>
      <c r="H183"/>
      <c r="I183"/>
      <c r="J183"/>
      <c r="K183"/>
      <c r="L183"/>
      <c r="M183"/>
      <c r="N183" s="65">
        <v>7.69</v>
      </c>
      <c r="O183" s="65">
        <v>6.25</v>
      </c>
      <c r="P183">
        <v>10</v>
      </c>
      <c r="Q183"/>
      <c r="R183" t="s">
        <v>156</v>
      </c>
      <c r="S183" t="s">
        <v>199</v>
      </c>
      <c r="T183" s="29" t="s">
        <v>209</v>
      </c>
      <c r="U183" t="s">
        <v>34</v>
      </c>
    </row>
    <row r="184" spans="1:21" ht="15" customHeight="1">
      <c r="A184" t="s">
        <v>1284</v>
      </c>
      <c r="B184"/>
      <c r="C184" t="s">
        <v>1300</v>
      </c>
      <c r="D184" t="s">
        <v>152</v>
      </c>
      <c r="E184" t="s">
        <v>153</v>
      </c>
      <c r="F184" t="s">
        <v>204</v>
      </c>
      <c r="G184" t="s">
        <v>207</v>
      </c>
      <c r="H184"/>
      <c r="I184"/>
      <c r="J184"/>
      <c r="K184"/>
      <c r="L184"/>
      <c r="M184"/>
      <c r="N184" s="65">
        <v>9.09</v>
      </c>
      <c r="O184" s="65">
        <v>6.25</v>
      </c>
      <c r="P184">
        <v>20</v>
      </c>
      <c r="Q184"/>
      <c r="R184" t="s">
        <v>156</v>
      </c>
      <c r="S184" t="s">
        <v>199</v>
      </c>
      <c r="T184" s="29" t="s">
        <v>210</v>
      </c>
      <c r="U184" t="s">
        <v>34</v>
      </c>
    </row>
    <row r="185" spans="1:21" ht="15" customHeight="1">
      <c r="A185" t="s">
        <v>1284</v>
      </c>
      <c r="B185"/>
      <c r="C185" t="s">
        <v>1300</v>
      </c>
      <c r="D185" t="s">
        <v>152</v>
      </c>
      <c r="E185" t="s">
        <v>153</v>
      </c>
      <c r="F185" t="s">
        <v>204</v>
      </c>
      <c r="G185" t="s">
        <v>207</v>
      </c>
      <c r="H185"/>
      <c r="I185"/>
      <c r="J185"/>
      <c r="K185"/>
      <c r="L185"/>
      <c r="M185"/>
      <c r="N185" s="65">
        <v>9.09</v>
      </c>
      <c r="O185" s="65">
        <v>5.88</v>
      </c>
      <c r="P185">
        <v>25</v>
      </c>
      <c r="Q185"/>
      <c r="R185" t="s">
        <v>156</v>
      </c>
      <c r="S185" t="s">
        <v>199</v>
      </c>
      <c r="T185" s="29" t="s">
        <v>211</v>
      </c>
      <c r="U185" t="s">
        <v>34</v>
      </c>
    </row>
    <row r="186" spans="1:21" ht="15" customHeight="1">
      <c r="A186" t="s">
        <v>1284</v>
      </c>
      <c r="B186"/>
      <c r="C186" t="s">
        <v>1300</v>
      </c>
      <c r="D186" t="s">
        <v>68</v>
      </c>
      <c r="E186" t="s">
        <v>153</v>
      </c>
      <c r="F186" t="s">
        <v>180</v>
      </c>
      <c r="G186" t="s">
        <v>212</v>
      </c>
      <c r="H186"/>
      <c r="I186"/>
      <c r="J186"/>
      <c r="K186"/>
      <c r="L186"/>
      <c r="M186"/>
      <c r="N186" s="65">
        <v>7.8</v>
      </c>
      <c r="O186" s="65">
        <v>7</v>
      </c>
      <c r="P186">
        <v>8.6</v>
      </c>
      <c r="Q186"/>
      <c r="R186" t="s">
        <v>156</v>
      </c>
      <c r="S186" t="s">
        <v>199</v>
      </c>
      <c r="T186" s="29" t="s">
        <v>213</v>
      </c>
      <c r="U186" t="s">
        <v>34</v>
      </c>
    </row>
    <row r="187" spans="1:21" ht="15" customHeight="1">
      <c r="A187" t="s">
        <v>1284</v>
      </c>
      <c r="B187"/>
      <c r="C187" t="s">
        <v>1300</v>
      </c>
      <c r="D187" t="s">
        <v>68</v>
      </c>
      <c r="E187" t="s">
        <v>153</v>
      </c>
      <c r="F187" t="s">
        <v>180</v>
      </c>
      <c r="G187" t="s">
        <v>212</v>
      </c>
      <c r="H187"/>
      <c r="I187"/>
      <c r="J187"/>
      <c r="K187"/>
      <c r="L187"/>
      <c r="M187"/>
      <c r="N187" s="65">
        <v>7.8</v>
      </c>
      <c r="O187" s="65">
        <v>7</v>
      </c>
      <c r="P187">
        <v>8.6</v>
      </c>
      <c r="Q187"/>
      <c r="R187" t="s">
        <v>156</v>
      </c>
      <c r="S187" t="s">
        <v>199</v>
      </c>
      <c r="T187" s="29" t="s">
        <v>214</v>
      </c>
      <c r="U187" t="s">
        <v>34</v>
      </c>
    </row>
    <row r="188" spans="1:21" ht="15" customHeight="1">
      <c r="A188" t="s">
        <v>1284</v>
      </c>
      <c r="B188"/>
      <c r="C188" t="s">
        <v>1300</v>
      </c>
      <c r="D188" t="s">
        <v>68</v>
      </c>
      <c r="E188" t="s">
        <v>153</v>
      </c>
      <c r="F188" t="s">
        <v>180</v>
      </c>
      <c r="G188" t="s">
        <v>212</v>
      </c>
      <c r="H188"/>
      <c r="I188"/>
      <c r="J188"/>
      <c r="K188"/>
      <c r="L188"/>
      <c r="M188"/>
      <c r="N188" s="65">
        <v>6.4</v>
      </c>
      <c r="O188" s="65">
        <v>5.4</v>
      </c>
      <c r="P188">
        <v>7.4</v>
      </c>
      <c r="Q188"/>
      <c r="R188" t="s">
        <v>156</v>
      </c>
      <c r="S188" t="s">
        <v>199</v>
      </c>
      <c r="T188" s="29" t="s">
        <v>215</v>
      </c>
      <c r="U188" t="s">
        <v>34</v>
      </c>
    </row>
    <row r="189" spans="1:21" ht="15" customHeight="1">
      <c r="A189" t="s">
        <v>1284</v>
      </c>
      <c r="B189"/>
      <c r="C189" t="s">
        <v>1300</v>
      </c>
      <c r="D189" t="s">
        <v>68</v>
      </c>
      <c r="E189" t="s">
        <v>153</v>
      </c>
      <c r="F189" t="s">
        <v>180</v>
      </c>
      <c r="G189" t="s">
        <v>212</v>
      </c>
      <c r="H189"/>
      <c r="I189"/>
      <c r="J189"/>
      <c r="K189"/>
      <c r="L189"/>
      <c r="M189"/>
      <c r="N189" s="65">
        <v>6.4</v>
      </c>
      <c r="O189" s="65">
        <v>5.4</v>
      </c>
      <c r="P189">
        <v>7.4</v>
      </c>
      <c r="Q189"/>
      <c r="R189" t="s">
        <v>156</v>
      </c>
      <c r="S189" t="s">
        <v>199</v>
      </c>
      <c r="T189" s="29" t="s">
        <v>216</v>
      </c>
      <c r="U189" t="s">
        <v>34</v>
      </c>
    </row>
    <row r="190" spans="1:21" ht="15" customHeight="1">
      <c r="A190" t="s">
        <v>1284</v>
      </c>
      <c r="B190"/>
      <c r="C190" t="s">
        <v>1300</v>
      </c>
      <c r="D190" t="s">
        <v>68</v>
      </c>
      <c r="E190" t="s">
        <v>153</v>
      </c>
      <c r="F190" t="s">
        <v>154</v>
      </c>
      <c r="G190" t="s">
        <v>195</v>
      </c>
      <c r="H190"/>
      <c r="I190"/>
      <c r="J190"/>
      <c r="K190"/>
      <c r="L190"/>
      <c r="M190"/>
      <c r="N190" s="65">
        <v>4.25</v>
      </c>
      <c r="O190" s="65">
        <v>2.57</v>
      </c>
      <c r="P190">
        <v>5.93</v>
      </c>
      <c r="Q190"/>
      <c r="R190" t="s">
        <v>156</v>
      </c>
      <c r="S190" t="s">
        <v>240</v>
      </c>
      <c r="T190" s="29" t="s">
        <v>382</v>
      </c>
      <c r="U190" t="s">
        <v>34</v>
      </c>
    </row>
    <row r="191" spans="1:21" ht="15" customHeight="1">
      <c r="A191" t="s">
        <v>1284</v>
      </c>
      <c r="B191"/>
      <c r="C191" t="s">
        <v>1300</v>
      </c>
      <c r="D191" t="s">
        <v>68</v>
      </c>
      <c r="E191" t="s">
        <v>153</v>
      </c>
      <c r="F191" t="s">
        <v>154</v>
      </c>
      <c r="G191" t="s">
        <v>195</v>
      </c>
      <c r="H191"/>
      <c r="I191"/>
      <c r="J191"/>
      <c r="K191"/>
      <c r="L191"/>
      <c r="M191"/>
      <c r="N191" s="65">
        <v>4.25</v>
      </c>
      <c r="O191" s="65">
        <v>2.57</v>
      </c>
      <c r="P191">
        <v>5.96</v>
      </c>
      <c r="Q191"/>
      <c r="R191" t="s">
        <v>156</v>
      </c>
      <c r="S191" t="s">
        <v>240</v>
      </c>
      <c r="T191" s="29" t="s">
        <v>383</v>
      </c>
      <c r="U191" t="s">
        <v>34</v>
      </c>
    </row>
    <row r="192" spans="1:21" ht="15" customHeight="1">
      <c r="A192" t="s">
        <v>1284</v>
      </c>
      <c r="B192"/>
      <c r="C192" t="s">
        <v>1300</v>
      </c>
      <c r="D192" t="s">
        <v>68</v>
      </c>
      <c r="E192" t="s">
        <v>153</v>
      </c>
      <c r="F192" t="s">
        <v>154</v>
      </c>
      <c r="G192" t="s">
        <v>195</v>
      </c>
      <c r="H192"/>
      <c r="I192"/>
      <c r="J192"/>
      <c r="K192"/>
      <c r="L192"/>
      <c r="M192"/>
      <c r="N192" s="65">
        <v>6.8</v>
      </c>
      <c r="O192" s="65">
        <v>4.91</v>
      </c>
      <c r="P192">
        <v>8.69</v>
      </c>
      <c r="Q192"/>
      <c r="R192" t="s">
        <v>156</v>
      </c>
      <c r="S192" t="s">
        <v>240</v>
      </c>
      <c r="T192" s="29" t="s">
        <v>384</v>
      </c>
      <c r="U192" t="s">
        <v>34</v>
      </c>
    </row>
    <row r="193" spans="1:21" ht="15" customHeight="1">
      <c r="A193" t="s">
        <v>1284</v>
      </c>
      <c r="B193"/>
      <c r="C193" t="s">
        <v>1300</v>
      </c>
      <c r="D193" t="s">
        <v>68</v>
      </c>
      <c r="E193" t="s">
        <v>153</v>
      </c>
      <c r="F193" t="s">
        <v>154</v>
      </c>
      <c r="G193" t="s">
        <v>195</v>
      </c>
      <c r="H193"/>
      <c r="I193"/>
      <c r="J193"/>
      <c r="K193"/>
      <c r="L193"/>
      <c r="M193"/>
      <c r="N193" s="65">
        <v>6.8</v>
      </c>
      <c r="O193" s="65">
        <v>4.91</v>
      </c>
      <c r="P193">
        <v>8.69</v>
      </c>
      <c r="Q193"/>
      <c r="R193" t="s">
        <v>156</v>
      </c>
      <c r="S193" t="s">
        <v>240</v>
      </c>
      <c r="T193" s="29" t="s">
        <v>385</v>
      </c>
      <c r="U193" t="s">
        <v>34</v>
      </c>
    </row>
    <row r="194" spans="1:21" ht="15" customHeight="1">
      <c r="A194" t="s">
        <v>1284</v>
      </c>
      <c r="B194"/>
      <c r="C194" t="s">
        <v>1300</v>
      </c>
      <c r="D194" t="s">
        <v>68</v>
      </c>
      <c r="E194" t="s">
        <v>153</v>
      </c>
      <c r="F194" t="s">
        <v>154</v>
      </c>
      <c r="G194" t="s">
        <v>195</v>
      </c>
      <c r="H194"/>
      <c r="I194"/>
      <c r="J194"/>
      <c r="K194"/>
      <c r="L194"/>
      <c r="M194"/>
      <c r="N194" s="65">
        <v>1</v>
      </c>
      <c r="O194" s="77"/>
      <c r="P194"/>
      <c r="Q194"/>
      <c r="R194" t="s">
        <v>156</v>
      </c>
      <c r="S194" t="s">
        <v>240</v>
      </c>
      <c r="T194" s="29" t="s">
        <v>386</v>
      </c>
      <c r="U194" t="s">
        <v>34</v>
      </c>
    </row>
    <row r="195" spans="1:21" ht="15" customHeight="1">
      <c r="A195" t="s">
        <v>1284</v>
      </c>
      <c r="B195"/>
      <c r="C195" t="s">
        <v>1300</v>
      </c>
      <c r="D195" t="s">
        <v>68</v>
      </c>
      <c r="E195" t="s">
        <v>153</v>
      </c>
      <c r="F195" t="s">
        <v>154</v>
      </c>
      <c r="G195" t="s">
        <v>195</v>
      </c>
      <c r="H195"/>
      <c r="I195"/>
      <c r="J195"/>
      <c r="K195"/>
      <c r="L195"/>
      <c r="M195"/>
      <c r="N195" s="65">
        <v>1</v>
      </c>
      <c r="O195" s="77"/>
      <c r="P195"/>
      <c r="Q195"/>
      <c r="R195" t="s">
        <v>156</v>
      </c>
      <c r="S195" t="s">
        <v>240</v>
      </c>
      <c r="T195" s="29" t="s">
        <v>387</v>
      </c>
      <c r="U195" t="s">
        <v>34</v>
      </c>
    </row>
    <row r="196" spans="1:21" ht="15" customHeight="1">
      <c r="A196" t="s">
        <v>1284</v>
      </c>
      <c r="B196"/>
      <c r="C196" t="s">
        <v>1300</v>
      </c>
      <c r="D196" t="s">
        <v>68</v>
      </c>
      <c r="E196" t="s">
        <v>153</v>
      </c>
      <c r="F196" t="s">
        <v>160</v>
      </c>
      <c r="G196" t="s">
        <v>212</v>
      </c>
      <c r="H196"/>
      <c r="I196"/>
      <c r="J196"/>
      <c r="K196"/>
      <c r="L196"/>
      <c r="M196"/>
      <c r="N196" s="65">
        <v>1.5</v>
      </c>
      <c r="O196" s="65">
        <v>0</v>
      </c>
      <c r="P196">
        <v>7.8</v>
      </c>
      <c r="Q196"/>
      <c r="R196" t="s">
        <v>156</v>
      </c>
      <c r="S196" t="s">
        <v>222</v>
      </c>
      <c r="T196" s="29" t="s">
        <v>223</v>
      </c>
      <c r="U196" t="s">
        <v>34</v>
      </c>
    </row>
    <row r="197" spans="1:21" ht="15" customHeight="1">
      <c r="A197" t="s">
        <v>1284</v>
      </c>
      <c r="B197"/>
      <c r="C197" t="s">
        <v>1300</v>
      </c>
      <c r="D197" t="s">
        <v>68</v>
      </c>
      <c r="E197" t="s">
        <v>153</v>
      </c>
      <c r="F197" t="s">
        <v>160</v>
      </c>
      <c r="G197" t="s">
        <v>212</v>
      </c>
      <c r="H197"/>
      <c r="I197"/>
      <c r="J197"/>
      <c r="K197"/>
      <c r="L197"/>
      <c r="M197"/>
      <c r="N197" s="65">
        <v>1</v>
      </c>
      <c r="O197" s="78"/>
      <c r="P197"/>
      <c r="Q197"/>
      <c r="R197" t="s">
        <v>156</v>
      </c>
      <c r="S197" t="s">
        <v>222</v>
      </c>
      <c r="T197" s="29" t="s">
        <v>224</v>
      </c>
      <c r="U197" t="s">
        <v>34</v>
      </c>
    </row>
    <row r="198" spans="1:21" ht="15" customHeight="1">
      <c r="A198" t="s">
        <v>1284</v>
      </c>
      <c r="B198"/>
      <c r="C198" t="s">
        <v>1300</v>
      </c>
      <c r="D198" t="s">
        <v>68</v>
      </c>
      <c r="E198" t="s">
        <v>153</v>
      </c>
      <c r="F198" t="s">
        <v>160</v>
      </c>
      <c r="G198" t="s">
        <v>212</v>
      </c>
      <c r="H198"/>
      <c r="I198"/>
      <c r="J198"/>
      <c r="K198"/>
      <c r="L198"/>
      <c r="M198"/>
      <c r="N198" s="65">
        <v>1.3</v>
      </c>
      <c r="O198" s="65">
        <v>0.8</v>
      </c>
      <c r="P198">
        <v>1.7</v>
      </c>
      <c r="Q198"/>
      <c r="R198" t="s">
        <v>156</v>
      </c>
      <c r="S198" t="s">
        <v>222</v>
      </c>
      <c r="T198" s="29" t="s">
        <v>225</v>
      </c>
      <c r="U198" t="s">
        <v>34</v>
      </c>
    </row>
    <row r="199" spans="1:21" ht="15" customHeight="1">
      <c r="A199" t="s">
        <v>1284</v>
      </c>
      <c r="B199"/>
      <c r="C199" t="s">
        <v>1300</v>
      </c>
      <c r="D199" t="s">
        <v>68</v>
      </c>
      <c r="E199" t="s">
        <v>153</v>
      </c>
      <c r="F199" t="s">
        <v>160</v>
      </c>
      <c r="G199" t="s">
        <v>212</v>
      </c>
      <c r="H199"/>
      <c r="I199"/>
      <c r="J199"/>
      <c r="K199"/>
      <c r="L199"/>
      <c r="M199"/>
      <c r="N199" s="65">
        <v>2.8</v>
      </c>
      <c r="O199" s="65">
        <v>0.6</v>
      </c>
      <c r="P199">
        <v>5</v>
      </c>
      <c r="Q199"/>
      <c r="R199" t="s">
        <v>156</v>
      </c>
      <c r="S199" t="s">
        <v>222</v>
      </c>
      <c r="T199" s="29" t="s">
        <v>226</v>
      </c>
      <c r="U199" t="s">
        <v>34</v>
      </c>
    </row>
    <row r="200" spans="1:21" ht="15" customHeight="1">
      <c r="A200" t="s">
        <v>1284</v>
      </c>
      <c r="B200"/>
      <c r="C200" t="s">
        <v>1300</v>
      </c>
      <c r="D200" t="s">
        <v>68</v>
      </c>
      <c r="E200" t="s">
        <v>153</v>
      </c>
      <c r="F200" t="s">
        <v>160</v>
      </c>
      <c r="G200" t="s">
        <v>212</v>
      </c>
      <c r="H200"/>
      <c r="I200"/>
      <c r="J200"/>
      <c r="K200"/>
      <c r="L200"/>
      <c r="M200"/>
      <c r="N200" s="65">
        <v>1.4</v>
      </c>
      <c r="O200" s="65">
        <v>1</v>
      </c>
      <c r="P200">
        <v>1.7</v>
      </c>
      <c r="Q200"/>
      <c r="R200" t="s">
        <v>156</v>
      </c>
      <c r="S200" t="s">
        <v>222</v>
      </c>
      <c r="T200" s="29" t="s">
        <v>227</v>
      </c>
      <c r="U200" t="s">
        <v>34</v>
      </c>
    </row>
    <row r="201" spans="1:21" ht="15" customHeight="1">
      <c r="A201" t="s">
        <v>1284</v>
      </c>
      <c r="B201"/>
      <c r="C201" t="s">
        <v>1300</v>
      </c>
      <c r="D201" t="s">
        <v>68</v>
      </c>
      <c r="E201" t="s">
        <v>153</v>
      </c>
      <c r="F201" t="s">
        <v>160</v>
      </c>
      <c r="G201" t="s">
        <v>212</v>
      </c>
      <c r="H201"/>
      <c r="I201"/>
      <c r="J201"/>
      <c r="K201"/>
      <c r="L201"/>
      <c r="M201"/>
      <c r="N201" s="65">
        <v>1.8</v>
      </c>
      <c r="O201" s="65">
        <v>1.2</v>
      </c>
      <c r="P201">
        <v>2.4</v>
      </c>
      <c r="Q201"/>
      <c r="R201" t="s">
        <v>156</v>
      </c>
      <c r="S201" t="s">
        <v>222</v>
      </c>
      <c r="T201" s="29" t="s">
        <v>228</v>
      </c>
      <c r="U201" t="s">
        <v>34</v>
      </c>
    </row>
    <row r="202" spans="1:21" ht="15" customHeight="1">
      <c r="A202" t="s">
        <v>1284</v>
      </c>
      <c r="B202"/>
      <c r="C202" t="s">
        <v>1300</v>
      </c>
      <c r="D202" t="s">
        <v>152</v>
      </c>
      <c r="E202" t="s">
        <v>153</v>
      </c>
      <c r="F202" t="s">
        <v>160</v>
      </c>
      <c r="G202" t="s">
        <v>229</v>
      </c>
      <c r="H202"/>
      <c r="I202"/>
      <c r="J202"/>
      <c r="K202"/>
      <c r="L202"/>
      <c r="M202"/>
      <c r="N202">
        <v>1</v>
      </c>
      <c r="O202"/>
      <c r="P202"/>
      <c r="Q202"/>
      <c r="R202" t="s">
        <v>156</v>
      </c>
      <c r="S202" t="s">
        <v>230</v>
      </c>
      <c r="T202" s="29" t="s">
        <v>231</v>
      </c>
      <c r="U202" t="s">
        <v>34</v>
      </c>
    </row>
    <row r="203" spans="1:21" ht="15" customHeight="1">
      <c r="A203" t="s">
        <v>1284</v>
      </c>
      <c r="B203"/>
      <c r="C203" t="s">
        <v>1300</v>
      </c>
      <c r="D203" t="s">
        <v>152</v>
      </c>
      <c r="E203" t="s">
        <v>153</v>
      </c>
      <c r="F203" t="s">
        <v>160</v>
      </c>
      <c r="G203" t="s">
        <v>229</v>
      </c>
      <c r="H203"/>
      <c r="I203"/>
      <c r="J203"/>
      <c r="K203"/>
      <c r="L203"/>
      <c r="M203"/>
      <c r="N203">
        <v>2</v>
      </c>
      <c r="O203"/>
      <c r="P203"/>
      <c r="Q203"/>
      <c r="R203" t="s">
        <v>156</v>
      </c>
      <c r="S203" t="s">
        <v>230</v>
      </c>
      <c r="T203" s="29" t="s">
        <v>232</v>
      </c>
      <c r="U203" t="s">
        <v>34</v>
      </c>
    </row>
    <row r="204" spans="1:21" ht="15" customHeight="1">
      <c r="A204" t="s">
        <v>1284</v>
      </c>
      <c r="B204"/>
      <c r="C204" t="s">
        <v>1300</v>
      </c>
      <c r="D204" t="s">
        <v>152</v>
      </c>
      <c r="E204" t="s">
        <v>153</v>
      </c>
      <c r="F204" t="s">
        <v>160</v>
      </c>
      <c r="G204" t="s">
        <v>229</v>
      </c>
      <c r="H204"/>
      <c r="I204"/>
      <c r="J204"/>
      <c r="K204"/>
      <c r="L204"/>
      <c r="M204"/>
      <c r="N204">
        <v>3</v>
      </c>
      <c r="O204"/>
      <c r="P204"/>
      <c r="Q204"/>
      <c r="R204" t="s">
        <v>156</v>
      </c>
      <c r="S204" t="s">
        <v>230</v>
      </c>
      <c r="T204" s="29" t="s">
        <v>233</v>
      </c>
      <c r="U204" t="s">
        <v>34</v>
      </c>
    </row>
    <row r="205" spans="1:21" ht="15" customHeight="1">
      <c r="A205" t="s">
        <v>1284</v>
      </c>
      <c r="B205"/>
      <c r="C205" t="s">
        <v>1300</v>
      </c>
      <c r="D205" t="s">
        <v>152</v>
      </c>
      <c r="E205" t="s">
        <v>153</v>
      </c>
      <c r="F205" t="s">
        <v>160</v>
      </c>
      <c r="G205" t="s">
        <v>229</v>
      </c>
      <c r="H205"/>
      <c r="I205"/>
      <c r="J205"/>
      <c r="K205"/>
      <c r="L205"/>
      <c r="M205"/>
      <c r="N205">
        <v>4</v>
      </c>
      <c r="O205"/>
      <c r="P205"/>
      <c r="Q205"/>
      <c r="R205" t="s">
        <v>156</v>
      </c>
      <c r="S205" t="s">
        <v>230</v>
      </c>
      <c r="T205" s="29" t="s">
        <v>234</v>
      </c>
      <c r="U205" t="s">
        <v>34</v>
      </c>
    </row>
    <row r="206" spans="1:21" ht="15" customHeight="1">
      <c r="A206" t="s">
        <v>1284</v>
      </c>
      <c r="B206"/>
      <c r="C206" t="s">
        <v>1300</v>
      </c>
      <c r="D206" t="s">
        <v>152</v>
      </c>
      <c r="E206" t="s">
        <v>153</v>
      </c>
      <c r="F206" t="s">
        <v>160</v>
      </c>
      <c r="G206" t="s">
        <v>235</v>
      </c>
      <c r="H206"/>
      <c r="I206"/>
      <c r="J206"/>
      <c r="K206"/>
      <c r="L206"/>
      <c r="M206"/>
      <c r="N206">
        <v>1</v>
      </c>
      <c r="O206"/>
      <c r="P206"/>
      <c r="Q206"/>
      <c r="R206" t="s">
        <v>156</v>
      </c>
      <c r="S206" t="s">
        <v>230</v>
      </c>
      <c r="T206" s="29" t="s">
        <v>236</v>
      </c>
      <c r="U206" t="s">
        <v>34</v>
      </c>
    </row>
    <row r="207" spans="1:21" ht="15" customHeight="1">
      <c r="A207" t="s">
        <v>1284</v>
      </c>
      <c r="B207"/>
      <c r="C207" t="s">
        <v>1300</v>
      </c>
      <c r="D207" t="s">
        <v>152</v>
      </c>
      <c r="E207" t="s">
        <v>153</v>
      </c>
      <c r="F207" t="s">
        <v>160</v>
      </c>
      <c r="G207" t="s">
        <v>235</v>
      </c>
      <c r="H207"/>
      <c r="I207"/>
      <c r="J207"/>
      <c r="K207"/>
      <c r="L207"/>
      <c r="M207"/>
      <c r="N207">
        <v>2</v>
      </c>
      <c r="O207"/>
      <c r="P207"/>
      <c r="Q207"/>
      <c r="R207" t="s">
        <v>156</v>
      </c>
      <c r="S207" t="s">
        <v>230</v>
      </c>
      <c r="T207" s="29" t="s">
        <v>237</v>
      </c>
      <c r="U207" t="s">
        <v>34</v>
      </c>
    </row>
    <row r="208" spans="1:21" ht="15" customHeight="1">
      <c r="A208" t="s">
        <v>1284</v>
      </c>
      <c r="B208"/>
      <c r="C208" t="s">
        <v>1300</v>
      </c>
      <c r="D208" t="s">
        <v>152</v>
      </c>
      <c r="E208" t="s">
        <v>153</v>
      </c>
      <c r="F208" t="s">
        <v>160</v>
      </c>
      <c r="G208" t="s">
        <v>235</v>
      </c>
      <c r="H208"/>
      <c r="I208"/>
      <c r="J208"/>
      <c r="K208"/>
      <c r="L208"/>
      <c r="M208"/>
      <c r="N208">
        <v>3</v>
      </c>
      <c r="O208"/>
      <c r="P208"/>
      <c r="Q208"/>
      <c r="R208" t="s">
        <v>156</v>
      </c>
      <c r="S208" t="s">
        <v>230</v>
      </c>
      <c r="T208" s="29" t="s">
        <v>238</v>
      </c>
      <c r="U208" t="s">
        <v>34</v>
      </c>
    </row>
    <row r="209" spans="1:21" ht="15" customHeight="1">
      <c r="A209" t="s">
        <v>1284</v>
      </c>
      <c r="B209"/>
      <c r="C209" t="s">
        <v>1300</v>
      </c>
      <c r="D209" t="s">
        <v>152</v>
      </c>
      <c r="E209" t="s">
        <v>153</v>
      </c>
      <c r="F209" t="s">
        <v>160</v>
      </c>
      <c r="G209" t="s">
        <v>235</v>
      </c>
      <c r="H209"/>
      <c r="I209"/>
      <c r="J209"/>
      <c r="K209"/>
      <c r="L209"/>
      <c r="M209"/>
      <c r="N209">
        <v>4</v>
      </c>
      <c r="O209"/>
      <c r="P209"/>
      <c r="Q209"/>
      <c r="R209" t="s">
        <v>156</v>
      </c>
      <c r="S209" t="s">
        <v>230</v>
      </c>
      <c r="T209" s="29" t="s">
        <v>239</v>
      </c>
      <c r="U209" t="s">
        <v>34</v>
      </c>
    </row>
    <row r="210" spans="1:21" ht="15" customHeight="1">
      <c r="A210" t="s">
        <v>1284</v>
      </c>
      <c r="B210"/>
      <c r="C210" t="s">
        <v>1300</v>
      </c>
      <c r="D210" t="s">
        <v>68</v>
      </c>
      <c r="E210" t="s">
        <v>153</v>
      </c>
      <c r="F210" t="s">
        <v>180</v>
      </c>
      <c r="G210" t="s">
        <v>195</v>
      </c>
      <c r="H210"/>
      <c r="I210"/>
      <c r="J210"/>
      <c r="K210"/>
      <c r="L210"/>
      <c r="M210"/>
      <c r="N210" s="65">
        <v>6.3</v>
      </c>
      <c r="O210" s="65">
        <v>3.9</v>
      </c>
      <c r="P210">
        <v>8.6999999999999993</v>
      </c>
      <c r="Q210"/>
      <c r="R210" t="s">
        <v>156</v>
      </c>
      <c r="S210" t="s">
        <v>240</v>
      </c>
      <c r="T210" s="29" t="s">
        <v>241</v>
      </c>
      <c r="U210" t="s">
        <v>34</v>
      </c>
    </row>
    <row r="211" spans="1:21" ht="15" customHeight="1">
      <c r="A211" t="s">
        <v>1284</v>
      </c>
      <c r="B211"/>
      <c r="C211" t="s">
        <v>1300</v>
      </c>
      <c r="D211" t="s">
        <v>68</v>
      </c>
      <c r="E211" t="s">
        <v>153</v>
      </c>
      <c r="F211" t="s">
        <v>160</v>
      </c>
      <c r="G211" t="s">
        <v>195</v>
      </c>
      <c r="H211"/>
      <c r="I211"/>
      <c r="J211"/>
      <c r="K211"/>
      <c r="L211"/>
      <c r="M211"/>
      <c r="N211" s="65">
        <v>2.5</v>
      </c>
      <c r="O211" s="78">
        <v>2.2000000000000002</v>
      </c>
      <c r="P211">
        <v>2.8</v>
      </c>
      <c r="Q211"/>
      <c r="R211" t="s">
        <v>156</v>
      </c>
      <c r="S211" t="s">
        <v>243</v>
      </c>
      <c r="T211" s="29" t="s">
        <v>244</v>
      </c>
      <c r="U211" t="s">
        <v>34</v>
      </c>
    </row>
    <row r="212" spans="1:21" ht="15" customHeight="1">
      <c r="A212" t="s">
        <v>1284</v>
      </c>
      <c r="B212"/>
      <c r="C212" t="s">
        <v>1300</v>
      </c>
      <c r="D212" t="s">
        <v>68</v>
      </c>
      <c r="E212" t="s">
        <v>153</v>
      </c>
      <c r="F212" t="s">
        <v>160</v>
      </c>
      <c r="G212" t="s">
        <v>195</v>
      </c>
      <c r="H212"/>
      <c r="I212"/>
      <c r="J212"/>
      <c r="K212"/>
      <c r="L212"/>
      <c r="M212"/>
      <c r="N212" s="65">
        <v>1.3</v>
      </c>
      <c r="O212" s="78">
        <v>0.92</v>
      </c>
      <c r="P212">
        <v>1.8</v>
      </c>
      <c r="Q212"/>
      <c r="R212" t="s">
        <v>156</v>
      </c>
      <c r="S212" t="s">
        <v>243</v>
      </c>
      <c r="T212" s="29" t="s">
        <v>245</v>
      </c>
      <c r="U212" t="s">
        <v>34</v>
      </c>
    </row>
    <row r="213" spans="1:21" ht="15" customHeight="1">
      <c r="A213" t="s">
        <v>1284</v>
      </c>
      <c r="B213"/>
      <c r="C213" t="s">
        <v>1300</v>
      </c>
      <c r="D213" t="s">
        <v>152</v>
      </c>
      <c r="E213" t="s">
        <v>153</v>
      </c>
      <c r="F213" t="s">
        <v>176</v>
      </c>
      <c r="G213" t="s">
        <v>161</v>
      </c>
      <c r="H213"/>
      <c r="I213"/>
      <c r="J213"/>
      <c r="K213"/>
      <c r="L213"/>
      <c r="M213"/>
      <c r="N213" s="65">
        <v>12.3</v>
      </c>
      <c r="O213" s="77"/>
      <c r="P213"/>
      <c r="Q213"/>
      <c r="R213" t="s">
        <v>156</v>
      </c>
      <c r="S213" t="s">
        <v>246</v>
      </c>
      <c r="T213" s="29" t="s">
        <v>247</v>
      </c>
      <c r="U213" t="s">
        <v>34</v>
      </c>
    </row>
    <row r="214" spans="1:21" ht="15" customHeight="1">
      <c r="A214" t="s">
        <v>1284</v>
      </c>
      <c r="B214"/>
      <c r="C214" t="s">
        <v>1300</v>
      </c>
      <c r="D214" t="s">
        <v>152</v>
      </c>
      <c r="E214" t="s">
        <v>153</v>
      </c>
      <c r="F214" t="s">
        <v>176</v>
      </c>
      <c r="G214" t="s">
        <v>161</v>
      </c>
      <c r="H214"/>
      <c r="I214"/>
      <c r="J214"/>
      <c r="K214"/>
      <c r="L214"/>
      <c r="M214"/>
      <c r="N214" s="65">
        <v>11.3</v>
      </c>
      <c r="O214" s="77"/>
      <c r="P214"/>
      <c r="Q214"/>
      <c r="R214" t="s">
        <v>156</v>
      </c>
      <c r="S214" t="s">
        <v>246</v>
      </c>
      <c r="T214" s="29" t="s">
        <v>248</v>
      </c>
      <c r="U214" t="s">
        <v>34</v>
      </c>
    </row>
    <row r="215" spans="1:21" ht="15" customHeight="1">
      <c r="A215" t="s">
        <v>1284</v>
      </c>
      <c r="B215"/>
      <c r="C215" t="s">
        <v>1300</v>
      </c>
      <c r="D215"/>
      <c r="E215" t="s">
        <v>153</v>
      </c>
      <c r="F215" t="s">
        <v>160</v>
      </c>
      <c r="G215" t="s">
        <v>195</v>
      </c>
      <c r="H215"/>
      <c r="I215"/>
      <c r="J215"/>
      <c r="K215"/>
      <c r="L215"/>
      <c r="M215"/>
      <c r="N215" s="65">
        <v>1</v>
      </c>
      <c r="O215" s="77"/>
      <c r="P215"/>
      <c r="Q215"/>
      <c r="R215" s="9" t="s">
        <v>392</v>
      </c>
      <c r="S215" t="s">
        <v>250</v>
      </c>
      <c r="T215" s="21" t="s">
        <v>251</v>
      </c>
      <c r="U215" t="s">
        <v>252</v>
      </c>
    </row>
    <row r="216" spans="1:21" ht="15" customHeight="1">
      <c r="A216" t="s">
        <v>1284</v>
      </c>
      <c r="B216"/>
      <c r="C216" t="s">
        <v>1300</v>
      </c>
      <c r="D216"/>
      <c r="E216" t="s">
        <v>153</v>
      </c>
      <c r="F216" t="s">
        <v>160</v>
      </c>
      <c r="G216" t="s">
        <v>195</v>
      </c>
      <c r="H216"/>
      <c r="I216"/>
      <c r="J216"/>
      <c r="K216"/>
      <c r="L216"/>
      <c r="M216"/>
      <c r="N216">
        <v>4</v>
      </c>
      <c r="O216"/>
      <c r="P216"/>
      <c r="Q216"/>
      <c r="R216" s="9" t="s">
        <v>392</v>
      </c>
      <c r="S216" t="s">
        <v>250</v>
      </c>
      <c r="T216" s="21" t="s">
        <v>251</v>
      </c>
      <c r="U216" t="s">
        <v>252</v>
      </c>
    </row>
    <row r="217" spans="1:21" ht="15" customHeight="1">
      <c r="A217" t="s">
        <v>1284</v>
      </c>
      <c r="B217"/>
      <c r="C217" t="s">
        <v>1300</v>
      </c>
      <c r="D217"/>
      <c r="E217" t="s">
        <v>153</v>
      </c>
      <c r="F217" t="s">
        <v>160</v>
      </c>
      <c r="G217" t="s">
        <v>393</v>
      </c>
      <c r="H217"/>
      <c r="I217"/>
      <c r="J217"/>
      <c r="K217"/>
      <c r="L217"/>
      <c r="M217"/>
      <c r="N217">
        <v>8.5</v>
      </c>
      <c r="O217">
        <v>7.6</v>
      </c>
      <c r="P217">
        <v>9.4</v>
      </c>
      <c r="Q217"/>
      <c r="R217" s="9" t="s">
        <v>392</v>
      </c>
      <c r="S217" t="s">
        <v>258</v>
      </c>
      <c r="T217" s="21" t="s">
        <v>251</v>
      </c>
      <c r="U217" t="s">
        <v>252</v>
      </c>
    </row>
    <row r="218" spans="1:21" ht="15" customHeight="1">
      <c r="A218" t="s">
        <v>1284</v>
      </c>
      <c r="B218"/>
      <c r="C218" t="s">
        <v>1300</v>
      </c>
      <c r="D218"/>
      <c r="E218" t="s">
        <v>153</v>
      </c>
      <c r="F218" t="s">
        <v>160</v>
      </c>
      <c r="G218" t="s">
        <v>161</v>
      </c>
      <c r="H218"/>
      <c r="I218"/>
      <c r="J218"/>
      <c r="K218"/>
      <c r="L218"/>
      <c r="M218"/>
      <c r="N218" s="65">
        <v>7</v>
      </c>
      <c r="O218"/>
      <c r="P218"/>
      <c r="Q218"/>
      <c r="R218" s="9" t="s">
        <v>392</v>
      </c>
      <c r="S218" t="s">
        <v>253</v>
      </c>
      <c r="T218" s="21" t="s">
        <v>251</v>
      </c>
      <c r="U218" t="s">
        <v>252</v>
      </c>
    </row>
    <row r="219" spans="1:21" ht="15" customHeight="1">
      <c r="A219" t="s">
        <v>1284</v>
      </c>
      <c r="B219"/>
      <c r="C219" t="s">
        <v>1300</v>
      </c>
      <c r="D219"/>
      <c r="E219" t="s">
        <v>153</v>
      </c>
      <c r="F219" t="s">
        <v>160</v>
      </c>
      <c r="G219" t="s">
        <v>161</v>
      </c>
      <c r="H219"/>
      <c r="I219"/>
      <c r="J219"/>
      <c r="K219"/>
      <c r="L219"/>
      <c r="M219"/>
      <c r="N219">
        <v>14</v>
      </c>
      <c r="O219"/>
      <c r="P219"/>
      <c r="Q219"/>
      <c r="R219" s="9" t="s">
        <v>392</v>
      </c>
      <c r="S219" t="s">
        <v>253</v>
      </c>
      <c r="T219" s="21" t="s">
        <v>251</v>
      </c>
      <c r="U219" t="s">
        <v>252</v>
      </c>
    </row>
    <row r="220" spans="1:21" ht="15" customHeight="1">
      <c r="A220" t="s">
        <v>1284</v>
      </c>
      <c r="B220"/>
      <c r="C220" t="s">
        <v>1300</v>
      </c>
      <c r="D220"/>
      <c r="E220" t="s">
        <v>153</v>
      </c>
      <c r="F220" t="s">
        <v>160</v>
      </c>
      <c r="G220" t="s">
        <v>161</v>
      </c>
      <c r="H220"/>
      <c r="I220"/>
      <c r="J220"/>
      <c r="K220"/>
      <c r="L220"/>
      <c r="M220"/>
      <c r="N220">
        <v>4.74</v>
      </c>
      <c r="O220">
        <v>3.84</v>
      </c>
      <c r="P220">
        <v>5.91</v>
      </c>
      <c r="Q220"/>
      <c r="R220" s="9" t="s">
        <v>392</v>
      </c>
      <c r="S220" t="s">
        <v>258</v>
      </c>
      <c r="T220" s="21" t="s">
        <v>251</v>
      </c>
      <c r="U220" t="s">
        <v>252</v>
      </c>
    </row>
    <row r="221" spans="1:21" ht="15" customHeight="1">
      <c r="A221" t="s">
        <v>1284</v>
      </c>
      <c r="B221"/>
      <c r="C221" t="s">
        <v>1300</v>
      </c>
      <c r="D221"/>
      <c r="E221" t="s">
        <v>153</v>
      </c>
      <c r="F221" t="s">
        <v>160</v>
      </c>
      <c r="G221" t="s">
        <v>161</v>
      </c>
      <c r="H221"/>
      <c r="I221"/>
      <c r="J221"/>
      <c r="K221"/>
      <c r="L221"/>
      <c r="M221"/>
      <c r="N221">
        <v>9.1</v>
      </c>
      <c r="O221">
        <v>7.29</v>
      </c>
      <c r="P221">
        <v>11.21</v>
      </c>
      <c r="Q221"/>
      <c r="R221" s="9" t="s">
        <v>392</v>
      </c>
      <c r="S221" t="s">
        <v>258</v>
      </c>
      <c r="T221" s="21" t="s">
        <v>251</v>
      </c>
      <c r="U221" t="s">
        <v>252</v>
      </c>
    </row>
    <row r="222" spans="1:21" ht="15" customHeight="1">
      <c r="A222" t="s">
        <v>1284</v>
      </c>
      <c r="B222"/>
      <c r="C222" t="s">
        <v>1300</v>
      </c>
      <c r="D222"/>
      <c r="E222" t="s">
        <v>153</v>
      </c>
      <c r="F222" t="s">
        <v>160</v>
      </c>
      <c r="G222" t="s">
        <v>161</v>
      </c>
      <c r="H222"/>
      <c r="I222"/>
      <c r="J222"/>
      <c r="K222"/>
      <c r="L222"/>
      <c r="M222"/>
      <c r="N222">
        <v>4</v>
      </c>
      <c r="O222"/>
      <c r="P222"/>
      <c r="Q222"/>
      <c r="R222" s="9" t="s">
        <v>392</v>
      </c>
      <c r="S222" t="s">
        <v>260</v>
      </c>
      <c r="T222" s="21" t="s">
        <v>251</v>
      </c>
      <c r="U222" t="s">
        <v>252</v>
      </c>
    </row>
    <row r="223" spans="1:21" ht="15" customHeight="1">
      <c r="A223" t="s">
        <v>1284</v>
      </c>
      <c r="B223"/>
      <c r="C223" t="s">
        <v>1300</v>
      </c>
      <c r="D223"/>
      <c r="E223" t="s">
        <v>153</v>
      </c>
      <c r="F223" t="s">
        <v>160</v>
      </c>
      <c r="G223" t="s">
        <v>161</v>
      </c>
      <c r="H223"/>
      <c r="I223"/>
      <c r="J223"/>
      <c r="K223"/>
      <c r="L223"/>
      <c r="M223"/>
      <c r="N223">
        <v>13</v>
      </c>
      <c r="O223"/>
      <c r="P223"/>
      <c r="Q223"/>
      <c r="R223" s="9" t="s">
        <v>392</v>
      </c>
      <c r="S223" t="s">
        <v>260</v>
      </c>
      <c r="T223" s="21" t="s">
        <v>251</v>
      </c>
      <c r="U223" t="s">
        <v>252</v>
      </c>
    </row>
    <row r="224" spans="1:21" ht="15" customHeight="1">
      <c r="A224" t="s">
        <v>1284</v>
      </c>
      <c r="B224"/>
      <c r="C224" t="s">
        <v>1300</v>
      </c>
      <c r="D224"/>
      <c r="E224" t="s">
        <v>153</v>
      </c>
      <c r="F224" t="s">
        <v>160</v>
      </c>
      <c r="G224" t="s">
        <v>161</v>
      </c>
      <c r="H224"/>
      <c r="I224"/>
      <c r="J224"/>
      <c r="K224"/>
      <c r="L224"/>
      <c r="M224"/>
      <c r="N224">
        <v>10</v>
      </c>
      <c r="O224"/>
      <c r="P224"/>
      <c r="Q224"/>
      <c r="R224" s="9" t="s">
        <v>392</v>
      </c>
      <c r="S224" t="s">
        <v>1308</v>
      </c>
      <c r="T224" s="21" t="s">
        <v>251</v>
      </c>
      <c r="U224" t="s">
        <v>252</v>
      </c>
    </row>
    <row r="225" spans="1:21" ht="15" customHeight="1">
      <c r="A225" t="s">
        <v>1284</v>
      </c>
      <c r="B225"/>
      <c r="C225" t="s">
        <v>1300</v>
      </c>
      <c r="D225"/>
      <c r="E225" t="s">
        <v>153</v>
      </c>
      <c r="F225" t="s">
        <v>160</v>
      </c>
      <c r="G225" t="s">
        <v>161</v>
      </c>
      <c r="H225"/>
      <c r="I225"/>
      <c r="J225"/>
      <c r="K225"/>
      <c r="L225"/>
      <c r="M225"/>
      <c r="N225">
        <v>10</v>
      </c>
      <c r="O225"/>
      <c r="P225"/>
      <c r="Q225"/>
      <c r="R225" s="9" t="s">
        <v>392</v>
      </c>
      <c r="S225" t="s">
        <v>265</v>
      </c>
      <c r="T225" s="21" t="s">
        <v>251</v>
      </c>
      <c r="U225" t="s">
        <v>252</v>
      </c>
    </row>
    <row r="226" spans="1:21" ht="15" customHeight="1">
      <c r="A226" t="s">
        <v>1284</v>
      </c>
      <c r="B226"/>
      <c r="C226" t="s">
        <v>1300</v>
      </c>
      <c r="D226"/>
      <c r="E226" t="s">
        <v>153</v>
      </c>
      <c r="F226"/>
      <c r="G226"/>
      <c r="H226"/>
      <c r="I226"/>
      <c r="J226"/>
      <c r="K226"/>
      <c r="L226"/>
      <c r="M226"/>
      <c r="N226">
        <v>7.9</v>
      </c>
      <c r="O226"/>
      <c r="P226"/>
      <c r="Q226"/>
      <c r="R226" s="9" t="s">
        <v>392</v>
      </c>
      <c r="S226" t="s">
        <v>270</v>
      </c>
      <c r="T226" s="21" t="s">
        <v>251</v>
      </c>
      <c r="U226" t="s">
        <v>252</v>
      </c>
    </row>
    <row r="227" spans="1:21" ht="15" customHeight="1">
      <c r="A227" t="s">
        <v>1284</v>
      </c>
      <c r="B227"/>
      <c r="C227" t="s">
        <v>1300</v>
      </c>
      <c r="D227"/>
      <c r="E227" t="s">
        <v>153</v>
      </c>
      <c r="F227" t="s">
        <v>160</v>
      </c>
      <c r="G227" t="s">
        <v>161</v>
      </c>
      <c r="H227"/>
      <c r="I227"/>
      <c r="J227"/>
      <c r="K227"/>
      <c r="L227"/>
      <c r="M227"/>
      <c r="N227">
        <v>12</v>
      </c>
      <c r="O227"/>
      <c r="P227"/>
      <c r="Q227"/>
      <c r="R227" s="9" t="s">
        <v>392</v>
      </c>
      <c r="S227" t="s">
        <v>270</v>
      </c>
      <c r="T227" s="21" t="s">
        <v>251</v>
      </c>
      <c r="U227" t="s">
        <v>252</v>
      </c>
    </row>
    <row r="228" spans="1:21" ht="15" customHeight="1">
      <c r="A228" t="s">
        <v>1284</v>
      </c>
      <c r="B228"/>
      <c r="C228" t="s">
        <v>1300</v>
      </c>
      <c r="D228"/>
      <c r="E228" t="s">
        <v>153</v>
      </c>
      <c r="F228" t="s">
        <v>160</v>
      </c>
      <c r="G228" t="s">
        <v>161</v>
      </c>
      <c r="H228"/>
      <c r="I228"/>
      <c r="J228"/>
      <c r="K228"/>
      <c r="L228"/>
      <c r="M228"/>
      <c r="N228">
        <v>7</v>
      </c>
      <c r="O228"/>
      <c r="P228"/>
      <c r="Q228"/>
      <c r="R228" s="9" t="s">
        <v>392</v>
      </c>
      <c r="S228" t="s">
        <v>272</v>
      </c>
      <c r="T228" s="21" t="s">
        <v>251</v>
      </c>
      <c r="U228" t="s">
        <v>252</v>
      </c>
    </row>
    <row r="229" spans="1:21" ht="15" customHeight="1">
      <c r="A229" t="s">
        <v>1284</v>
      </c>
      <c r="B229"/>
      <c r="C229" t="s">
        <v>1300</v>
      </c>
      <c r="D229"/>
      <c r="E229" t="s">
        <v>153</v>
      </c>
      <c r="F229" t="s">
        <v>160</v>
      </c>
      <c r="G229" t="s">
        <v>161</v>
      </c>
      <c r="H229"/>
      <c r="I229"/>
      <c r="J229"/>
      <c r="K229"/>
      <c r="L229"/>
      <c r="M229"/>
      <c r="N229">
        <v>10</v>
      </c>
      <c r="O229"/>
      <c r="P229"/>
      <c r="Q229"/>
      <c r="R229" s="9" t="s">
        <v>392</v>
      </c>
      <c r="S229" t="s">
        <v>1302</v>
      </c>
      <c r="T229" s="21" t="s">
        <v>251</v>
      </c>
      <c r="U229" t="s">
        <v>252</v>
      </c>
    </row>
    <row r="230" spans="1:21" ht="15" customHeight="1">
      <c r="A230" t="s">
        <v>1284</v>
      </c>
      <c r="B230"/>
      <c r="C230" t="s">
        <v>1300</v>
      </c>
      <c r="D230"/>
      <c r="E230" t="s">
        <v>153</v>
      </c>
      <c r="F230" t="s">
        <v>160</v>
      </c>
      <c r="G230" t="s">
        <v>161</v>
      </c>
      <c r="H230"/>
      <c r="I230"/>
      <c r="J230"/>
      <c r="K230"/>
      <c r="L230"/>
      <c r="M230"/>
      <c r="N230">
        <v>12</v>
      </c>
      <c r="O230"/>
      <c r="P230"/>
      <c r="Q230"/>
      <c r="R230" s="9" t="s">
        <v>392</v>
      </c>
      <c r="S230" t="s">
        <v>274</v>
      </c>
      <c r="T230" s="21" t="s">
        <v>251</v>
      </c>
      <c r="U230" t="s">
        <v>252</v>
      </c>
    </row>
    <row r="231" spans="1:21" ht="15" customHeight="1">
      <c r="A231" t="s">
        <v>1284</v>
      </c>
      <c r="B231"/>
      <c r="C231" t="s">
        <v>1300</v>
      </c>
      <c r="D231"/>
      <c r="E231" t="s">
        <v>153</v>
      </c>
      <c r="F231" t="s">
        <v>160</v>
      </c>
      <c r="G231" t="s">
        <v>161</v>
      </c>
      <c r="H231"/>
      <c r="I231"/>
      <c r="J231"/>
      <c r="K231"/>
      <c r="L231"/>
      <c r="M231"/>
      <c r="N231">
        <v>10</v>
      </c>
      <c r="O231"/>
      <c r="P231"/>
      <c r="Q231"/>
      <c r="R231" s="9" t="s">
        <v>392</v>
      </c>
      <c r="S231" t="s">
        <v>276</v>
      </c>
      <c r="T231" s="21" t="s">
        <v>251</v>
      </c>
      <c r="U231" t="s">
        <v>252</v>
      </c>
    </row>
    <row r="232" spans="1:21" ht="15" customHeight="1">
      <c r="A232" t="s">
        <v>1284</v>
      </c>
      <c r="B232"/>
      <c r="C232" t="s">
        <v>1300</v>
      </c>
      <c r="D232"/>
      <c r="E232" t="s">
        <v>153</v>
      </c>
      <c r="F232" t="s">
        <v>160</v>
      </c>
      <c r="G232" t="s">
        <v>161</v>
      </c>
      <c r="H232"/>
      <c r="I232"/>
      <c r="J232"/>
      <c r="K232"/>
      <c r="L232"/>
      <c r="M232"/>
      <c r="N232">
        <v>7</v>
      </c>
      <c r="O232"/>
      <c r="P232"/>
      <c r="Q232"/>
      <c r="R232" s="9" t="s">
        <v>392</v>
      </c>
      <c r="S232" t="s">
        <v>278</v>
      </c>
      <c r="T232" s="21" t="s">
        <v>251</v>
      </c>
      <c r="U232" t="s">
        <v>252</v>
      </c>
    </row>
    <row r="233" spans="1:21" ht="15" customHeight="1">
      <c r="A233" t="s">
        <v>1284</v>
      </c>
      <c r="B233"/>
      <c r="C233" t="s">
        <v>1300</v>
      </c>
      <c r="D233"/>
      <c r="E233" t="s">
        <v>153</v>
      </c>
      <c r="F233" t="s">
        <v>154</v>
      </c>
      <c r="G233" t="s">
        <v>161</v>
      </c>
      <c r="H233"/>
      <c r="I233"/>
      <c r="J233"/>
      <c r="K233"/>
      <c r="L233"/>
      <c r="M233"/>
      <c r="N233">
        <v>7</v>
      </c>
      <c r="O233"/>
      <c r="P233"/>
      <c r="Q233"/>
      <c r="R233" s="9" t="s">
        <v>392</v>
      </c>
      <c r="S233" t="s">
        <v>1303</v>
      </c>
      <c r="T233" s="21" t="s">
        <v>251</v>
      </c>
      <c r="U233" t="s">
        <v>252</v>
      </c>
    </row>
    <row r="234" spans="1:21" ht="15" customHeight="1">
      <c r="A234" t="s">
        <v>1284</v>
      </c>
      <c r="B234"/>
      <c r="C234" t="s">
        <v>1300</v>
      </c>
      <c r="D234"/>
      <c r="E234" t="s">
        <v>153</v>
      </c>
      <c r="F234" t="s">
        <v>154</v>
      </c>
      <c r="G234" t="s">
        <v>161</v>
      </c>
      <c r="H234"/>
      <c r="I234"/>
      <c r="J234"/>
      <c r="K234"/>
      <c r="L234"/>
      <c r="M234"/>
      <c r="N234">
        <v>7</v>
      </c>
      <c r="O234"/>
      <c r="P234"/>
      <c r="Q234"/>
      <c r="R234" s="9" t="s">
        <v>392</v>
      </c>
      <c r="S234" t="s">
        <v>1303</v>
      </c>
      <c r="T234" s="21" t="s">
        <v>251</v>
      </c>
      <c r="U234" t="s">
        <v>252</v>
      </c>
    </row>
    <row r="235" spans="1:21" ht="15" customHeight="1">
      <c r="A235" t="s">
        <v>1284</v>
      </c>
      <c r="B235"/>
      <c r="C235" t="s">
        <v>1300</v>
      </c>
      <c r="D235"/>
      <c r="E235" t="s">
        <v>153</v>
      </c>
      <c r="F235" t="s">
        <v>154</v>
      </c>
      <c r="G235" t="s">
        <v>280</v>
      </c>
      <c r="H235"/>
      <c r="I235"/>
      <c r="J235"/>
      <c r="K235"/>
      <c r="L235"/>
      <c r="M235"/>
      <c r="N235">
        <v>17.22</v>
      </c>
      <c r="O235">
        <v>16.57</v>
      </c>
      <c r="P235">
        <v>17.87</v>
      </c>
      <c r="Q235"/>
      <c r="R235" s="9" t="s">
        <v>392</v>
      </c>
      <c r="S235" t="s">
        <v>281</v>
      </c>
      <c r="T235" s="21" t="s">
        <v>251</v>
      </c>
      <c r="U235" t="s">
        <v>252</v>
      </c>
    </row>
    <row r="236" spans="1:21" ht="15" customHeight="1">
      <c r="A236" t="s">
        <v>1284</v>
      </c>
      <c r="B236"/>
      <c r="C236" t="s">
        <v>1300</v>
      </c>
      <c r="D236"/>
      <c r="E236" t="s">
        <v>153</v>
      </c>
      <c r="F236" t="s">
        <v>154</v>
      </c>
      <c r="G236" t="s">
        <v>155</v>
      </c>
      <c r="H236"/>
      <c r="I236"/>
      <c r="J236"/>
      <c r="K236"/>
      <c r="L236"/>
      <c r="M236"/>
      <c r="N236">
        <v>4</v>
      </c>
      <c r="O236"/>
      <c r="P236"/>
      <c r="Q236"/>
      <c r="R236" s="9" t="s">
        <v>392</v>
      </c>
      <c r="S236" t="s">
        <v>270</v>
      </c>
      <c r="T236" s="21" t="s">
        <v>251</v>
      </c>
      <c r="U236" t="s">
        <v>252</v>
      </c>
    </row>
    <row r="237" spans="1:21" ht="15" customHeight="1">
      <c r="A237" t="s">
        <v>1284</v>
      </c>
      <c r="B237"/>
      <c r="C237" t="s">
        <v>1300</v>
      </c>
      <c r="D237"/>
      <c r="E237" t="s">
        <v>153</v>
      </c>
      <c r="F237"/>
      <c r="G237"/>
      <c r="H237"/>
      <c r="I237"/>
      <c r="J237"/>
      <c r="K237"/>
      <c r="L237"/>
      <c r="M237"/>
      <c r="N237">
        <v>1.1000000000000001</v>
      </c>
      <c r="O237"/>
      <c r="P237"/>
      <c r="Q237"/>
      <c r="R237" s="9" t="s">
        <v>392</v>
      </c>
      <c r="S237" t="s">
        <v>292</v>
      </c>
      <c r="T237" s="21" t="s">
        <v>251</v>
      </c>
      <c r="U237" t="s">
        <v>252</v>
      </c>
    </row>
    <row r="238" spans="1:21" ht="15" customHeight="1">
      <c r="A238" t="s">
        <v>1284</v>
      </c>
      <c r="B238"/>
      <c r="C238" t="s">
        <v>1300</v>
      </c>
      <c r="D238"/>
      <c r="E238" t="s">
        <v>153</v>
      </c>
      <c r="F238" t="s">
        <v>291</v>
      </c>
      <c r="G238" t="s">
        <v>255</v>
      </c>
      <c r="H238"/>
      <c r="I238"/>
      <c r="J238"/>
      <c r="K238"/>
      <c r="L238"/>
      <c r="M238"/>
      <c r="N238">
        <v>8.5</v>
      </c>
      <c r="O238"/>
      <c r="P238"/>
      <c r="Q238"/>
      <c r="R238" s="9" t="s">
        <v>392</v>
      </c>
      <c r="S238" t="s">
        <v>292</v>
      </c>
      <c r="T238" s="21" t="s">
        <v>251</v>
      </c>
      <c r="U238" t="s">
        <v>252</v>
      </c>
    </row>
    <row r="239" spans="1:21" ht="15" customHeight="1">
      <c r="A239" t="s">
        <v>1284</v>
      </c>
      <c r="B239"/>
      <c r="C239" t="s">
        <v>1300</v>
      </c>
      <c r="D239"/>
      <c r="E239" t="s">
        <v>153</v>
      </c>
      <c r="F239" t="s">
        <v>291</v>
      </c>
      <c r="G239" t="s">
        <v>169</v>
      </c>
      <c r="H239"/>
      <c r="I239"/>
      <c r="J239"/>
      <c r="K239"/>
      <c r="L239"/>
      <c r="M239"/>
      <c r="N239">
        <v>4.3</v>
      </c>
      <c r="O239">
        <v>2.8</v>
      </c>
      <c r="P239">
        <v>5.7</v>
      </c>
      <c r="Q239"/>
      <c r="R239" s="9" t="s">
        <v>392</v>
      </c>
      <c r="S239" t="s">
        <v>297</v>
      </c>
      <c r="T239" s="21" t="s">
        <v>251</v>
      </c>
      <c r="U239" t="s">
        <v>252</v>
      </c>
    </row>
    <row r="240" spans="1:21" ht="15" customHeight="1">
      <c r="A240" t="s">
        <v>1284</v>
      </c>
      <c r="B240"/>
      <c r="C240" t="s">
        <v>1300</v>
      </c>
      <c r="D240"/>
      <c r="E240" t="s">
        <v>153</v>
      </c>
      <c r="F240" t="s">
        <v>291</v>
      </c>
      <c r="G240" t="s">
        <v>195</v>
      </c>
      <c r="H240"/>
      <c r="I240"/>
      <c r="J240"/>
      <c r="K240"/>
      <c r="L240"/>
      <c r="M240"/>
      <c r="N240">
        <v>4</v>
      </c>
      <c r="O240"/>
      <c r="P240"/>
      <c r="Q240"/>
      <c r="R240" s="9" t="s">
        <v>392</v>
      </c>
      <c r="S240" t="s">
        <v>299</v>
      </c>
      <c r="T240" s="21" t="s">
        <v>251</v>
      </c>
      <c r="U240" t="s">
        <v>252</v>
      </c>
    </row>
    <row r="241" spans="1:21" ht="15" customHeight="1">
      <c r="A241" t="s">
        <v>1284</v>
      </c>
      <c r="B241"/>
      <c r="C241" t="s">
        <v>1300</v>
      </c>
      <c r="D241"/>
      <c r="E241" t="s">
        <v>153</v>
      </c>
      <c r="F241" t="s">
        <v>301</v>
      </c>
      <c r="G241" t="s">
        <v>161</v>
      </c>
      <c r="H241"/>
      <c r="I241"/>
      <c r="J241"/>
      <c r="K241"/>
      <c r="L241"/>
      <c r="M241"/>
      <c r="N241">
        <v>4.5</v>
      </c>
      <c r="O241"/>
      <c r="P241"/>
      <c r="Q241"/>
      <c r="R241" s="9" t="s">
        <v>392</v>
      </c>
      <c r="S241" t="s">
        <v>302</v>
      </c>
      <c r="T241" s="21" t="s">
        <v>251</v>
      </c>
      <c r="U241" t="s">
        <v>252</v>
      </c>
    </row>
    <row r="242" spans="1:21" ht="15" customHeight="1">
      <c r="A242" t="s">
        <v>1284</v>
      </c>
      <c r="B242"/>
      <c r="C242" t="s">
        <v>1300</v>
      </c>
      <c r="D242"/>
      <c r="E242" t="s">
        <v>153</v>
      </c>
      <c r="F242" t="s">
        <v>176</v>
      </c>
      <c r="G242" t="s">
        <v>304</v>
      </c>
      <c r="H242"/>
      <c r="I242"/>
      <c r="J242"/>
      <c r="K242"/>
      <c r="L242"/>
      <c r="M242"/>
      <c r="N242">
        <v>11.82</v>
      </c>
      <c r="O242">
        <v>6</v>
      </c>
      <c r="P242">
        <v>26</v>
      </c>
      <c r="Q242"/>
      <c r="R242" s="9" t="s">
        <v>392</v>
      </c>
      <c r="S242" t="s">
        <v>305</v>
      </c>
      <c r="T242" s="21" t="s">
        <v>251</v>
      </c>
      <c r="U242" t="s">
        <v>252</v>
      </c>
    </row>
    <row r="243" spans="1:21" ht="15" customHeight="1">
      <c r="A243" t="s">
        <v>1284</v>
      </c>
      <c r="B243"/>
      <c r="C243" t="s">
        <v>1300</v>
      </c>
      <c r="D243"/>
      <c r="E243" t="s">
        <v>153</v>
      </c>
      <c r="F243"/>
      <c r="G243"/>
      <c r="H243"/>
      <c r="I243"/>
      <c r="J243"/>
      <c r="K243"/>
      <c r="L243"/>
      <c r="M243"/>
      <c r="N243">
        <v>6.9</v>
      </c>
      <c r="O243">
        <v>3.9</v>
      </c>
      <c r="P243">
        <v>9.9</v>
      </c>
      <c r="Q243"/>
      <c r="R243" s="9" t="s">
        <v>392</v>
      </c>
      <c r="S243" t="s">
        <v>309</v>
      </c>
      <c r="T243" s="21" t="s">
        <v>251</v>
      </c>
      <c r="U243" t="s">
        <v>252</v>
      </c>
    </row>
    <row r="244" spans="1:21" ht="15" customHeight="1">
      <c r="A244" t="s">
        <v>1284</v>
      </c>
      <c r="B244"/>
      <c r="C244" t="s">
        <v>1300</v>
      </c>
      <c r="D244"/>
      <c r="E244" t="s">
        <v>153</v>
      </c>
      <c r="F244" t="s">
        <v>180</v>
      </c>
      <c r="G244" t="s">
        <v>161</v>
      </c>
      <c r="H244"/>
      <c r="I244"/>
      <c r="J244"/>
      <c r="K244"/>
      <c r="L244"/>
      <c r="M244"/>
      <c r="N244">
        <v>13.8</v>
      </c>
      <c r="O244">
        <v>9.9</v>
      </c>
      <c r="P244">
        <v>17.600000000000001</v>
      </c>
      <c r="Q244"/>
      <c r="R244" s="9" t="s">
        <v>392</v>
      </c>
      <c r="S244" t="s">
        <v>309</v>
      </c>
      <c r="T244" s="21" t="s">
        <v>251</v>
      </c>
      <c r="U244" t="s">
        <v>252</v>
      </c>
    </row>
    <row r="245" spans="1:21" ht="15" customHeight="1">
      <c r="A245" t="s">
        <v>1284</v>
      </c>
      <c r="B245"/>
      <c r="C245" t="s">
        <v>1300</v>
      </c>
      <c r="D245"/>
      <c r="E245" t="s">
        <v>153</v>
      </c>
      <c r="F245"/>
      <c r="G245"/>
      <c r="H245"/>
      <c r="I245"/>
      <c r="J245"/>
      <c r="K245"/>
      <c r="L245"/>
      <c r="M245"/>
      <c r="N245">
        <v>6</v>
      </c>
      <c r="O245"/>
      <c r="P245"/>
      <c r="Q245"/>
      <c r="R245" s="9" t="s">
        <v>392</v>
      </c>
      <c r="S245" t="s">
        <v>311</v>
      </c>
      <c r="T245" s="21" t="s">
        <v>251</v>
      </c>
      <c r="U245" t="s">
        <v>252</v>
      </c>
    </row>
    <row r="246" spans="1:21" ht="15" customHeight="1">
      <c r="A246" t="s">
        <v>1284</v>
      </c>
      <c r="B246"/>
      <c r="C246" t="s">
        <v>1300</v>
      </c>
      <c r="D246"/>
      <c r="E246" t="s">
        <v>153</v>
      </c>
      <c r="F246" t="s">
        <v>180</v>
      </c>
      <c r="G246" t="s">
        <v>161</v>
      </c>
      <c r="H246"/>
      <c r="I246"/>
      <c r="J246"/>
      <c r="K246"/>
      <c r="L246"/>
      <c r="M246"/>
      <c r="N246">
        <v>10</v>
      </c>
      <c r="O246"/>
      <c r="P246"/>
      <c r="Q246"/>
      <c r="R246" s="9" t="s">
        <v>392</v>
      </c>
      <c r="S246" t="s">
        <v>311</v>
      </c>
      <c r="T246" s="21" t="s">
        <v>251</v>
      </c>
      <c r="U246" t="s">
        <v>252</v>
      </c>
    </row>
    <row r="247" spans="1:21" ht="15" customHeight="1">
      <c r="A247" t="s">
        <v>1284</v>
      </c>
      <c r="B247"/>
      <c r="C247" t="s">
        <v>1300</v>
      </c>
      <c r="D247"/>
      <c r="E247" t="s">
        <v>153</v>
      </c>
      <c r="F247" t="s">
        <v>180</v>
      </c>
      <c r="G247" t="s">
        <v>161</v>
      </c>
      <c r="H247"/>
      <c r="I247"/>
      <c r="J247"/>
      <c r="K247"/>
      <c r="L247"/>
      <c r="M247"/>
      <c r="N247">
        <v>7.47</v>
      </c>
      <c r="O247">
        <v>7.2</v>
      </c>
      <c r="P247">
        <v>7.8</v>
      </c>
      <c r="Q247"/>
      <c r="R247" s="9" t="s">
        <v>392</v>
      </c>
      <c r="S247" t="s">
        <v>313</v>
      </c>
      <c r="T247" s="21" t="s">
        <v>251</v>
      </c>
      <c r="U247" t="s">
        <v>252</v>
      </c>
    </row>
    <row r="248" spans="1:21" ht="15" customHeight="1">
      <c r="A248" t="s">
        <v>1284</v>
      </c>
      <c r="B248"/>
      <c r="C248" t="s">
        <v>1300</v>
      </c>
      <c r="D248"/>
      <c r="E248" t="s">
        <v>153</v>
      </c>
      <c r="F248"/>
      <c r="G248"/>
      <c r="H248"/>
      <c r="I248"/>
      <c r="J248"/>
      <c r="K248"/>
      <c r="L248"/>
      <c r="M248"/>
      <c r="N248">
        <v>4</v>
      </c>
      <c r="O248"/>
      <c r="P248"/>
      <c r="Q248"/>
      <c r="R248" s="9" t="s">
        <v>392</v>
      </c>
      <c r="S248" t="s">
        <v>317</v>
      </c>
      <c r="T248" s="21" t="s">
        <v>251</v>
      </c>
      <c r="U248" t="s">
        <v>252</v>
      </c>
    </row>
    <row r="249" spans="1:21" ht="15" customHeight="1">
      <c r="A249" t="s">
        <v>1284</v>
      </c>
      <c r="B249"/>
      <c r="C249" t="s">
        <v>1300</v>
      </c>
      <c r="D249"/>
      <c r="E249" t="s">
        <v>153</v>
      </c>
      <c r="F249" t="s">
        <v>180</v>
      </c>
      <c r="G249" t="s">
        <v>280</v>
      </c>
      <c r="H249"/>
      <c r="I249"/>
      <c r="J249"/>
      <c r="K249"/>
      <c r="L249"/>
      <c r="M249"/>
      <c r="N249">
        <v>15</v>
      </c>
      <c r="O249"/>
      <c r="P249"/>
      <c r="Q249"/>
      <c r="R249" s="9" t="s">
        <v>392</v>
      </c>
      <c r="S249" t="s">
        <v>317</v>
      </c>
      <c r="T249" s="21" t="s">
        <v>251</v>
      </c>
      <c r="U249" t="s">
        <v>252</v>
      </c>
    </row>
    <row r="250" spans="1:21" ht="15" customHeight="1">
      <c r="A250" t="s">
        <v>1284</v>
      </c>
      <c r="B250"/>
      <c r="C250" t="s">
        <v>1300</v>
      </c>
      <c r="D250"/>
      <c r="E250" t="s">
        <v>153</v>
      </c>
      <c r="F250" t="s">
        <v>180</v>
      </c>
      <c r="G250" t="s">
        <v>320</v>
      </c>
      <c r="H250"/>
      <c r="I250"/>
      <c r="J250"/>
      <c r="K250"/>
      <c r="L250"/>
      <c r="M250"/>
      <c r="N250">
        <v>4</v>
      </c>
      <c r="O250"/>
      <c r="P250"/>
      <c r="Q250"/>
      <c r="R250" s="9" t="s">
        <v>392</v>
      </c>
      <c r="S250" t="s">
        <v>321</v>
      </c>
      <c r="T250" s="21" t="s">
        <v>251</v>
      </c>
      <c r="U250" t="s">
        <v>252</v>
      </c>
    </row>
    <row r="251" spans="1:21" ht="15" customHeight="1">
      <c r="A251" t="s">
        <v>1284</v>
      </c>
      <c r="B251"/>
      <c r="C251" t="s">
        <v>1300</v>
      </c>
      <c r="D251"/>
      <c r="E251" t="s">
        <v>153</v>
      </c>
      <c r="F251" t="s">
        <v>180</v>
      </c>
      <c r="G251" t="s">
        <v>161</v>
      </c>
      <c r="H251"/>
      <c r="I251"/>
      <c r="J251"/>
      <c r="K251"/>
      <c r="L251"/>
      <c r="M251"/>
      <c r="N251">
        <v>6.4</v>
      </c>
      <c r="O251"/>
      <c r="P251"/>
      <c r="Q251"/>
      <c r="R251" s="9" t="s">
        <v>392</v>
      </c>
      <c r="S251" t="s">
        <v>1309</v>
      </c>
      <c r="T251" s="21" t="s">
        <v>251</v>
      </c>
      <c r="U251" t="s">
        <v>252</v>
      </c>
    </row>
    <row r="252" spans="1:21" ht="15" customHeight="1">
      <c r="A252" t="s">
        <v>1284</v>
      </c>
      <c r="B252"/>
      <c r="C252" t="s">
        <v>1300</v>
      </c>
      <c r="D252"/>
      <c r="E252" t="s">
        <v>153</v>
      </c>
      <c r="F252" t="s">
        <v>154</v>
      </c>
      <c r="G252" t="s">
        <v>155</v>
      </c>
      <c r="H252"/>
      <c r="I252"/>
      <c r="J252"/>
      <c r="K252"/>
      <c r="L252"/>
      <c r="M252"/>
      <c r="N252">
        <v>11.78</v>
      </c>
      <c r="O252"/>
      <c r="P252"/>
      <c r="Q252"/>
      <c r="R252" s="9" t="s">
        <v>392</v>
      </c>
      <c r="S252" t="s">
        <v>281</v>
      </c>
      <c r="T252" s="21" t="s">
        <v>251</v>
      </c>
      <c r="U252" t="s">
        <v>252</v>
      </c>
    </row>
    <row r="253" spans="1:21" ht="15" customHeight="1">
      <c r="A253" t="s">
        <v>1284</v>
      </c>
      <c r="B253"/>
      <c r="C253" t="s">
        <v>1300</v>
      </c>
      <c r="D253"/>
      <c r="E253" t="s">
        <v>153</v>
      </c>
      <c r="F253"/>
      <c r="G253"/>
      <c r="H253"/>
      <c r="I253"/>
      <c r="J253"/>
      <c r="K253"/>
      <c r="L253"/>
      <c r="M253"/>
      <c r="N253">
        <v>7.69</v>
      </c>
      <c r="O253">
        <v>5.88</v>
      </c>
      <c r="P253">
        <v>11.11</v>
      </c>
      <c r="Q253"/>
      <c r="R253" s="9" t="s">
        <v>392</v>
      </c>
      <c r="S253" t="s">
        <v>325</v>
      </c>
      <c r="T253" s="21" t="s">
        <v>251</v>
      </c>
      <c r="U253" t="s">
        <v>252</v>
      </c>
    </row>
    <row r="254" spans="1:21" ht="15" customHeight="1">
      <c r="A254" t="s">
        <v>1284</v>
      </c>
      <c r="B254"/>
      <c r="C254" t="s">
        <v>1300</v>
      </c>
      <c r="D254"/>
      <c r="E254" t="s">
        <v>153</v>
      </c>
      <c r="F254" t="s">
        <v>204</v>
      </c>
      <c r="G254" t="s">
        <v>195</v>
      </c>
      <c r="H254"/>
      <c r="I254"/>
      <c r="J254"/>
      <c r="K254"/>
      <c r="L254"/>
      <c r="M254"/>
      <c r="N254">
        <v>9.09</v>
      </c>
      <c r="O254">
        <v>6.25</v>
      </c>
      <c r="P254">
        <v>20</v>
      </c>
      <c r="Q254"/>
      <c r="R254" s="9" t="s">
        <v>392</v>
      </c>
      <c r="S254" t="s">
        <v>325</v>
      </c>
      <c r="T254" s="21" t="s">
        <v>251</v>
      </c>
      <c r="U254" t="s">
        <v>252</v>
      </c>
    </row>
    <row r="255" spans="1:21" ht="15" customHeight="1">
      <c r="A255" t="s">
        <v>1284</v>
      </c>
      <c r="B255"/>
      <c r="C255" t="s">
        <v>1300</v>
      </c>
      <c r="D255"/>
      <c r="E255" t="s">
        <v>153</v>
      </c>
      <c r="F255"/>
      <c r="G255"/>
      <c r="H255"/>
      <c r="I255"/>
      <c r="J255"/>
      <c r="K255"/>
      <c r="L255"/>
      <c r="M255"/>
      <c r="N255">
        <v>3.95</v>
      </c>
      <c r="O255">
        <v>3.76</v>
      </c>
      <c r="P255">
        <v>4.13</v>
      </c>
      <c r="Q255"/>
      <c r="R255" s="9" t="s">
        <v>392</v>
      </c>
      <c r="S255" t="s">
        <v>328</v>
      </c>
      <c r="T255" s="21" t="s">
        <v>251</v>
      </c>
      <c r="U255" t="s">
        <v>252</v>
      </c>
    </row>
    <row r="256" spans="1:21" ht="15" customHeight="1">
      <c r="A256" t="s">
        <v>1284</v>
      </c>
      <c r="B256"/>
      <c r="C256" t="s">
        <v>1300</v>
      </c>
      <c r="D256"/>
      <c r="E256" t="s">
        <v>153</v>
      </c>
      <c r="F256" t="s">
        <v>327</v>
      </c>
      <c r="G256" t="s">
        <v>195</v>
      </c>
      <c r="H256"/>
      <c r="I256"/>
      <c r="J256"/>
      <c r="K256"/>
      <c r="L256"/>
      <c r="M256"/>
      <c r="N256">
        <v>5.94</v>
      </c>
      <c r="O256">
        <v>5.9</v>
      </c>
      <c r="P256">
        <v>3.02</v>
      </c>
      <c r="Q256"/>
      <c r="R256" s="9" t="s">
        <v>392</v>
      </c>
      <c r="S256" t="s">
        <v>328</v>
      </c>
      <c r="T256" s="21" t="s">
        <v>251</v>
      </c>
      <c r="U256" t="s">
        <v>252</v>
      </c>
    </row>
    <row r="257" spans="1:21" ht="15" customHeight="1">
      <c r="A257" t="s">
        <v>1310</v>
      </c>
      <c r="B257"/>
      <c r="C257"/>
      <c r="D257"/>
      <c r="E257" t="s">
        <v>153</v>
      </c>
      <c r="F257"/>
      <c r="G257" t="s">
        <v>393</v>
      </c>
      <c r="H257"/>
      <c r="I257"/>
      <c r="J257"/>
      <c r="K257"/>
      <c r="L257"/>
      <c r="M257"/>
      <c r="N257">
        <v>8.5</v>
      </c>
      <c r="O257">
        <v>7.6</v>
      </c>
      <c r="P257">
        <v>9.4</v>
      </c>
      <c r="Q257"/>
      <c r="R257" s="9" t="s">
        <v>392</v>
      </c>
      <c r="S257" t="s">
        <v>258</v>
      </c>
      <c r="T257" s="21" t="s">
        <v>251</v>
      </c>
      <c r="U257" t="s">
        <v>252</v>
      </c>
    </row>
    <row r="258" spans="1:21" ht="15" customHeight="1">
      <c r="A258" t="s">
        <v>1310</v>
      </c>
      <c r="B258"/>
      <c r="C258"/>
      <c r="D258"/>
      <c r="E258" t="s">
        <v>153</v>
      </c>
      <c r="F258"/>
      <c r="G258" t="s">
        <v>161</v>
      </c>
      <c r="H258"/>
      <c r="I258"/>
      <c r="J258"/>
      <c r="K258"/>
      <c r="L258"/>
      <c r="M258"/>
      <c r="N258">
        <v>7</v>
      </c>
      <c r="O258"/>
      <c r="P258"/>
      <c r="Q258"/>
      <c r="R258" s="9" t="s">
        <v>392</v>
      </c>
      <c r="S258" t="s">
        <v>253</v>
      </c>
      <c r="T258" s="21" t="s">
        <v>251</v>
      </c>
      <c r="U258" t="s">
        <v>252</v>
      </c>
    </row>
    <row r="259" spans="1:21" ht="15" customHeight="1">
      <c r="A259" t="s">
        <v>1310</v>
      </c>
      <c r="B259"/>
      <c r="C259"/>
      <c r="D259"/>
      <c r="E259" t="s">
        <v>153</v>
      </c>
      <c r="F259"/>
      <c r="G259" t="s">
        <v>161</v>
      </c>
      <c r="H259"/>
      <c r="I259"/>
      <c r="J259"/>
      <c r="K259"/>
      <c r="L259"/>
      <c r="M259"/>
      <c r="N259">
        <v>4.74</v>
      </c>
      <c r="O259">
        <v>3.84</v>
      </c>
      <c r="P259">
        <v>5.91</v>
      </c>
      <c r="Q259"/>
      <c r="R259" s="9" t="s">
        <v>392</v>
      </c>
      <c r="S259" t="s">
        <v>258</v>
      </c>
      <c r="T259" s="21" t="s">
        <v>251</v>
      </c>
      <c r="U259" t="s">
        <v>252</v>
      </c>
    </row>
    <row r="260" spans="1:21" ht="15" customHeight="1">
      <c r="A260" t="s">
        <v>1310</v>
      </c>
      <c r="B260"/>
      <c r="C260"/>
      <c r="D260"/>
      <c r="E260" t="s">
        <v>153</v>
      </c>
      <c r="F260"/>
      <c r="G260" t="s">
        <v>161</v>
      </c>
      <c r="H260"/>
      <c r="I260"/>
      <c r="J260"/>
      <c r="K260"/>
      <c r="L260"/>
      <c r="M260"/>
      <c r="N260">
        <v>9.1</v>
      </c>
      <c r="O260">
        <v>7.29</v>
      </c>
      <c r="P260">
        <v>11.21</v>
      </c>
      <c r="Q260"/>
      <c r="R260" s="9" t="s">
        <v>392</v>
      </c>
      <c r="S260" t="s">
        <v>258</v>
      </c>
      <c r="T260" s="21" t="s">
        <v>251</v>
      </c>
      <c r="U260" t="s">
        <v>252</v>
      </c>
    </row>
    <row r="261" spans="1:21" ht="15" customHeight="1">
      <c r="A261" t="s">
        <v>1310</v>
      </c>
      <c r="B261"/>
      <c r="C261"/>
      <c r="D261"/>
      <c r="E261" t="s">
        <v>153</v>
      </c>
      <c r="F261"/>
      <c r="G261" t="s">
        <v>161</v>
      </c>
      <c r="H261"/>
      <c r="I261"/>
      <c r="J261"/>
      <c r="K261"/>
      <c r="L261"/>
      <c r="M261"/>
      <c r="N261">
        <v>3</v>
      </c>
      <c r="O261"/>
      <c r="P261"/>
      <c r="Q261"/>
      <c r="R261" s="9" t="s">
        <v>392</v>
      </c>
      <c r="S261" t="s">
        <v>260</v>
      </c>
      <c r="T261" s="21" t="s">
        <v>251</v>
      </c>
      <c r="U261" t="s">
        <v>252</v>
      </c>
    </row>
    <row r="262" spans="1:21" ht="15" customHeight="1">
      <c r="A262" t="s">
        <v>1310</v>
      </c>
      <c r="B262"/>
      <c r="C262"/>
      <c r="D262"/>
      <c r="E262" t="s">
        <v>153</v>
      </c>
      <c r="F262"/>
      <c r="G262" t="s">
        <v>161</v>
      </c>
      <c r="H262"/>
      <c r="I262"/>
      <c r="J262"/>
      <c r="K262"/>
      <c r="L262"/>
      <c r="M262"/>
      <c r="N262">
        <v>12</v>
      </c>
      <c r="O262"/>
      <c r="P262"/>
      <c r="Q262"/>
      <c r="R262" s="9" t="s">
        <v>392</v>
      </c>
      <c r="S262" t="s">
        <v>260</v>
      </c>
      <c r="T262" s="21" t="s">
        <v>251</v>
      </c>
      <c r="U262" t="s">
        <v>252</v>
      </c>
    </row>
    <row r="263" spans="1:21" ht="15" customHeight="1">
      <c r="A263" t="s">
        <v>1310</v>
      </c>
      <c r="B263"/>
      <c r="C263"/>
      <c r="D263"/>
      <c r="E263" t="s">
        <v>153</v>
      </c>
      <c r="F263"/>
      <c r="G263" t="s">
        <v>255</v>
      </c>
      <c r="H263"/>
      <c r="I263"/>
      <c r="J263"/>
      <c r="K263"/>
      <c r="L263"/>
      <c r="M263"/>
      <c r="N263">
        <v>2.5</v>
      </c>
      <c r="O263"/>
      <c r="P263"/>
      <c r="Q263"/>
      <c r="R263" s="9" t="s">
        <v>392</v>
      </c>
      <c r="S263" t="s">
        <v>263</v>
      </c>
      <c r="T263" s="21" t="s">
        <v>251</v>
      </c>
      <c r="U263" t="s">
        <v>252</v>
      </c>
    </row>
    <row r="264" spans="1:21" ht="15" customHeight="1">
      <c r="A264" t="s">
        <v>1310</v>
      </c>
      <c r="B264"/>
      <c r="C264"/>
      <c r="D264"/>
      <c r="E264" t="s">
        <v>153</v>
      </c>
      <c r="F264"/>
      <c r="G264" t="s">
        <v>255</v>
      </c>
      <c r="H264"/>
      <c r="I264"/>
      <c r="J264"/>
      <c r="K264"/>
      <c r="L264"/>
      <c r="M264"/>
      <c r="N264">
        <v>7.2</v>
      </c>
      <c r="O264"/>
      <c r="P264"/>
      <c r="Q264"/>
      <c r="R264" s="9" t="s">
        <v>392</v>
      </c>
      <c r="S264" t="s">
        <v>263</v>
      </c>
      <c r="T264" s="21" t="s">
        <v>251</v>
      </c>
      <c r="U264" t="s">
        <v>252</v>
      </c>
    </row>
    <row r="265" spans="1:21" ht="15" customHeight="1">
      <c r="A265" t="s">
        <v>1310</v>
      </c>
      <c r="B265"/>
      <c r="C265"/>
      <c r="D265"/>
      <c r="E265" t="s">
        <v>153</v>
      </c>
      <c r="F265"/>
      <c r="G265" t="s">
        <v>161</v>
      </c>
      <c r="H265"/>
      <c r="I265"/>
      <c r="J265"/>
      <c r="K265"/>
      <c r="L265"/>
      <c r="M265"/>
      <c r="N265">
        <v>2</v>
      </c>
      <c r="O265"/>
      <c r="P265"/>
      <c r="Q265"/>
      <c r="R265" s="9" t="s">
        <v>392</v>
      </c>
      <c r="S265" t="s">
        <v>395</v>
      </c>
      <c r="T265" s="21" t="s">
        <v>251</v>
      </c>
      <c r="U265" t="s">
        <v>252</v>
      </c>
    </row>
    <row r="266" spans="1:21" ht="15" customHeight="1">
      <c r="A266" t="s">
        <v>1310</v>
      </c>
      <c r="B266"/>
      <c r="C266"/>
      <c r="D266"/>
      <c r="E266" t="s">
        <v>153</v>
      </c>
      <c r="F266"/>
      <c r="G266" t="s">
        <v>161</v>
      </c>
      <c r="H266"/>
      <c r="I266"/>
      <c r="J266"/>
      <c r="K266"/>
      <c r="L266"/>
      <c r="M266"/>
      <c r="N266">
        <v>8</v>
      </c>
      <c r="O266"/>
      <c r="P266"/>
      <c r="Q266"/>
      <c r="R266" s="9" t="s">
        <v>392</v>
      </c>
      <c r="S266" t="s">
        <v>395</v>
      </c>
      <c r="T266" s="21" t="s">
        <v>251</v>
      </c>
      <c r="U266" t="s">
        <v>252</v>
      </c>
    </row>
    <row r="267" spans="1:21" ht="15" customHeight="1">
      <c r="A267" t="s">
        <v>1310</v>
      </c>
      <c r="B267"/>
      <c r="C267"/>
      <c r="D267"/>
      <c r="E267" t="s">
        <v>153</v>
      </c>
      <c r="F267"/>
      <c r="G267" t="s">
        <v>195</v>
      </c>
      <c r="H267"/>
      <c r="I267"/>
      <c r="J267"/>
      <c r="K267"/>
      <c r="L267"/>
      <c r="M267"/>
      <c r="N267">
        <v>7</v>
      </c>
      <c r="O267"/>
      <c r="P267"/>
      <c r="Q267"/>
      <c r="R267" s="9" t="s">
        <v>392</v>
      </c>
      <c r="S267" t="s">
        <v>267</v>
      </c>
      <c r="T267" s="21" t="s">
        <v>251</v>
      </c>
      <c r="U267" t="s">
        <v>252</v>
      </c>
    </row>
    <row r="268" spans="1:21" ht="15" customHeight="1">
      <c r="A268" t="s">
        <v>1310</v>
      </c>
      <c r="B268"/>
      <c r="C268"/>
      <c r="D268"/>
      <c r="E268" t="s">
        <v>153</v>
      </c>
      <c r="F268"/>
      <c r="G268" t="s">
        <v>195</v>
      </c>
      <c r="H268"/>
      <c r="I268"/>
      <c r="J268"/>
      <c r="K268"/>
      <c r="L268"/>
      <c r="M268"/>
      <c r="N268">
        <v>7</v>
      </c>
      <c r="O268"/>
      <c r="P268"/>
      <c r="Q268"/>
      <c r="R268" s="9" t="s">
        <v>392</v>
      </c>
      <c r="S268" t="s">
        <v>267</v>
      </c>
      <c r="T268" s="21" t="s">
        <v>251</v>
      </c>
      <c r="U268" t="s">
        <v>252</v>
      </c>
    </row>
    <row r="269" spans="1:21" ht="15" customHeight="1">
      <c r="A269" t="s">
        <v>1310</v>
      </c>
      <c r="B269"/>
      <c r="C269"/>
      <c r="D269"/>
      <c r="E269" t="s">
        <v>153</v>
      </c>
      <c r="F269"/>
      <c r="G269" t="s">
        <v>161</v>
      </c>
      <c r="H269"/>
      <c r="I269"/>
      <c r="J269"/>
      <c r="K269"/>
      <c r="L269"/>
      <c r="M269"/>
      <c r="N269">
        <v>7</v>
      </c>
      <c r="O269"/>
      <c r="P269"/>
      <c r="Q269"/>
      <c r="R269" s="9" t="s">
        <v>392</v>
      </c>
      <c r="S269" t="s">
        <v>270</v>
      </c>
      <c r="T269" s="21" t="s">
        <v>251</v>
      </c>
      <c r="U269" t="s">
        <v>252</v>
      </c>
    </row>
    <row r="270" spans="1:21" ht="15" customHeight="1">
      <c r="A270" t="s">
        <v>1310</v>
      </c>
      <c r="B270"/>
      <c r="C270"/>
      <c r="D270"/>
      <c r="E270" t="s">
        <v>153</v>
      </c>
      <c r="F270"/>
      <c r="G270" t="s">
        <v>280</v>
      </c>
      <c r="H270"/>
      <c r="I270"/>
      <c r="J270"/>
      <c r="K270"/>
      <c r="L270"/>
      <c r="M270"/>
      <c r="N270">
        <v>8</v>
      </c>
      <c r="O270"/>
      <c r="P270"/>
      <c r="Q270"/>
      <c r="R270" s="9" t="s">
        <v>392</v>
      </c>
      <c r="S270" t="s">
        <v>281</v>
      </c>
      <c r="T270" s="21" t="s">
        <v>251</v>
      </c>
      <c r="U270" t="s">
        <v>252</v>
      </c>
    </row>
    <row r="271" spans="1:21" ht="15" customHeight="1">
      <c r="A271" t="s">
        <v>1310</v>
      </c>
      <c r="B271"/>
      <c r="C271"/>
      <c r="D271"/>
      <c r="E271" t="s">
        <v>153</v>
      </c>
      <c r="F271"/>
      <c r="G271" t="s">
        <v>161</v>
      </c>
      <c r="H271"/>
      <c r="I271"/>
      <c r="J271"/>
      <c r="K271"/>
      <c r="L271"/>
      <c r="M271"/>
      <c r="N271">
        <v>10</v>
      </c>
      <c r="O271"/>
      <c r="P271"/>
      <c r="Q271"/>
      <c r="R271" s="9" t="s">
        <v>392</v>
      </c>
      <c r="S271" t="s">
        <v>287</v>
      </c>
      <c r="T271" s="21" t="s">
        <v>251</v>
      </c>
      <c r="U271" t="s">
        <v>252</v>
      </c>
    </row>
    <row r="272" spans="1:21" ht="15" customHeight="1">
      <c r="A272" t="s">
        <v>1310</v>
      </c>
      <c r="B272"/>
      <c r="C272"/>
      <c r="D272"/>
      <c r="E272" t="s">
        <v>153</v>
      </c>
      <c r="F272"/>
      <c r="G272" t="s">
        <v>161</v>
      </c>
      <c r="H272"/>
      <c r="I272"/>
      <c r="J272"/>
      <c r="K272"/>
      <c r="L272"/>
      <c r="M272"/>
      <c r="N272">
        <v>14</v>
      </c>
      <c r="O272"/>
      <c r="P272"/>
      <c r="Q272"/>
      <c r="R272" s="9" t="s">
        <v>392</v>
      </c>
      <c r="S272" t="s">
        <v>287</v>
      </c>
      <c r="T272" s="21" t="s">
        <v>251</v>
      </c>
      <c r="U272" t="s">
        <v>252</v>
      </c>
    </row>
    <row r="273" spans="1:21" ht="15" customHeight="1">
      <c r="A273" t="s">
        <v>1310</v>
      </c>
      <c r="B273"/>
      <c r="C273"/>
      <c r="D273"/>
      <c r="E273" t="s">
        <v>153</v>
      </c>
      <c r="F273"/>
      <c r="G273" t="s">
        <v>255</v>
      </c>
      <c r="H273"/>
      <c r="I273"/>
      <c r="J273"/>
      <c r="K273"/>
      <c r="L273"/>
      <c r="M273"/>
      <c r="N273">
        <v>2</v>
      </c>
      <c r="O273"/>
      <c r="P273"/>
      <c r="Q273"/>
      <c r="R273" s="9" t="s">
        <v>392</v>
      </c>
      <c r="S273" t="s">
        <v>276</v>
      </c>
      <c r="T273" s="21" t="s">
        <v>251</v>
      </c>
      <c r="U273" t="s">
        <v>252</v>
      </c>
    </row>
    <row r="274" spans="1:21" ht="15" customHeight="1">
      <c r="A274" t="s">
        <v>1310</v>
      </c>
      <c r="B274"/>
      <c r="C274"/>
      <c r="D274"/>
      <c r="E274" t="s">
        <v>153</v>
      </c>
      <c r="F274"/>
      <c r="G274" t="s">
        <v>255</v>
      </c>
      <c r="H274"/>
      <c r="I274"/>
      <c r="J274"/>
      <c r="K274"/>
      <c r="L274"/>
      <c r="M274"/>
      <c r="N274">
        <v>4</v>
      </c>
      <c r="O274"/>
      <c r="P274"/>
      <c r="Q274"/>
      <c r="R274" s="9" t="s">
        <v>392</v>
      </c>
      <c r="S274" t="s">
        <v>276</v>
      </c>
      <c r="T274" s="21" t="s">
        <v>251</v>
      </c>
      <c r="U274" t="s">
        <v>252</v>
      </c>
    </row>
    <row r="275" spans="1:21" ht="15" customHeight="1">
      <c r="A275" t="s">
        <v>1310</v>
      </c>
      <c r="B275"/>
      <c r="C275"/>
      <c r="D275"/>
      <c r="E275" t="s">
        <v>153</v>
      </c>
      <c r="F275"/>
      <c r="G275" t="s">
        <v>1304</v>
      </c>
      <c r="H275"/>
      <c r="I275"/>
      <c r="J275"/>
      <c r="K275"/>
      <c r="L275"/>
      <c r="M275"/>
      <c r="N275">
        <v>5.87</v>
      </c>
      <c r="O275">
        <v>1</v>
      </c>
      <c r="P275">
        <v>12.85</v>
      </c>
      <c r="Q275"/>
      <c r="R275" s="9" t="s">
        <v>392</v>
      </c>
      <c r="S275" t="s">
        <v>1305</v>
      </c>
      <c r="T275" s="21" t="s">
        <v>251</v>
      </c>
      <c r="U275" t="s">
        <v>252</v>
      </c>
    </row>
    <row r="276" spans="1:21" ht="15" customHeight="1">
      <c r="A276" t="s">
        <v>1310</v>
      </c>
      <c r="B276"/>
      <c r="C276"/>
      <c r="D276"/>
      <c r="E276" t="s">
        <v>153</v>
      </c>
      <c r="F276"/>
      <c r="G276" t="s">
        <v>1304</v>
      </c>
      <c r="H276"/>
      <c r="I276"/>
      <c r="J276"/>
      <c r="K276"/>
      <c r="L276"/>
      <c r="M276"/>
      <c r="N276">
        <v>5.98</v>
      </c>
      <c r="O276">
        <v>1</v>
      </c>
      <c r="P276">
        <v>12.94</v>
      </c>
      <c r="Q276"/>
      <c r="R276" s="9" t="s">
        <v>392</v>
      </c>
      <c r="S276" t="s">
        <v>1305</v>
      </c>
      <c r="T276" s="21" t="s">
        <v>251</v>
      </c>
      <c r="U276" t="s">
        <v>252</v>
      </c>
    </row>
    <row r="277" spans="1:21" ht="15" customHeight="1">
      <c r="A277" t="s">
        <v>1310</v>
      </c>
      <c r="B277"/>
      <c r="C277"/>
      <c r="D277"/>
      <c r="E277" t="s">
        <v>153</v>
      </c>
      <c r="F277"/>
      <c r="G277" t="s">
        <v>294</v>
      </c>
      <c r="H277"/>
      <c r="I277"/>
      <c r="J277"/>
      <c r="K277"/>
      <c r="L277"/>
      <c r="M277"/>
      <c r="N277">
        <v>7</v>
      </c>
      <c r="O277"/>
      <c r="P277"/>
      <c r="Q277"/>
      <c r="R277" s="9" t="s">
        <v>392</v>
      </c>
      <c r="S277" t="s">
        <v>295</v>
      </c>
      <c r="T277" s="21" t="s">
        <v>251</v>
      </c>
      <c r="U277" t="s">
        <v>252</v>
      </c>
    </row>
    <row r="278" spans="1:21" ht="15" customHeight="1">
      <c r="A278" t="s">
        <v>1310</v>
      </c>
      <c r="B278"/>
      <c r="C278"/>
      <c r="D278"/>
      <c r="E278" t="s">
        <v>153</v>
      </c>
      <c r="F278"/>
      <c r="G278" t="s">
        <v>304</v>
      </c>
      <c r="H278"/>
      <c r="I278"/>
      <c r="J278"/>
      <c r="K278"/>
      <c r="L278"/>
      <c r="M278"/>
      <c r="N278">
        <v>7</v>
      </c>
      <c r="O278"/>
      <c r="P278"/>
      <c r="Q278"/>
      <c r="R278" s="9" t="s">
        <v>392</v>
      </c>
      <c r="S278" t="s">
        <v>305</v>
      </c>
      <c r="T278" s="21" t="s">
        <v>251</v>
      </c>
      <c r="U278" t="s">
        <v>252</v>
      </c>
    </row>
    <row r="279" spans="1:21" ht="15" customHeight="1">
      <c r="A279" t="s">
        <v>1310</v>
      </c>
      <c r="B279"/>
      <c r="C279"/>
      <c r="D279"/>
      <c r="E279" t="s">
        <v>153</v>
      </c>
      <c r="F279"/>
      <c r="G279" t="s">
        <v>161</v>
      </c>
      <c r="H279"/>
      <c r="I279"/>
      <c r="J279"/>
      <c r="K279"/>
      <c r="L279"/>
      <c r="M279"/>
      <c r="N279">
        <v>3</v>
      </c>
      <c r="O279"/>
      <c r="P279"/>
      <c r="Q279"/>
      <c r="R279" s="9" t="s">
        <v>392</v>
      </c>
      <c r="S279" t="s">
        <v>307</v>
      </c>
      <c r="T279" s="21" t="s">
        <v>251</v>
      </c>
      <c r="U279" t="s">
        <v>252</v>
      </c>
    </row>
    <row r="280" spans="1:21" ht="15" customHeight="1">
      <c r="A280" t="s">
        <v>1310</v>
      </c>
      <c r="B280"/>
      <c r="C280"/>
      <c r="D280"/>
      <c r="E280" t="s">
        <v>153</v>
      </c>
      <c r="F280"/>
      <c r="G280" t="s">
        <v>161</v>
      </c>
      <c r="H280"/>
      <c r="I280"/>
      <c r="J280"/>
      <c r="K280"/>
      <c r="L280"/>
      <c r="M280"/>
      <c r="N280">
        <v>9</v>
      </c>
      <c r="O280"/>
      <c r="P280"/>
      <c r="Q280"/>
      <c r="R280" s="9" t="s">
        <v>392</v>
      </c>
      <c r="S280" t="s">
        <v>307</v>
      </c>
      <c r="T280" s="21" t="s">
        <v>251</v>
      </c>
      <c r="U280" t="s">
        <v>252</v>
      </c>
    </row>
    <row r="281" spans="1:21" ht="15" customHeight="1">
      <c r="A281" t="s">
        <v>1310</v>
      </c>
      <c r="B281"/>
      <c r="C281"/>
      <c r="D281"/>
      <c r="E281" t="s">
        <v>153</v>
      </c>
      <c r="F281"/>
      <c r="G281" t="s">
        <v>161</v>
      </c>
      <c r="H281"/>
      <c r="I281"/>
      <c r="J281"/>
      <c r="K281"/>
      <c r="L281"/>
      <c r="M281"/>
      <c r="N281">
        <v>6</v>
      </c>
      <c r="O281"/>
      <c r="P281"/>
      <c r="Q281"/>
      <c r="R281" s="9" t="s">
        <v>392</v>
      </c>
      <c r="S281" t="s">
        <v>309</v>
      </c>
      <c r="T281" s="21" t="s">
        <v>251</v>
      </c>
      <c r="U281" t="s">
        <v>252</v>
      </c>
    </row>
    <row r="282" spans="1:21" ht="15" customHeight="1">
      <c r="A282" t="s">
        <v>1310</v>
      </c>
      <c r="B282"/>
      <c r="C282"/>
      <c r="D282"/>
      <c r="E282" t="s">
        <v>153</v>
      </c>
      <c r="F282"/>
      <c r="G282" t="s">
        <v>161</v>
      </c>
      <c r="H282"/>
      <c r="I282"/>
      <c r="J282"/>
      <c r="K282"/>
      <c r="L282"/>
      <c r="M282"/>
      <c r="N282">
        <v>6</v>
      </c>
      <c r="O282"/>
      <c r="P282"/>
      <c r="Q282"/>
      <c r="R282" s="9" t="s">
        <v>392</v>
      </c>
      <c r="S282" t="s">
        <v>311</v>
      </c>
      <c r="T282" s="21" t="s">
        <v>251</v>
      </c>
      <c r="U282" t="s">
        <v>252</v>
      </c>
    </row>
    <row r="283" spans="1:21" ht="15" customHeight="1">
      <c r="A283" t="s">
        <v>1310</v>
      </c>
      <c r="B283"/>
      <c r="C283"/>
      <c r="D283"/>
      <c r="E283" t="s">
        <v>153</v>
      </c>
      <c r="F283"/>
      <c r="G283" t="s">
        <v>161</v>
      </c>
      <c r="H283"/>
      <c r="I283"/>
      <c r="J283"/>
      <c r="K283"/>
      <c r="L283"/>
      <c r="M283"/>
      <c r="N283">
        <v>6</v>
      </c>
      <c r="O283"/>
      <c r="P283"/>
      <c r="Q283"/>
      <c r="R283" s="9" t="s">
        <v>392</v>
      </c>
      <c r="S283" t="s">
        <v>313</v>
      </c>
      <c r="T283" s="21" t="s">
        <v>251</v>
      </c>
      <c r="U283" t="s">
        <v>252</v>
      </c>
    </row>
    <row r="284" spans="1:21" ht="15" customHeight="1">
      <c r="A284" t="s">
        <v>1310</v>
      </c>
      <c r="B284"/>
      <c r="C284"/>
      <c r="D284"/>
      <c r="E284" t="s">
        <v>153</v>
      </c>
      <c r="F284"/>
      <c r="G284" t="s">
        <v>161</v>
      </c>
      <c r="H284"/>
      <c r="I284"/>
      <c r="J284"/>
      <c r="K284"/>
      <c r="L284"/>
      <c r="M284"/>
      <c r="N284">
        <v>4</v>
      </c>
      <c r="O284"/>
      <c r="P284"/>
      <c r="Q284"/>
      <c r="R284" s="9" t="s">
        <v>392</v>
      </c>
      <c r="S284" t="s">
        <v>315</v>
      </c>
      <c r="T284" s="21" t="s">
        <v>251</v>
      </c>
      <c r="U284" t="s">
        <v>252</v>
      </c>
    </row>
    <row r="285" spans="1:21" ht="15" customHeight="1">
      <c r="A285" t="s">
        <v>1310</v>
      </c>
      <c r="B285"/>
      <c r="C285"/>
      <c r="D285"/>
      <c r="E285" t="s">
        <v>153</v>
      </c>
      <c r="F285"/>
      <c r="G285" t="s">
        <v>161</v>
      </c>
      <c r="H285"/>
      <c r="I285"/>
      <c r="J285"/>
      <c r="K285"/>
      <c r="L285"/>
      <c r="M285"/>
      <c r="N285">
        <v>12</v>
      </c>
      <c r="O285"/>
      <c r="P285"/>
      <c r="Q285"/>
      <c r="R285" s="9" t="s">
        <v>392</v>
      </c>
      <c r="S285" t="s">
        <v>315</v>
      </c>
      <c r="T285" s="21" t="s">
        <v>251</v>
      </c>
      <c r="U285" t="s">
        <v>252</v>
      </c>
    </row>
    <row r="286" spans="1:21" ht="15" customHeight="1">
      <c r="A286" s="9" t="s">
        <v>1289</v>
      </c>
      <c r="C286" s="9" t="s">
        <v>1311</v>
      </c>
      <c r="D286" s="10" t="s">
        <v>53</v>
      </c>
      <c r="E286" s="9" t="s">
        <v>469</v>
      </c>
      <c r="N286" s="9">
        <v>24</v>
      </c>
      <c r="O286" s="35">
        <v>15</v>
      </c>
      <c r="P286" s="9">
        <v>34</v>
      </c>
      <c r="R286" t="s">
        <v>470</v>
      </c>
      <c r="S286" s="9" t="s">
        <v>471</v>
      </c>
      <c r="T286" s="9" t="s">
        <v>472</v>
      </c>
      <c r="U286" s="9" t="s">
        <v>34</v>
      </c>
    </row>
    <row r="287" spans="1:21" ht="15" customHeight="1">
      <c r="A287" s="9" t="s">
        <v>1289</v>
      </c>
      <c r="C287" s="9" t="s">
        <v>1311</v>
      </c>
      <c r="D287" s="10" t="s">
        <v>53</v>
      </c>
      <c r="E287" s="9" t="s">
        <v>469</v>
      </c>
      <c r="N287" s="9">
        <v>13.3</v>
      </c>
      <c r="O287" s="35">
        <v>4</v>
      </c>
      <c r="P287" s="9">
        <v>27</v>
      </c>
      <c r="R287" t="s">
        <v>470</v>
      </c>
      <c r="S287" s="9" t="s">
        <v>471</v>
      </c>
      <c r="T287" s="9" t="s">
        <v>472</v>
      </c>
      <c r="U287" s="9" t="s">
        <v>34</v>
      </c>
    </row>
    <row r="288" spans="1:21" ht="15" customHeight="1">
      <c r="A288" s="9" t="s">
        <v>45</v>
      </c>
      <c r="B288" s="9" t="s">
        <v>1312</v>
      </c>
      <c r="C288" s="9" t="s">
        <v>1300</v>
      </c>
      <c r="D288" s="10" t="s">
        <v>53</v>
      </c>
      <c r="E288" s="9" t="s">
        <v>469</v>
      </c>
      <c r="N288" s="9">
        <v>22</v>
      </c>
      <c r="O288" s="35">
        <v>14</v>
      </c>
      <c r="P288" s="9">
        <v>12</v>
      </c>
      <c r="R288" t="s">
        <v>470</v>
      </c>
      <c r="S288" s="9" t="s">
        <v>471</v>
      </c>
      <c r="T288" s="9" t="s">
        <v>472</v>
      </c>
      <c r="U288" s="9" t="s">
        <v>34</v>
      </c>
    </row>
    <row r="289" spans="1:21" ht="15" customHeight="1">
      <c r="A289" s="9" t="s">
        <v>45</v>
      </c>
      <c r="B289" s="9" t="s">
        <v>1312</v>
      </c>
      <c r="C289" s="9" t="s">
        <v>1300</v>
      </c>
      <c r="D289" s="10" t="s">
        <v>53</v>
      </c>
      <c r="E289" s="9" t="s">
        <v>469</v>
      </c>
      <c r="N289" s="9">
        <v>41</v>
      </c>
      <c r="O289" s="35">
        <v>30</v>
      </c>
      <c r="P289" s="9">
        <v>54</v>
      </c>
      <c r="R289" t="s">
        <v>470</v>
      </c>
      <c r="S289" s="9" t="s">
        <v>471</v>
      </c>
      <c r="T289" s="9" t="s">
        <v>472</v>
      </c>
      <c r="U289" s="9" t="s">
        <v>34</v>
      </c>
    </row>
    <row r="290" spans="1:21" ht="15" customHeight="1">
      <c r="A290" s="9" t="s">
        <v>45</v>
      </c>
      <c r="B290" s="9" t="s">
        <v>1312</v>
      </c>
      <c r="C290" s="9" t="s">
        <v>1300</v>
      </c>
      <c r="D290" s="10" t="s">
        <v>53</v>
      </c>
      <c r="E290" s="9" t="s">
        <v>469</v>
      </c>
      <c r="N290" s="9">
        <v>1.8</v>
      </c>
      <c r="O290" s="35">
        <v>0</v>
      </c>
      <c r="P290" s="9">
        <v>7.7</v>
      </c>
      <c r="R290" t="s">
        <v>470</v>
      </c>
      <c r="S290" s="9" t="s">
        <v>471</v>
      </c>
      <c r="T290" s="9" t="s">
        <v>472</v>
      </c>
      <c r="U290" s="9" t="s">
        <v>34</v>
      </c>
    </row>
    <row r="291" spans="1:21" ht="15" customHeight="1">
      <c r="A291" s="9" t="s">
        <v>45</v>
      </c>
      <c r="B291" s="9" t="s">
        <v>1312</v>
      </c>
      <c r="C291" s="9" t="s">
        <v>1300</v>
      </c>
      <c r="D291" s="10" t="s">
        <v>53</v>
      </c>
      <c r="E291" s="9" t="s">
        <v>469</v>
      </c>
      <c r="N291" s="9">
        <v>28</v>
      </c>
      <c r="O291" s="35">
        <v>1</v>
      </c>
      <c r="P291" s="9">
        <v>119</v>
      </c>
      <c r="R291" t="s">
        <v>470</v>
      </c>
      <c r="S291" s="9" t="s">
        <v>471</v>
      </c>
      <c r="T291" s="9" t="s">
        <v>472</v>
      </c>
      <c r="U291" s="9" t="s">
        <v>34</v>
      </c>
    </row>
    <row r="292" spans="1:21" ht="15" customHeight="1">
      <c r="A292" s="9" t="s">
        <v>45</v>
      </c>
      <c r="B292" s="9" t="s">
        <v>1312</v>
      </c>
      <c r="C292" s="9" t="s">
        <v>1300</v>
      </c>
      <c r="D292" s="10" t="s">
        <v>53</v>
      </c>
      <c r="E292" s="9" t="s">
        <v>469</v>
      </c>
      <c r="N292" s="9">
        <v>275</v>
      </c>
      <c r="O292" s="9">
        <v>24</v>
      </c>
      <c r="P292" s="9">
        <v>517</v>
      </c>
      <c r="R292" t="s">
        <v>470</v>
      </c>
      <c r="S292" s="9" t="s">
        <v>471</v>
      </c>
      <c r="T292" s="9" t="s">
        <v>472</v>
      </c>
      <c r="U292" s="9" t="s">
        <v>34</v>
      </c>
    </row>
    <row r="293" spans="1:21" ht="15" customHeight="1">
      <c r="A293" s="9" t="s">
        <v>45</v>
      </c>
      <c r="B293" s="9" t="s">
        <v>1312</v>
      </c>
      <c r="C293" s="9" t="s">
        <v>1300</v>
      </c>
      <c r="D293" s="10" t="s">
        <v>53</v>
      </c>
      <c r="E293" s="9" t="s">
        <v>469</v>
      </c>
      <c r="N293" s="9">
        <v>43.9</v>
      </c>
      <c r="R293" t="s">
        <v>470</v>
      </c>
      <c r="S293" s="9" t="s">
        <v>471</v>
      </c>
      <c r="T293" s="9" t="s">
        <v>472</v>
      </c>
      <c r="U293" s="9" t="s">
        <v>34</v>
      </c>
    </row>
    <row r="294" spans="1:21" ht="15" customHeight="1">
      <c r="A294" s="9" t="s">
        <v>45</v>
      </c>
      <c r="B294" s="9" t="s">
        <v>1312</v>
      </c>
      <c r="C294" s="9" t="s">
        <v>1300</v>
      </c>
      <c r="D294" s="10" t="s">
        <v>53</v>
      </c>
      <c r="E294" s="9" t="s">
        <v>469</v>
      </c>
      <c r="N294" s="9">
        <v>44</v>
      </c>
      <c r="O294" s="9">
        <v>14</v>
      </c>
      <c r="P294" s="9">
        <v>44</v>
      </c>
      <c r="R294" t="s">
        <v>470</v>
      </c>
      <c r="S294" s="9" t="s">
        <v>471</v>
      </c>
      <c r="T294" s="9" t="s">
        <v>472</v>
      </c>
      <c r="U294" s="9" t="s">
        <v>34</v>
      </c>
    </row>
    <row r="295" spans="1:21" ht="15" customHeight="1">
      <c r="A295" s="9" t="s">
        <v>45</v>
      </c>
      <c r="B295" s="9" t="s">
        <v>1313</v>
      </c>
      <c r="C295" s="9" t="s">
        <v>1311</v>
      </c>
      <c r="D295" s="10" t="s">
        <v>53</v>
      </c>
      <c r="E295" s="9" t="s">
        <v>469</v>
      </c>
      <c r="N295" s="9">
        <v>6</v>
      </c>
      <c r="O295" s="9">
        <v>3</v>
      </c>
      <c r="P295" s="9">
        <v>9</v>
      </c>
      <c r="R295" t="s">
        <v>470</v>
      </c>
      <c r="S295" s="9" t="s">
        <v>471</v>
      </c>
      <c r="T295" s="9" t="s">
        <v>472</v>
      </c>
      <c r="U295" s="9" t="s">
        <v>34</v>
      </c>
    </row>
    <row r="296" spans="1:21" ht="15" customHeight="1">
      <c r="A296" s="9" t="s">
        <v>45</v>
      </c>
      <c r="B296" s="9" t="s">
        <v>1313</v>
      </c>
      <c r="C296" s="9" t="s">
        <v>1311</v>
      </c>
      <c r="D296" s="10" t="s">
        <v>53</v>
      </c>
      <c r="E296" s="9" t="s">
        <v>469</v>
      </c>
      <c r="N296" s="9">
        <v>8.3000000000000007</v>
      </c>
      <c r="O296" s="9">
        <v>6.3</v>
      </c>
      <c r="P296" s="9">
        <v>25</v>
      </c>
      <c r="R296" t="s">
        <v>470</v>
      </c>
      <c r="S296" s="9" t="s">
        <v>471</v>
      </c>
      <c r="T296" s="9" t="s">
        <v>472</v>
      </c>
      <c r="U296" s="9" t="s">
        <v>34</v>
      </c>
    </row>
    <row r="297" spans="1:21" ht="15" customHeight="1">
      <c r="A297" s="9" t="s">
        <v>45</v>
      </c>
      <c r="B297" s="9" t="s">
        <v>1313</v>
      </c>
      <c r="C297" s="9" t="s">
        <v>1311</v>
      </c>
      <c r="D297" s="10" t="s">
        <v>53</v>
      </c>
      <c r="E297" s="9" t="s">
        <v>469</v>
      </c>
      <c r="N297" s="9">
        <v>34.6</v>
      </c>
      <c r="R297" t="s">
        <v>470</v>
      </c>
      <c r="S297" s="9" t="s">
        <v>471</v>
      </c>
      <c r="T297" s="9" t="s">
        <v>472</v>
      </c>
      <c r="U297" s="9" t="s">
        <v>34</v>
      </c>
    </row>
    <row r="298" spans="1:21" ht="15" customHeight="1">
      <c r="A298" s="9" t="s">
        <v>45</v>
      </c>
      <c r="B298" s="9" t="s">
        <v>1313</v>
      </c>
      <c r="C298" s="9" t="s">
        <v>1311</v>
      </c>
      <c r="D298" s="10" t="s">
        <v>53</v>
      </c>
      <c r="E298" s="9" t="s">
        <v>469</v>
      </c>
      <c r="N298" s="9">
        <v>35.6</v>
      </c>
      <c r="O298" s="9">
        <v>3</v>
      </c>
      <c r="P298" s="9">
        <v>35.6</v>
      </c>
      <c r="R298" t="s">
        <v>470</v>
      </c>
      <c r="S298" s="9" t="s">
        <v>471</v>
      </c>
      <c r="T298" s="9" t="s">
        <v>472</v>
      </c>
      <c r="U298" s="9" t="s">
        <v>34</v>
      </c>
    </row>
    <row r="299" spans="1:21" ht="15" customHeight="1">
      <c r="A299" s="9" t="s">
        <v>1289</v>
      </c>
      <c r="C299" s="9" t="s">
        <v>1300</v>
      </c>
      <c r="D299" s="10" t="s">
        <v>28</v>
      </c>
      <c r="E299" s="9" t="s">
        <v>469</v>
      </c>
      <c r="N299" s="9">
        <v>0</v>
      </c>
      <c r="R299" s="9" t="s">
        <v>477</v>
      </c>
      <c r="S299" s="9" t="s">
        <v>478</v>
      </c>
      <c r="T299" s="9" t="s">
        <v>479</v>
      </c>
      <c r="U299" s="9" t="s">
        <v>34</v>
      </c>
    </row>
    <row r="300" spans="1:21" ht="15" customHeight="1">
      <c r="A300" s="9" t="s">
        <v>1289</v>
      </c>
      <c r="C300" s="9" t="s">
        <v>1300</v>
      </c>
      <c r="D300" s="10" t="s">
        <v>28</v>
      </c>
      <c r="E300" s="9" t="s">
        <v>469</v>
      </c>
      <c r="N300" s="9">
        <v>63</v>
      </c>
      <c r="R300" s="9" t="s">
        <v>477</v>
      </c>
      <c r="S300" s="9" t="s">
        <v>478</v>
      </c>
      <c r="T300" s="9" t="s">
        <v>479</v>
      </c>
      <c r="U300" s="9" t="s">
        <v>34</v>
      </c>
    </row>
    <row r="301" spans="1:21" ht="15" customHeight="1">
      <c r="A301" s="9" t="s">
        <v>1289</v>
      </c>
      <c r="C301" s="9" t="s">
        <v>1300</v>
      </c>
      <c r="E301" s="9" t="s">
        <v>469</v>
      </c>
      <c r="N301" s="9">
        <v>97</v>
      </c>
      <c r="R301" t="s">
        <v>483</v>
      </c>
      <c r="S301" s="9" t="s">
        <v>484</v>
      </c>
      <c r="T301" s="9" t="s">
        <v>485</v>
      </c>
      <c r="U301" s="9" t="s">
        <v>34</v>
      </c>
    </row>
    <row r="302" spans="1:21" ht="15" customHeight="1">
      <c r="A302" s="9" t="s">
        <v>1289</v>
      </c>
      <c r="C302" s="9" t="s">
        <v>1311</v>
      </c>
      <c r="E302" s="9" t="s">
        <v>469</v>
      </c>
      <c r="N302" s="9">
        <v>3.5</v>
      </c>
      <c r="R302" t="s">
        <v>493</v>
      </c>
      <c r="S302" s="9" t="s">
        <v>494</v>
      </c>
      <c r="T302" s="9" t="s">
        <v>495</v>
      </c>
      <c r="U302" s="9" t="s">
        <v>34</v>
      </c>
    </row>
    <row r="303" spans="1:21" ht="15" customHeight="1">
      <c r="A303" s="10" t="s">
        <v>1314</v>
      </c>
      <c r="C303" s="9" t="s">
        <v>1315</v>
      </c>
      <c r="D303" s="10" t="s">
        <v>53</v>
      </c>
      <c r="E303" s="9" t="s">
        <v>500</v>
      </c>
      <c r="G303" s="10" t="s">
        <v>461</v>
      </c>
      <c r="N303" s="81">
        <f>2</f>
        <v>2</v>
      </c>
      <c r="R303" s="9" t="s">
        <v>1316</v>
      </c>
      <c r="S303" s="9" t="s">
        <v>1317</v>
      </c>
      <c r="T303" s="9" t="s">
        <v>1318</v>
      </c>
    </row>
    <row r="304" spans="1:21" ht="15" customHeight="1">
      <c r="A304" s="10" t="s">
        <v>1314</v>
      </c>
      <c r="C304" s="9" t="s">
        <v>1315</v>
      </c>
      <c r="D304" s="10" t="s">
        <v>53</v>
      </c>
      <c r="E304" s="9" t="s">
        <v>500</v>
      </c>
      <c r="G304" s="10" t="s">
        <v>461</v>
      </c>
      <c r="N304" s="81">
        <v>5</v>
      </c>
      <c r="R304" s="9" t="s">
        <v>1316</v>
      </c>
      <c r="S304" s="9" t="s">
        <v>1317</v>
      </c>
      <c r="T304" s="9" t="s">
        <v>1318</v>
      </c>
    </row>
    <row r="305" spans="1:21" ht="15" customHeight="1">
      <c r="A305" s="9" t="s">
        <v>1284</v>
      </c>
      <c r="D305" s="9" t="s">
        <v>53</v>
      </c>
      <c r="E305" s="9" t="s">
        <v>1319</v>
      </c>
      <c r="G305" s="9" t="s">
        <v>461</v>
      </c>
      <c r="N305" s="9">
        <v>0</v>
      </c>
      <c r="R305" t="s">
        <v>552</v>
      </c>
      <c r="S305" t="s">
        <v>553</v>
      </c>
      <c r="T305" t="s">
        <v>554</v>
      </c>
      <c r="U305" t="s">
        <v>34</v>
      </c>
    </row>
    <row r="306" spans="1:21" ht="15" customHeight="1">
      <c r="A306" s="9" t="s">
        <v>1284</v>
      </c>
      <c r="D306" s="9" t="s">
        <v>53</v>
      </c>
      <c r="E306" s="9" t="s">
        <v>1319</v>
      </c>
      <c r="G306" s="9" t="s">
        <v>461</v>
      </c>
      <c r="N306" s="9">
        <v>14</v>
      </c>
      <c r="R306" t="s">
        <v>552</v>
      </c>
      <c r="S306" t="s">
        <v>553</v>
      </c>
      <c r="T306" t="s">
        <v>554</v>
      </c>
      <c r="U306" t="s">
        <v>34</v>
      </c>
    </row>
    <row r="307" spans="1:21" ht="15" customHeight="1">
      <c r="A307" s="9" t="s">
        <v>1284</v>
      </c>
      <c r="D307" s="9" t="s">
        <v>53</v>
      </c>
      <c r="E307" s="9" t="s">
        <v>1320</v>
      </c>
      <c r="G307" s="9" t="s">
        <v>461</v>
      </c>
      <c r="N307" s="9" t="s">
        <v>1321</v>
      </c>
      <c r="R307" t="s">
        <v>552</v>
      </c>
      <c r="S307" t="s">
        <v>553</v>
      </c>
      <c r="T307" t="s">
        <v>554</v>
      </c>
      <c r="U307" t="s">
        <v>34</v>
      </c>
    </row>
    <row r="308" spans="1:21" ht="15" customHeight="1">
      <c r="A308" s="9" t="s">
        <v>1289</v>
      </c>
      <c r="C308" s="9" t="s">
        <v>1322</v>
      </c>
      <c r="D308" s="10" t="s">
        <v>28</v>
      </c>
      <c r="E308" s="26" t="s">
        <v>556</v>
      </c>
      <c r="G308" s="9" t="s">
        <v>161</v>
      </c>
      <c r="H308" s="82"/>
      <c r="I308" s="82"/>
      <c r="J308" s="82"/>
      <c r="K308" s="82"/>
      <c r="L308" s="83"/>
      <c r="M308" s="83"/>
      <c r="N308" s="84" t="s">
        <v>1323</v>
      </c>
      <c r="O308" s="83"/>
      <c r="P308" s="83"/>
      <c r="Q308" s="83"/>
      <c r="R308" s="9" t="s">
        <v>1324</v>
      </c>
      <c r="S308" s="9" t="s">
        <v>564</v>
      </c>
      <c r="T308" s="9" t="s">
        <v>1325</v>
      </c>
      <c r="U308" s="9" t="s">
        <v>34</v>
      </c>
    </row>
    <row r="309" spans="1:21" ht="15" customHeight="1">
      <c r="A309" s="9" t="s">
        <v>1289</v>
      </c>
      <c r="C309" s="9" t="s">
        <v>1322</v>
      </c>
      <c r="D309" s="10" t="s">
        <v>28</v>
      </c>
      <c r="E309" s="26" t="s">
        <v>556</v>
      </c>
      <c r="G309" s="9" t="s">
        <v>161</v>
      </c>
      <c r="N309" s="85">
        <v>0.33333333333333331</v>
      </c>
      <c r="R309" s="9" t="s">
        <v>1324</v>
      </c>
      <c r="S309" s="9" t="s">
        <v>564</v>
      </c>
      <c r="T309" s="9" t="s">
        <v>1325</v>
      </c>
      <c r="U309" s="9" t="s">
        <v>34</v>
      </c>
    </row>
    <row r="310" spans="1:21" ht="15" customHeight="1">
      <c r="A310" s="9" t="s">
        <v>1284</v>
      </c>
      <c r="C310" s="9" t="s">
        <v>1326</v>
      </c>
      <c r="D310" s="10"/>
      <c r="E310" s="26" t="s">
        <v>556</v>
      </c>
      <c r="G310" s="9" t="s">
        <v>161</v>
      </c>
      <c r="J310" s="9" t="s">
        <v>1327</v>
      </c>
      <c r="K310" s="9" t="s">
        <v>1328</v>
      </c>
      <c r="N310" s="85">
        <v>42</v>
      </c>
      <c r="R310" s="9" t="s">
        <v>1329</v>
      </c>
      <c r="S310" s="9" t="s">
        <v>1330</v>
      </c>
      <c r="T310" s="9" t="s">
        <v>1331</v>
      </c>
      <c r="U310" s="9" t="s">
        <v>34</v>
      </c>
    </row>
    <row r="311" spans="1:21" ht="15" customHeight="1">
      <c r="A311" s="9" t="s">
        <v>1284</v>
      </c>
      <c r="C311" s="9" t="s">
        <v>1326</v>
      </c>
      <c r="D311" s="10"/>
      <c r="E311" s="26" t="s">
        <v>556</v>
      </c>
      <c r="G311" s="9" t="s">
        <v>161</v>
      </c>
      <c r="J311" s="9" t="s">
        <v>1332</v>
      </c>
      <c r="K311" s="9" t="s">
        <v>1328</v>
      </c>
      <c r="N311" s="9">
        <v>2.5</v>
      </c>
      <c r="R311" s="9" t="s">
        <v>1329</v>
      </c>
      <c r="S311" s="9" t="s">
        <v>1330</v>
      </c>
      <c r="T311" s="9" t="s">
        <v>1331</v>
      </c>
      <c r="U311" s="9" t="s">
        <v>34</v>
      </c>
    </row>
    <row r="312" spans="1:21" ht="15" customHeight="1">
      <c r="A312" s="9" t="s">
        <v>1284</v>
      </c>
      <c r="C312" s="9" t="s">
        <v>1326</v>
      </c>
      <c r="D312" s="10"/>
      <c r="E312" s="26" t="s">
        <v>556</v>
      </c>
      <c r="G312" s="9" t="s">
        <v>161</v>
      </c>
      <c r="J312" s="9" t="s">
        <v>1333</v>
      </c>
      <c r="K312" s="9" t="s">
        <v>1328</v>
      </c>
      <c r="N312" s="85" t="s">
        <v>1334</v>
      </c>
      <c r="R312" s="9" t="s">
        <v>1329</v>
      </c>
      <c r="S312" s="9" t="s">
        <v>1330</v>
      </c>
      <c r="T312" s="9" t="s">
        <v>1331</v>
      </c>
      <c r="U312" s="9" t="s">
        <v>34</v>
      </c>
    </row>
    <row r="313" spans="1:21" ht="15" customHeight="1">
      <c r="A313" s="9" t="s">
        <v>1284</v>
      </c>
      <c r="C313" s="9" t="s">
        <v>1300</v>
      </c>
      <c r="D313" s="10" t="s">
        <v>53</v>
      </c>
      <c r="E313" s="9" t="s">
        <v>584</v>
      </c>
      <c r="G313" s="9" t="s">
        <v>708</v>
      </c>
      <c r="N313" s="85">
        <v>15</v>
      </c>
      <c r="R313" t="s">
        <v>616</v>
      </c>
      <c r="S313" s="9" t="s">
        <v>617</v>
      </c>
      <c r="T313" t="s">
        <v>618</v>
      </c>
      <c r="U313" s="9" t="s">
        <v>34</v>
      </c>
    </row>
    <row r="314" spans="1:21" ht="15" customHeight="1">
      <c r="A314" s="9" t="s">
        <v>1284</v>
      </c>
      <c r="C314" s="9" t="s">
        <v>1300</v>
      </c>
      <c r="D314" s="10" t="s">
        <v>53</v>
      </c>
      <c r="E314" s="9" t="s">
        <v>584</v>
      </c>
      <c r="G314" s="9" t="s">
        <v>708</v>
      </c>
      <c r="N314" s="85">
        <v>25</v>
      </c>
      <c r="R314" t="s">
        <v>616</v>
      </c>
      <c r="S314" s="9" t="s">
        <v>617</v>
      </c>
      <c r="T314" t="s">
        <v>618</v>
      </c>
      <c r="U314" s="9" t="s">
        <v>34</v>
      </c>
    </row>
    <row r="315" spans="1:21" ht="15" customHeight="1">
      <c r="A315" s="9" t="s">
        <v>1289</v>
      </c>
      <c r="C315" s="9" t="s">
        <v>1300</v>
      </c>
      <c r="D315" s="10" t="s">
        <v>53</v>
      </c>
      <c r="E315" s="9" t="s">
        <v>584</v>
      </c>
      <c r="G315" s="9" t="s">
        <v>708</v>
      </c>
      <c r="N315" s="85">
        <v>4</v>
      </c>
      <c r="R315" t="s">
        <v>616</v>
      </c>
      <c r="S315" s="9" t="s">
        <v>617</v>
      </c>
      <c r="T315" t="s">
        <v>618</v>
      </c>
      <c r="U315" s="9" t="s">
        <v>34</v>
      </c>
    </row>
    <row r="316" spans="1:21" ht="15" customHeight="1">
      <c r="A316" s="9" t="s">
        <v>1286</v>
      </c>
      <c r="D316" s="10"/>
      <c r="E316" s="9" t="s">
        <v>584</v>
      </c>
      <c r="G316" s="9" t="s">
        <v>708</v>
      </c>
      <c r="N316" s="85">
        <v>7</v>
      </c>
      <c r="R316" t="s">
        <v>616</v>
      </c>
      <c r="S316" s="9" t="s">
        <v>617</v>
      </c>
      <c r="T316" t="s">
        <v>618</v>
      </c>
      <c r="U316" s="9" t="s">
        <v>34</v>
      </c>
    </row>
    <row r="317" spans="1:21" ht="15" customHeight="1">
      <c r="A317" s="9" t="s">
        <v>1286</v>
      </c>
      <c r="D317" s="10"/>
      <c r="E317" s="9" t="s">
        <v>584</v>
      </c>
      <c r="G317" s="9" t="s">
        <v>708</v>
      </c>
      <c r="N317" s="85">
        <v>10</v>
      </c>
      <c r="R317" t="s">
        <v>616</v>
      </c>
      <c r="S317" s="9" t="s">
        <v>617</v>
      </c>
      <c r="T317" t="s">
        <v>618</v>
      </c>
      <c r="U317" s="9" t="s">
        <v>34</v>
      </c>
    </row>
    <row r="318" spans="1:21" ht="15" customHeight="1">
      <c r="A318" s="9" t="s">
        <v>1284</v>
      </c>
      <c r="B318" s="9" t="s">
        <v>1335</v>
      </c>
      <c r="C318" s="9" t="s">
        <v>1300</v>
      </c>
      <c r="D318" s="9" t="s">
        <v>1336</v>
      </c>
      <c r="E318" s="26" t="s">
        <v>625</v>
      </c>
      <c r="G318" s="9" t="s">
        <v>461</v>
      </c>
      <c r="N318" s="9">
        <v>411</v>
      </c>
      <c r="R318" s="9" t="s">
        <v>1337</v>
      </c>
      <c r="S318" s="9" t="s">
        <v>1338</v>
      </c>
      <c r="T318" s="21" t="s">
        <v>1339</v>
      </c>
      <c r="U318" s="9" t="s">
        <v>34</v>
      </c>
    </row>
    <row r="319" spans="1:21" ht="15" customHeight="1">
      <c r="A319" s="9" t="s">
        <v>1284</v>
      </c>
      <c r="B319" s="9" t="s">
        <v>1335</v>
      </c>
      <c r="C319" s="9" t="s">
        <v>1300</v>
      </c>
      <c r="D319" s="9" t="s">
        <v>1336</v>
      </c>
      <c r="E319" s="26" t="s">
        <v>625</v>
      </c>
      <c r="G319" s="9" t="s">
        <v>461</v>
      </c>
      <c r="N319" s="9">
        <v>170</v>
      </c>
      <c r="O319" s="35"/>
      <c r="R319" s="9" t="s">
        <v>1337</v>
      </c>
      <c r="S319" s="9" t="s">
        <v>1338</v>
      </c>
      <c r="T319" s="21" t="s">
        <v>1339</v>
      </c>
      <c r="U319" s="9" t="s">
        <v>34</v>
      </c>
    </row>
    <row r="320" spans="1:21" ht="15" customHeight="1">
      <c r="A320" s="9" t="s">
        <v>1284</v>
      </c>
      <c r="B320" s="9" t="s">
        <v>1335</v>
      </c>
      <c r="C320" s="9" t="s">
        <v>1300</v>
      </c>
      <c r="D320" s="9" t="s">
        <v>1336</v>
      </c>
      <c r="E320" s="26" t="s">
        <v>625</v>
      </c>
      <c r="G320" s="9" t="s">
        <v>461</v>
      </c>
      <c r="N320" s="9">
        <v>152</v>
      </c>
      <c r="O320" s="35"/>
      <c r="R320" s="9" t="s">
        <v>1337</v>
      </c>
      <c r="S320" s="9" t="s">
        <v>1338</v>
      </c>
      <c r="T320" s="21" t="s">
        <v>1339</v>
      </c>
      <c r="U320" s="9" t="s">
        <v>34</v>
      </c>
    </row>
    <row r="321" spans="1:21" ht="15" customHeight="1">
      <c r="A321" s="9" t="s">
        <v>1284</v>
      </c>
      <c r="B321" s="9" t="s">
        <v>1335</v>
      </c>
      <c r="C321" s="9" t="s">
        <v>1300</v>
      </c>
      <c r="D321" s="9" t="s">
        <v>1336</v>
      </c>
      <c r="E321" s="26" t="s">
        <v>625</v>
      </c>
      <c r="G321" s="9" t="s">
        <v>1340</v>
      </c>
      <c r="N321" s="9">
        <v>112</v>
      </c>
      <c r="O321" s="35"/>
      <c r="R321" s="9" t="s">
        <v>1337</v>
      </c>
      <c r="S321" s="9" t="s">
        <v>1338</v>
      </c>
      <c r="T321" s="21" t="s">
        <v>1339</v>
      </c>
      <c r="U321" s="9" t="s">
        <v>34</v>
      </c>
    </row>
    <row r="322" spans="1:21" ht="15" customHeight="1">
      <c r="A322" s="9" t="s">
        <v>1284</v>
      </c>
      <c r="B322" s="9" t="s">
        <v>1335</v>
      </c>
      <c r="C322" s="9" t="s">
        <v>1300</v>
      </c>
      <c r="D322" s="9" t="s">
        <v>1336</v>
      </c>
      <c r="E322" s="26" t="s">
        <v>625</v>
      </c>
      <c r="G322" s="9" t="s">
        <v>1340</v>
      </c>
      <c r="N322" s="9">
        <v>70</v>
      </c>
      <c r="O322" s="35"/>
      <c r="R322" s="9" t="s">
        <v>1337</v>
      </c>
      <c r="S322" s="9" t="s">
        <v>1338</v>
      </c>
      <c r="T322" s="21" t="s">
        <v>1339</v>
      </c>
      <c r="U322" s="9" t="s">
        <v>34</v>
      </c>
    </row>
    <row r="323" spans="1:21" ht="15" customHeight="1">
      <c r="A323" s="10" t="s">
        <v>1284</v>
      </c>
      <c r="B323" s="9" t="s">
        <v>1341</v>
      </c>
      <c r="D323" s="9" t="s">
        <v>105</v>
      </c>
      <c r="E323" s="26" t="s">
        <v>657</v>
      </c>
      <c r="F323" s="9" t="s">
        <v>749</v>
      </c>
      <c r="G323" s="9" t="s">
        <v>463</v>
      </c>
      <c r="H323" s="36"/>
      <c r="I323" s="36"/>
      <c r="N323" s="9">
        <v>15</v>
      </c>
      <c r="R323" s="9" t="s">
        <v>1342</v>
      </c>
      <c r="S323" s="9" t="s">
        <v>1343</v>
      </c>
      <c r="T323" s="21" t="s">
        <v>1344</v>
      </c>
      <c r="U323" s="9" t="s">
        <v>34</v>
      </c>
    </row>
    <row r="324" spans="1:21" ht="15" customHeight="1">
      <c r="A324" s="10" t="s">
        <v>45</v>
      </c>
      <c r="B324" s="10" t="s">
        <v>1345</v>
      </c>
      <c r="C324" s="10" t="s">
        <v>1300</v>
      </c>
      <c r="D324" s="10" t="s">
        <v>105</v>
      </c>
      <c r="E324" s="33" t="s">
        <v>657</v>
      </c>
      <c r="F324" s="10" t="s">
        <v>714</v>
      </c>
      <c r="G324" s="10" t="s">
        <v>1346</v>
      </c>
      <c r="H324" s="10" t="s">
        <v>403</v>
      </c>
      <c r="I324" s="10" t="s">
        <v>1347</v>
      </c>
      <c r="J324" s="10" t="s">
        <v>1348</v>
      </c>
      <c r="K324" s="10"/>
      <c r="L324" s="10"/>
      <c r="M324" s="10"/>
      <c r="N324" s="10">
        <v>2</v>
      </c>
      <c r="O324" s="10"/>
      <c r="P324" s="10"/>
      <c r="Q324" s="10"/>
      <c r="R324" s="10" t="s">
        <v>1349</v>
      </c>
      <c r="S324" s="10" t="s">
        <v>717</v>
      </c>
      <c r="T324" s="29" t="s">
        <v>718</v>
      </c>
      <c r="U324" s="9" t="s">
        <v>34</v>
      </c>
    </row>
    <row r="325" spans="1:21" ht="15" customHeight="1">
      <c r="A325" s="10" t="s">
        <v>45</v>
      </c>
      <c r="B325" s="10" t="s">
        <v>1350</v>
      </c>
      <c r="C325" s="10" t="s">
        <v>1351</v>
      </c>
      <c r="D325" s="10" t="s">
        <v>53</v>
      </c>
      <c r="E325" s="33" t="s">
        <v>1352</v>
      </c>
      <c r="F325" s="10" t="s">
        <v>686</v>
      </c>
      <c r="G325" s="10" t="s">
        <v>461</v>
      </c>
      <c r="H325" s="10"/>
      <c r="I325" s="10"/>
      <c r="J325" s="10"/>
      <c r="K325" s="10"/>
      <c r="L325" s="10"/>
      <c r="M325" s="10"/>
      <c r="N325" s="10">
        <v>50</v>
      </c>
      <c r="O325" s="10"/>
      <c r="P325" s="10"/>
      <c r="Q325" s="10"/>
      <c r="R325" s="10" t="s">
        <v>1353</v>
      </c>
      <c r="S325" s="10" t="s">
        <v>1354</v>
      </c>
      <c r="T325" s="29" t="s">
        <v>1355</v>
      </c>
      <c r="U325" s="9" t="s">
        <v>34</v>
      </c>
    </row>
    <row r="326" spans="1:21" ht="15" customHeight="1">
      <c r="A326" s="9" t="s">
        <v>1289</v>
      </c>
      <c r="B326" s="10"/>
      <c r="C326" s="10" t="s">
        <v>1356</v>
      </c>
      <c r="D326" s="10" t="s">
        <v>1357</v>
      </c>
      <c r="E326" s="26" t="s">
        <v>1358</v>
      </c>
      <c r="G326" s="9" t="s">
        <v>1359</v>
      </c>
      <c r="H326" s="10"/>
      <c r="I326" s="10"/>
      <c r="J326" s="10" t="s">
        <v>907</v>
      </c>
      <c r="K326" s="10"/>
      <c r="L326" s="10"/>
      <c r="M326" s="10"/>
      <c r="N326" s="10">
        <v>12</v>
      </c>
      <c r="O326" s="10"/>
      <c r="P326" s="10"/>
      <c r="Q326" s="10"/>
      <c r="R326" s="10"/>
      <c r="S326" s="9" t="s">
        <v>1360</v>
      </c>
      <c r="T326" s="9" t="s">
        <v>1361</v>
      </c>
      <c r="U326" s="9" t="s">
        <v>34</v>
      </c>
    </row>
    <row r="327" spans="1:21" ht="15" customHeight="1">
      <c r="A327" s="9" t="s">
        <v>1289</v>
      </c>
      <c r="B327" s="10"/>
      <c r="C327" s="10" t="s">
        <v>1356</v>
      </c>
      <c r="D327" s="10" t="s">
        <v>1357</v>
      </c>
      <c r="E327" s="26" t="s">
        <v>1358</v>
      </c>
      <c r="G327" s="9" t="s">
        <v>1359</v>
      </c>
      <c r="H327" s="10"/>
      <c r="I327" s="10"/>
      <c r="J327" s="10" t="s">
        <v>907</v>
      </c>
      <c r="K327" s="10"/>
      <c r="L327" s="10"/>
      <c r="M327" s="10"/>
      <c r="N327" s="10">
        <v>15</v>
      </c>
      <c r="O327" s="10"/>
      <c r="P327" s="10"/>
      <c r="Q327" s="10"/>
      <c r="R327" s="10"/>
      <c r="S327" s="9" t="s">
        <v>1360</v>
      </c>
      <c r="T327" s="9" t="s">
        <v>1361</v>
      </c>
      <c r="U327" s="9" t="s">
        <v>34</v>
      </c>
    </row>
    <row r="328" spans="1:21" ht="15" customHeight="1">
      <c r="A328" s="9" t="s">
        <v>1289</v>
      </c>
      <c r="C328" s="9" t="s">
        <v>1356</v>
      </c>
      <c r="D328" s="10" t="s">
        <v>1357</v>
      </c>
      <c r="E328" s="26" t="s">
        <v>1358</v>
      </c>
      <c r="G328" s="9" t="s">
        <v>1359</v>
      </c>
      <c r="J328" s="9" t="s">
        <v>1362</v>
      </c>
      <c r="N328" s="9">
        <v>12</v>
      </c>
      <c r="S328" s="9" t="s">
        <v>1360</v>
      </c>
      <c r="T328" s="9" t="s">
        <v>1361</v>
      </c>
      <c r="U328" s="9" t="s">
        <v>34</v>
      </c>
    </row>
    <row r="329" spans="1:21" ht="15" customHeight="1">
      <c r="A329" s="9" t="s">
        <v>1284</v>
      </c>
      <c r="C329" s="9" t="s">
        <v>1300</v>
      </c>
      <c r="D329" s="9" t="s">
        <v>53</v>
      </c>
      <c r="E329" s="26" t="s">
        <v>1358</v>
      </c>
      <c r="G329" s="9" t="s">
        <v>461</v>
      </c>
      <c r="J329" s="9" t="s">
        <v>907</v>
      </c>
      <c r="N329" s="9">
        <v>4</v>
      </c>
      <c r="R329" s="9" t="s">
        <v>1363</v>
      </c>
      <c r="S329" s="9" t="s">
        <v>1364</v>
      </c>
      <c r="T329" s="9" t="s">
        <v>1365</v>
      </c>
      <c r="U329" s="9" t="s">
        <v>34</v>
      </c>
    </row>
    <row r="330" spans="1:21" ht="15" customHeight="1">
      <c r="A330" s="9" t="s">
        <v>1284</v>
      </c>
      <c r="C330" s="9" t="s">
        <v>1300</v>
      </c>
      <c r="D330" s="9" t="s">
        <v>53</v>
      </c>
      <c r="E330" s="26" t="s">
        <v>1358</v>
      </c>
      <c r="G330" s="9" t="s">
        <v>461</v>
      </c>
      <c r="J330" s="9" t="s">
        <v>907</v>
      </c>
      <c r="N330" s="9">
        <v>15</v>
      </c>
      <c r="R330" s="9" t="s">
        <v>1363</v>
      </c>
      <c r="S330" s="9" t="s">
        <v>1364</v>
      </c>
      <c r="T330" s="9" t="s">
        <v>1365</v>
      </c>
      <c r="U330" s="9" t="s">
        <v>34</v>
      </c>
    </row>
    <row r="331" spans="1:21" ht="15" customHeight="1">
      <c r="A331" s="10" t="s">
        <v>1284</v>
      </c>
      <c r="B331" s="10"/>
      <c r="C331" s="10"/>
      <c r="D331" s="10" t="s">
        <v>105</v>
      </c>
      <c r="E331" s="10" t="s">
        <v>793</v>
      </c>
      <c r="F331" s="10"/>
      <c r="G331" s="10" t="s">
        <v>30</v>
      </c>
      <c r="H331" s="10"/>
      <c r="I331" s="10"/>
      <c r="J331" s="10"/>
      <c r="K331" s="10"/>
      <c r="L331" s="10"/>
      <c r="M331" s="9" t="s">
        <v>1366</v>
      </c>
      <c r="N331" s="10">
        <v>6.5</v>
      </c>
      <c r="O331" s="10">
        <v>5.7</v>
      </c>
      <c r="P331" s="10">
        <v>7.3</v>
      </c>
      <c r="Q331" s="10"/>
      <c r="R331" s="10" t="s">
        <v>1367</v>
      </c>
      <c r="S331" s="9" t="s">
        <v>814</v>
      </c>
      <c r="T331" s="9" t="s">
        <v>815</v>
      </c>
      <c r="U331" s="9" t="s">
        <v>34</v>
      </c>
    </row>
    <row r="332" spans="1:21" ht="15" customHeight="1">
      <c r="A332" s="10" t="s">
        <v>1284</v>
      </c>
      <c r="B332" s="10"/>
      <c r="C332" s="10"/>
      <c r="D332" s="10" t="s">
        <v>105</v>
      </c>
      <c r="E332" s="10" t="s">
        <v>793</v>
      </c>
      <c r="F332" s="10"/>
      <c r="G332" s="10" t="s">
        <v>30</v>
      </c>
      <c r="H332" s="10"/>
      <c r="I332" s="10"/>
      <c r="J332" s="10"/>
      <c r="K332" s="10" t="s">
        <v>1368</v>
      </c>
      <c r="L332" s="10"/>
      <c r="M332" s="9" t="s">
        <v>817</v>
      </c>
      <c r="N332" s="10"/>
      <c r="O332" s="10">
        <v>4.7</v>
      </c>
      <c r="P332" s="10">
        <v>6</v>
      </c>
      <c r="Q332" s="10"/>
      <c r="R332" s="10" t="s">
        <v>1367</v>
      </c>
      <c r="S332" s="9" t="s">
        <v>814</v>
      </c>
      <c r="T332" s="9" t="s">
        <v>815</v>
      </c>
      <c r="U332" s="9" t="s">
        <v>34</v>
      </c>
    </row>
    <row r="333" spans="1:21" ht="15" customHeight="1">
      <c r="A333" s="10" t="s">
        <v>1284</v>
      </c>
      <c r="B333" s="10"/>
      <c r="C333" s="10"/>
      <c r="D333" s="10" t="s">
        <v>105</v>
      </c>
      <c r="E333" s="10" t="s">
        <v>793</v>
      </c>
      <c r="F333" s="10"/>
      <c r="G333" s="10" t="s">
        <v>30</v>
      </c>
      <c r="H333" s="10"/>
      <c r="I333" s="10"/>
      <c r="J333" s="10"/>
      <c r="K333" s="10" t="s">
        <v>1368</v>
      </c>
      <c r="L333" s="10"/>
      <c r="M333" s="9" t="s">
        <v>1369</v>
      </c>
      <c r="N333" s="10">
        <v>2.2999999999999998</v>
      </c>
      <c r="O333" s="10">
        <v>0.9</v>
      </c>
      <c r="P333" s="10">
        <v>5.7</v>
      </c>
      <c r="Q333" s="10"/>
      <c r="R333" s="10" t="s">
        <v>1367</v>
      </c>
      <c r="S333" s="9" t="s">
        <v>814</v>
      </c>
      <c r="T333" s="9" t="s">
        <v>815</v>
      </c>
      <c r="U333" s="9" t="s">
        <v>34</v>
      </c>
    </row>
    <row r="334" spans="1:21" ht="15" customHeight="1">
      <c r="A334" s="10" t="s">
        <v>1284</v>
      </c>
      <c r="B334" s="10"/>
      <c r="C334" s="10"/>
      <c r="D334" s="10" t="s">
        <v>105</v>
      </c>
      <c r="E334" s="10" t="s">
        <v>793</v>
      </c>
      <c r="F334" s="10" t="s">
        <v>821</v>
      </c>
      <c r="G334" s="10" t="s">
        <v>463</v>
      </c>
      <c r="H334" s="10"/>
      <c r="I334" s="10" t="s">
        <v>823</v>
      </c>
      <c r="J334" s="10" t="s">
        <v>824</v>
      </c>
      <c r="K334" s="10"/>
      <c r="L334" s="10" t="s">
        <v>816</v>
      </c>
      <c r="M334" s="9" t="s">
        <v>829</v>
      </c>
      <c r="N334" s="10">
        <v>21.11</v>
      </c>
      <c r="O334" s="10">
        <v>10.6</v>
      </c>
      <c r="P334" s="10">
        <v>42.1</v>
      </c>
      <c r="Q334" s="10"/>
      <c r="R334" s="9" t="s">
        <v>825</v>
      </c>
      <c r="S334" s="9" t="s">
        <v>826</v>
      </c>
      <c r="T334" s="9" t="s">
        <v>827</v>
      </c>
      <c r="U334" s="9" t="s">
        <v>34</v>
      </c>
    </row>
    <row r="335" spans="1:21" ht="15" customHeight="1">
      <c r="A335" s="9" t="s">
        <v>45</v>
      </c>
      <c r="B335" s="9" t="s">
        <v>1370</v>
      </c>
      <c r="C335" s="9" t="s">
        <v>1300</v>
      </c>
      <c r="D335" s="10" t="s">
        <v>53</v>
      </c>
      <c r="E335" s="9" t="s">
        <v>793</v>
      </c>
      <c r="F335" s="9" t="s">
        <v>1371</v>
      </c>
      <c r="G335" s="9" t="s">
        <v>461</v>
      </c>
      <c r="N335" s="9">
        <v>3.6</v>
      </c>
      <c r="O335" s="9">
        <v>2.7</v>
      </c>
      <c r="P335" s="9">
        <v>4.8</v>
      </c>
      <c r="R335" t="s">
        <v>1372</v>
      </c>
      <c r="S335" s="9" t="s">
        <v>1373</v>
      </c>
      <c r="T335" s="9" t="s">
        <v>1374</v>
      </c>
      <c r="U335" s="9" t="s">
        <v>34</v>
      </c>
    </row>
    <row r="336" spans="1:21" ht="15" customHeight="1">
      <c r="A336" s="9" t="s">
        <v>1284</v>
      </c>
      <c r="B336" s="9" t="s">
        <v>1375</v>
      </c>
      <c r="C336" s="9" t="s">
        <v>1300</v>
      </c>
      <c r="D336" s="10" t="s">
        <v>53</v>
      </c>
      <c r="E336" s="9" t="s">
        <v>793</v>
      </c>
      <c r="F336" s="9" t="s">
        <v>1371</v>
      </c>
      <c r="G336" s="9" t="s">
        <v>461</v>
      </c>
      <c r="N336" s="9">
        <v>2.2000000000000002</v>
      </c>
      <c r="O336" s="9">
        <v>1.5</v>
      </c>
      <c r="P336" s="9">
        <v>3.5</v>
      </c>
      <c r="R336" t="s">
        <v>1372</v>
      </c>
      <c r="S336" s="9" t="s">
        <v>1373</v>
      </c>
      <c r="T336" s="9" t="s">
        <v>1374</v>
      </c>
      <c r="U336" s="9" t="s">
        <v>34</v>
      </c>
    </row>
    <row r="337" spans="1:21" ht="15" customHeight="1">
      <c r="A337" s="9" t="s">
        <v>1284</v>
      </c>
      <c r="B337" s="9" t="s">
        <v>1376</v>
      </c>
      <c r="C337" s="9" t="s">
        <v>1300</v>
      </c>
      <c r="D337" s="10" t="s">
        <v>53</v>
      </c>
      <c r="E337" s="9" t="s">
        <v>793</v>
      </c>
      <c r="F337" s="9" t="s">
        <v>1371</v>
      </c>
      <c r="G337" s="9" t="s">
        <v>461</v>
      </c>
      <c r="N337" s="9">
        <v>8.5</v>
      </c>
      <c r="R337" t="s">
        <v>1372</v>
      </c>
      <c r="S337" s="9" t="s">
        <v>1373</v>
      </c>
      <c r="T337" s="9" t="s">
        <v>1374</v>
      </c>
      <c r="U337" s="9" t="s">
        <v>34</v>
      </c>
    </row>
    <row r="338" spans="1:21" ht="15" customHeight="1">
      <c r="A338" s="9" t="s">
        <v>1284</v>
      </c>
      <c r="B338" s="9" t="s">
        <v>1377</v>
      </c>
      <c r="C338" s="9" t="s">
        <v>1300</v>
      </c>
      <c r="D338" s="10" t="s">
        <v>53</v>
      </c>
      <c r="E338" s="9" t="s">
        <v>793</v>
      </c>
      <c r="F338" s="9" t="s">
        <v>1371</v>
      </c>
      <c r="G338" s="9" t="s">
        <v>461</v>
      </c>
      <c r="N338" s="9">
        <v>10.8</v>
      </c>
      <c r="O338" s="9">
        <v>8.1999999999999993</v>
      </c>
      <c r="P338" s="9">
        <v>14.2</v>
      </c>
      <c r="R338" t="s">
        <v>1372</v>
      </c>
      <c r="S338" s="9" t="s">
        <v>1373</v>
      </c>
      <c r="T338" s="9" t="s">
        <v>1374</v>
      </c>
      <c r="U338" s="9" t="s">
        <v>34</v>
      </c>
    </row>
    <row r="339" spans="1:21" ht="15" customHeight="1">
      <c r="A339" s="9" t="s">
        <v>1289</v>
      </c>
      <c r="C339" s="9" t="s">
        <v>1300</v>
      </c>
      <c r="D339" s="10" t="s">
        <v>53</v>
      </c>
      <c r="E339" s="9" t="s">
        <v>793</v>
      </c>
      <c r="F339" s="9" t="s">
        <v>1371</v>
      </c>
      <c r="G339" s="9" t="s">
        <v>461</v>
      </c>
      <c r="N339" s="9">
        <v>1.5</v>
      </c>
      <c r="O339" s="9">
        <v>1.1000000000000001</v>
      </c>
      <c r="P339" s="9">
        <v>2.1</v>
      </c>
      <c r="R339" t="s">
        <v>1372</v>
      </c>
      <c r="S339" s="9" t="s">
        <v>1373</v>
      </c>
      <c r="T339" s="9" t="s">
        <v>1374</v>
      </c>
      <c r="U339" s="9" t="s">
        <v>34</v>
      </c>
    </row>
    <row r="340" spans="1:21" ht="15" customHeight="1">
      <c r="A340" s="9" t="s">
        <v>1284</v>
      </c>
      <c r="C340" s="9" t="s">
        <v>1356</v>
      </c>
      <c r="D340" s="10" t="s">
        <v>105</v>
      </c>
      <c r="E340" s="9" t="s">
        <v>793</v>
      </c>
      <c r="F340" s="9" t="s">
        <v>1378</v>
      </c>
      <c r="G340" s="9" t="s">
        <v>708</v>
      </c>
      <c r="H340" s="9" t="s">
        <v>1379</v>
      </c>
      <c r="I340" s="9" t="s">
        <v>1380</v>
      </c>
      <c r="K340" s="9" t="s">
        <v>1381</v>
      </c>
      <c r="N340" s="9">
        <v>32</v>
      </c>
      <c r="R340" s="9" t="s">
        <v>1382</v>
      </c>
      <c r="S340" s="9" t="s">
        <v>1383</v>
      </c>
      <c r="T340" s="9" t="s">
        <v>1384</v>
      </c>
      <c r="U340" s="9" t="s">
        <v>34</v>
      </c>
    </row>
    <row r="341" spans="1:21" ht="15" customHeight="1">
      <c r="A341" s="9" t="s">
        <v>1289</v>
      </c>
      <c r="C341" s="9" t="s">
        <v>1356</v>
      </c>
      <c r="D341" s="10" t="s">
        <v>105</v>
      </c>
      <c r="E341" s="9" t="s">
        <v>793</v>
      </c>
      <c r="F341" s="9" t="s">
        <v>1378</v>
      </c>
      <c r="G341" s="9" t="s">
        <v>708</v>
      </c>
      <c r="H341" s="9" t="s">
        <v>1379</v>
      </c>
      <c r="I341" s="9" t="s">
        <v>1380</v>
      </c>
      <c r="K341" s="9" t="s">
        <v>1381</v>
      </c>
      <c r="N341" s="9">
        <v>24</v>
      </c>
      <c r="R341" t="s">
        <v>1385</v>
      </c>
      <c r="S341" s="9" t="s">
        <v>1383</v>
      </c>
      <c r="T341" s="9" t="s">
        <v>1384</v>
      </c>
      <c r="U341" s="9" t="s">
        <v>34</v>
      </c>
    </row>
    <row r="342" spans="1:21" ht="15" customHeight="1">
      <c r="A342" s="9" t="s">
        <v>1289</v>
      </c>
      <c r="D342" s="10" t="s">
        <v>105</v>
      </c>
      <c r="E342" s="9" t="s">
        <v>793</v>
      </c>
      <c r="F342" s="9" t="s">
        <v>1378</v>
      </c>
      <c r="G342" s="9" t="s">
        <v>708</v>
      </c>
      <c r="H342" s="9" t="s">
        <v>1379</v>
      </c>
      <c r="I342" s="9" t="s">
        <v>1380</v>
      </c>
      <c r="K342" s="9" t="s">
        <v>1381</v>
      </c>
      <c r="N342" s="9">
        <v>32</v>
      </c>
      <c r="R342" t="s">
        <v>1385</v>
      </c>
      <c r="S342" s="9" t="s">
        <v>1383</v>
      </c>
      <c r="T342" s="9" t="s">
        <v>1384</v>
      </c>
      <c r="U342" s="9" t="s">
        <v>34</v>
      </c>
    </row>
    <row r="343" spans="1:21" ht="15" customHeight="1">
      <c r="A343" s="9" t="s">
        <v>45</v>
      </c>
      <c r="B343" s="9" t="s">
        <v>1370</v>
      </c>
      <c r="C343" s="9" t="s">
        <v>1300</v>
      </c>
      <c r="D343" s="10" t="s">
        <v>105</v>
      </c>
      <c r="E343" s="9" t="s">
        <v>793</v>
      </c>
      <c r="F343" s="9" t="s">
        <v>1378</v>
      </c>
      <c r="G343" s="9" t="s">
        <v>708</v>
      </c>
      <c r="H343" s="9" t="s">
        <v>1379</v>
      </c>
      <c r="I343" s="9" t="s">
        <v>1380</v>
      </c>
      <c r="K343" s="9" t="s">
        <v>1381</v>
      </c>
      <c r="N343" s="9">
        <v>1</v>
      </c>
      <c r="R343" t="s">
        <v>1385</v>
      </c>
      <c r="S343" s="9" t="s">
        <v>1383</v>
      </c>
      <c r="T343" s="9" t="s">
        <v>1384</v>
      </c>
      <c r="U343" s="9" t="s">
        <v>34</v>
      </c>
    </row>
    <row r="344" spans="1:21" ht="15" customHeight="1">
      <c r="A344" s="9" t="s">
        <v>45</v>
      </c>
      <c r="B344" s="9" t="s">
        <v>1370</v>
      </c>
      <c r="C344" s="9" t="s">
        <v>1300</v>
      </c>
      <c r="D344" s="10" t="s">
        <v>105</v>
      </c>
      <c r="E344" s="9" t="s">
        <v>793</v>
      </c>
      <c r="F344" s="9" t="s">
        <v>1378</v>
      </c>
      <c r="G344" s="9" t="s">
        <v>708</v>
      </c>
      <c r="H344" s="9" t="s">
        <v>1379</v>
      </c>
      <c r="I344" s="9" t="s">
        <v>1380</v>
      </c>
      <c r="K344" s="9" t="s">
        <v>1381</v>
      </c>
      <c r="N344" s="35">
        <v>3</v>
      </c>
      <c r="R344" t="s">
        <v>1385</v>
      </c>
      <c r="S344" s="9" t="s">
        <v>1383</v>
      </c>
      <c r="T344" s="9" t="s">
        <v>1384</v>
      </c>
      <c r="U344" s="9" t="s">
        <v>34</v>
      </c>
    </row>
    <row r="345" spans="1:21" ht="15" customHeight="1">
      <c r="A345" s="9" t="s">
        <v>1284</v>
      </c>
      <c r="B345" s="36"/>
      <c r="C345" s="36"/>
      <c r="D345" s="9" t="s">
        <v>105</v>
      </c>
      <c r="E345" s="9" t="s">
        <v>793</v>
      </c>
      <c r="F345" s="9" t="s">
        <v>799</v>
      </c>
      <c r="G345" s="9" t="s">
        <v>461</v>
      </c>
      <c r="H345" s="9" t="s">
        <v>534</v>
      </c>
      <c r="J345" s="9" t="s">
        <v>800</v>
      </c>
      <c r="K345" s="9" t="s">
        <v>801</v>
      </c>
      <c r="N345" s="36">
        <v>5.5</v>
      </c>
      <c r="O345" s="36">
        <v>4.5</v>
      </c>
      <c r="P345" s="36">
        <v>6.7</v>
      </c>
      <c r="Q345" s="36"/>
      <c r="R345" s="9" t="s">
        <v>1386</v>
      </c>
      <c r="S345" s="9" t="s">
        <v>803</v>
      </c>
      <c r="T345" s="21" t="s">
        <v>804</v>
      </c>
      <c r="U345" s="9" t="s">
        <v>34</v>
      </c>
    </row>
    <row r="346" spans="1:21" ht="15" customHeight="1">
      <c r="A346" s="9" t="s">
        <v>1284</v>
      </c>
      <c r="B346" s="36" t="s">
        <v>1387</v>
      </c>
      <c r="C346" s="36"/>
      <c r="D346" s="9" t="s">
        <v>105</v>
      </c>
      <c r="E346" s="9" t="s">
        <v>793</v>
      </c>
      <c r="F346" s="9" t="s">
        <v>799</v>
      </c>
      <c r="G346" s="9" t="s">
        <v>461</v>
      </c>
      <c r="H346" s="9" t="s">
        <v>534</v>
      </c>
      <c r="J346" s="9" t="s">
        <v>800</v>
      </c>
      <c r="K346" s="9" t="s">
        <v>801</v>
      </c>
      <c r="N346" s="36">
        <v>4.3</v>
      </c>
      <c r="O346" s="36">
        <v>3.6</v>
      </c>
      <c r="P346" s="36">
        <v>5.2</v>
      </c>
      <c r="Q346" s="36"/>
      <c r="R346" s="9" t="s">
        <v>1386</v>
      </c>
      <c r="S346" s="9" t="s">
        <v>803</v>
      </c>
      <c r="T346" s="21" t="s">
        <v>804</v>
      </c>
      <c r="U346" s="9" t="s">
        <v>34</v>
      </c>
    </row>
    <row r="347" spans="1:21" ht="15" customHeight="1">
      <c r="A347" s="10" t="s">
        <v>1284</v>
      </c>
      <c r="B347" s="9" t="s">
        <v>952</v>
      </c>
      <c r="D347" s="9" t="s">
        <v>105</v>
      </c>
      <c r="E347" s="9" t="s">
        <v>793</v>
      </c>
      <c r="F347" s="9" t="s">
        <v>812</v>
      </c>
      <c r="G347" s="9" t="s">
        <v>30</v>
      </c>
      <c r="H347"/>
      <c r="I347"/>
      <c r="K347" s="9" t="s">
        <v>819</v>
      </c>
      <c r="N347">
        <v>6.5</v>
      </c>
      <c r="O347">
        <v>5.7</v>
      </c>
      <c r="P347">
        <v>7.3</v>
      </c>
      <c r="R347" s="10" t="s">
        <v>813</v>
      </c>
      <c r="S347" s="9" t="s">
        <v>814</v>
      </c>
      <c r="T347" s="9" t="s">
        <v>815</v>
      </c>
      <c r="U347" s="9" t="s">
        <v>34</v>
      </c>
    </row>
    <row r="348" spans="1:21" ht="15" customHeight="1">
      <c r="A348" s="10" t="s">
        <v>1284</v>
      </c>
      <c r="B348" s="36" t="s">
        <v>818</v>
      </c>
      <c r="C348" s="36"/>
      <c r="D348" s="9" t="s">
        <v>105</v>
      </c>
      <c r="E348" s="9" t="s">
        <v>793</v>
      </c>
      <c r="F348" s="9" t="s">
        <v>812</v>
      </c>
      <c r="G348" s="9" t="s">
        <v>30</v>
      </c>
      <c r="H348"/>
      <c r="I348"/>
      <c r="K348" s="9" t="s">
        <v>819</v>
      </c>
      <c r="L348" s="9" t="s">
        <v>816</v>
      </c>
      <c r="M348" s="9" t="s">
        <v>817</v>
      </c>
      <c r="N348" s="36">
        <v>5.3</v>
      </c>
      <c r="O348" s="36">
        <v>4.7</v>
      </c>
      <c r="P348" s="36">
        <v>6</v>
      </c>
      <c r="Q348" s="36"/>
      <c r="R348" s="10" t="s">
        <v>813</v>
      </c>
      <c r="S348" s="9" t="s">
        <v>814</v>
      </c>
      <c r="T348" s="9" t="s">
        <v>815</v>
      </c>
      <c r="U348" s="9" t="s">
        <v>34</v>
      </c>
    </row>
    <row r="349" spans="1:21" ht="15" customHeight="1">
      <c r="A349" s="10" t="s">
        <v>1284</v>
      </c>
      <c r="B349" s="36" t="s">
        <v>819</v>
      </c>
      <c r="C349" s="36"/>
      <c r="D349" s="9" t="s">
        <v>105</v>
      </c>
      <c r="E349" s="9" t="s">
        <v>793</v>
      </c>
      <c r="F349" s="9" t="s">
        <v>812</v>
      </c>
      <c r="G349" s="9" t="s">
        <v>30</v>
      </c>
      <c r="H349"/>
      <c r="I349"/>
      <c r="K349" s="9" t="s">
        <v>819</v>
      </c>
      <c r="L349" s="9" t="s">
        <v>816</v>
      </c>
      <c r="M349" s="9" t="s">
        <v>817</v>
      </c>
      <c r="N349" s="36">
        <v>2.2999999999999998</v>
      </c>
      <c r="O349" s="36">
        <v>0.9</v>
      </c>
      <c r="P349" s="36">
        <v>5.7</v>
      </c>
      <c r="Q349" s="36"/>
      <c r="R349" s="10" t="s">
        <v>813</v>
      </c>
      <c r="S349" s="9" t="s">
        <v>814</v>
      </c>
      <c r="T349" s="9" t="s">
        <v>815</v>
      </c>
      <c r="U349" s="9" t="s">
        <v>34</v>
      </c>
    </row>
    <row r="350" spans="1:21" ht="15" customHeight="1">
      <c r="A350" s="9" t="s">
        <v>1289</v>
      </c>
      <c r="C350" s="9" t="s">
        <v>1300</v>
      </c>
      <c r="D350" s="10" t="s">
        <v>53</v>
      </c>
      <c r="E350" s="9" t="s">
        <v>854</v>
      </c>
      <c r="G350" s="9" t="s">
        <v>855</v>
      </c>
      <c r="L350" s="9" t="s">
        <v>1388</v>
      </c>
      <c r="N350" s="9">
        <v>2</v>
      </c>
      <c r="R350" s="9" t="s">
        <v>1389</v>
      </c>
      <c r="S350" s="9" t="s">
        <v>857</v>
      </c>
      <c r="T350" t="s">
        <v>858</v>
      </c>
      <c r="U350" s="9" t="s">
        <v>34</v>
      </c>
    </row>
    <row r="351" spans="1:21" ht="15" customHeight="1">
      <c r="A351" s="9" t="s">
        <v>1289</v>
      </c>
      <c r="C351" s="9" t="s">
        <v>1300</v>
      </c>
      <c r="D351" s="10" t="s">
        <v>53</v>
      </c>
      <c r="E351" s="9" t="s">
        <v>854</v>
      </c>
      <c r="G351" s="9" t="s">
        <v>855</v>
      </c>
      <c r="L351" s="9" t="s">
        <v>1388</v>
      </c>
      <c r="N351" s="9">
        <v>7</v>
      </c>
      <c r="R351" s="9" t="s">
        <v>1389</v>
      </c>
      <c r="S351" s="9" t="s">
        <v>857</v>
      </c>
      <c r="T351" t="s">
        <v>858</v>
      </c>
      <c r="U351" s="9" t="s">
        <v>34</v>
      </c>
    </row>
    <row r="352" spans="1:21" ht="15" customHeight="1">
      <c r="A352" s="9" t="s">
        <v>1289</v>
      </c>
      <c r="C352" s="9" t="s">
        <v>1300</v>
      </c>
      <c r="D352" s="10" t="s">
        <v>53</v>
      </c>
      <c r="E352" s="9" t="s">
        <v>854</v>
      </c>
      <c r="G352" s="9" t="s">
        <v>855</v>
      </c>
      <c r="L352" s="9" t="s">
        <v>1390</v>
      </c>
      <c r="N352" s="9">
        <v>6.9</v>
      </c>
      <c r="O352" s="9">
        <v>5.8</v>
      </c>
      <c r="P352" s="9">
        <v>7.9</v>
      </c>
      <c r="R352" s="9" t="s">
        <v>1389</v>
      </c>
      <c r="S352" s="9" t="s">
        <v>857</v>
      </c>
      <c r="T352" t="s">
        <v>858</v>
      </c>
      <c r="U352" s="9" t="s">
        <v>34</v>
      </c>
    </row>
    <row r="353" spans="1:21" ht="15" customHeight="1">
      <c r="A353" s="9" t="s">
        <v>1289</v>
      </c>
      <c r="C353" s="9" t="s">
        <v>1300</v>
      </c>
      <c r="D353" s="10" t="s">
        <v>53</v>
      </c>
      <c r="E353" s="9" t="s">
        <v>854</v>
      </c>
      <c r="G353" s="9" t="s">
        <v>855</v>
      </c>
      <c r="K353" s="9" t="s">
        <v>1391</v>
      </c>
      <c r="L353" s="9" t="s">
        <v>1390</v>
      </c>
      <c r="N353" s="9">
        <v>12.9</v>
      </c>
      <c r="O353" s="9">
        <v>12.8</v>
      </c>
      <c r="P353" s="9">
        <v>14.4</v>
      </c>
      <c r="R353" s="9" t="s">
        <v>1389</v>
      </c>
      <c r="S353" s="9" t="s">
        <v>857</v>
      </c>
      <c r="T353" t="s">
        <v>858</v>
      </c>
      <c r="U353" s="9" t="s">
        <v>34</v>
      </c>
    </row>
    <row r="354" spans="1:21" ht="15" customHeight="1">
      <c r="A354" s="9" t="s">
        <v>1289</v>
      </c>
      <c r="C354" s="9" t="s">
        <v>1300</v>
      </c>
      <c r="D354" s="10" t="s">
        <v>53</v>
      </c>
      <c r="E354" s="9" t="s">
        <v>854</v>
      </c>
      <c r="G354" s="9" t="s">
        <v>855</v>
      </c>
      <c r="L354" s="9" t="s">
        <v>1392</v>
      </c>
      <c r="N354" s="9">
        <v>6</v>
      </c>
      <c r="R354" s="9" t="s">
        <v>1389</v>
      </c>
      <c r="S354" s="9" t="s">
        <v>857</v>
      </c>
      <c r="T354" t="s">
        <v>858</v>
      </c>
      <c r="U354" s="9" t="s">
        <v>34</v>
      </c>
    </row>
    <row r="355" spans="1:21" ht="15" customHeight="1">
      <c r="A355" s="9" t="s">
        <v>1289</v>
      </c>
      <c r="C355" s="9" t="s">
        <v>1300</v>
      </c>
      <c r="D355" s="10" t="s">
        <v>53</v>
      </c>
      <c r="E355" s="9" t="s">
        <v>854</v>
      </c>
      <c r="G355" s="9" t="s">
        <v>855</v>
      </c>
      <c r="L355" s="9" t="s">
        <v>1392</v>
      </c>
      <c r="N355" s="9">
        <v>19</v>
      </c>
      <c r="R355" s="9" t="s">
        <v>1389</v>
      </c>
      <c r="S355" s="9" t="s">
        <v>857</v>
      </c>
      <c r="T355" t="s">
        <v>858</v>
      </c>
      <c r="U355" s="9" t="s">
        <v>34</v>
      </c>
    </row>
    <row r="356" spans="1:21" ht="15" customHeight="1">
      <c r="A356" s="9" t="s">
        <v>1289</v>
      </c>
      <c r="C356" s="9" t="s">
        <v>1300</v>
      </c>
      <c r="D356" s="10" t="s">
        <v>53</v>
      </c>
      <c r="E356" s="9" t="s">
        <v>854</v>
      </c>
      <c r="G356" s="9" t="s">
        <v>855</v>
      </c>
      <c r="K356" s="9" t="s">
        <v>1391</v>
      </c>
      <c r="L356" s="9" t="s">
        <v>1392</v>
      </c>
      <c r="N356" s="9">
        <v>13.4</v>
      </c>
      <c r="R356" s="9" t="s">
        <v>1389</v>
      </c>
      <c r="S356" s="9" t="s">
        <v>857</v>
      </c>
      <c r="T356" t="s">
        <v>858</v>
      </c>
      <c r="U356" s="9" t="s">
        <v>34</v>
      </c>
    </row>
    <row r="357" spans="1:21" ht="15" customHeight="1">
      <c r="A357" s="9" t="s">
        <v>1289</v>
      </c>
      <c r="C357" s="9" t="s">
        <v>1300</v>
      </c>
      <c r="D357" s="10" t="s">
        <v>53</v>
      </c>
      <c r="E357" s="9" t="s">
        <v>854</v>
      </c>
      <c r="G357" s="9" t="s">
        <v>855</v>
      </c>
      <c r="K357" s="9" t="s">
        <v>1393</v>
      </c>
      <c r="N357" s="9">
        <v>12.9</v>
      </c>
      <c r="O357" s="9">
        <v>8.3000000000000007</v>
      </c>
      <c r="P357" s="9">
        <v>17</v>
      </c>
      <c r="R357" s="9" t="s">
        <v>1389</v>
      </c>
      <c r="S357" s="9" t="s">
        <v>857</v>
      </c>
      <c r="T357" t="s">
        <v>858</v>
      </c>
      <c r="U357" s="9" t="s">
        <v>34</v>
      </c>
    </row>
    <row r="358" spans="1:21" ht="15" customHeight="1">
      <c r="A358" s="9" t="s">
        <v>1289</v>
      </c>
      <c r="C358" s="9" t="s">
        <v>1300</v>
      </c>
      <c r="D358" s="10" t="s">
        <v>53</v>
      </c>
      <c r="E358" s="9" t="s">
        <v>854</v>
      </c>
      <c r="G358" s="9" t="s">
        <v>855</v>
      </c>
      <c r="L358" s="9" t="s">
        <v>1388</v>
      </c>
      <c r="N358" s="9">
        <v>9</v>
      </c>
      <c r="R358" s="9" t="s">
        <v>1389</v>
      </c>
      <c r="S358" s="9" t="s">
        <v>857</v>
      </c>
      <c r="T358" t="s">
        <v>858</v>
      </c>
      <c r="U358" s="9" t="s">
        <v>34</v>
      </c>
    </row>
    <row r="359" spans="1:21" ht="15" customHeight="1">
      <c r="A359" s="9" t="s">
        <v>1289</v>
      </c>
      <c r="C359" s="9" t="s">
        <v>1300</v>
      </c>
      <c r="D359" s="10" t="s">
        <v>53</v>
      </c>
      <c r="E359" s="9" t="s">
        <v>854</v>
      </c>
      <c r="G359" s="9" t="s">
        <v>855</v>
      </c>
      <c r="L359" s="9" t="s">
        <v>1388</v>
      </c>
      <c r="N359" s="9">
        <v>15</v>
      </c>
      <c r="R359" s="9" t="s">
        <v>1389</v>
      </c>
      <c r="S359" s="9" t="s">
        <v>857</v>
      </c>
      <c r="T359" t="s">
        <v>858</v>
      </c>
      <c r="U359" s="9" t="s">
        <v>34</v>
      </c>
    </row>
    <row r="360" spans="1:21" ht="15" customHeight="1">
      <c r="A360" s="9" t="s">
        <v>1289</v>
      </c>
      <c r="C360" s="9" t="s">
        <v>1300</v>
      </c>
      <c r="D360" s="10" t="s">
        <v>53</v>
      </c>
      <c r="E360" s="9" t="s">
        <v>854</v>
      </c>
      <c r="G360" s="9" t="s">
        <v>855</v>
      </c>
      <c r="L360" s="9" t="s">
        <v>1388</v>
      </c>
      <c r="N360" s="9">
        <v>15</v>
      </c>
      <c r="R360" s="9" t="s">
        <v>1389</v>
      </c>
      <c r="S360" s="9" t="s">
        <v>857</v>
      </c>
      <c r="T360" t="s">
        <v>858</v>
      </c>
      <c r="U360" s="9" t="s">
        <v>34</v>
      </c>
    </row>
    <row r="361" spans="1:21" ht="15" customHeight="1">
      <c r="A361" s="9" t="s">
        <v>1289</v>
      </c>
      <c r="C361" s="9" t="s">
        <v>1300</v>
      </c>
      <c r="D361" s="10" t="s">
        <v>53</v>
      </c>
      <c r="E361" s="9" t="s">
        <v>854</v>
      </c>
      <c r="G361" s="9" t="s">
        <v>855</v>
      </c>
      <c r="L361" s="9" t="s">
        <v>1388</v>
      </c>
      <c r="N361" s="9">
        <v>17</v>
      </c>
      <c r="R361" s="9" t="s">
        <v>1389</v>
      </c>
      <c r="S361" s="9" t="s">
        <v>857</v>
      </c>
      <c r="T361" t="s">
        <v>858</v>
      </c>
      <c r="U361" s="9" t="s">
        <v>34</v>
      </c>
    </row>
    <row r="362" spans="1:21" ht="15" customHeight="1">
      <c r="A362" s="9" t="s">
        <v>1289</v>
      </c>
      <c r="C362" s="9" t="s">
        <v>1300</v>
      </c>
      <c r="D362" s="10" t="s">
        <v>53</v>
      </c>
      <c r="E362" s="9" t="s">
        <v>854</v>
      </c>
      <c r="G362" s="9" t="s">
        <v>855</v>
      </c>
      <c r="L362" s="9" t="s">
        <v>1388</v>
      </c>
      <c r="N362" s="9">
        <v>23</v>
      </c>
      <c r="R362" s="9" t="s">
        <v>1389</v>
      </c>
      <c r="S362" s="9" t="s">
        <v>857</v>
      </c>
      <c r="T362" t="s">
        <v>858</v>
      </c>
      <c r="U362" s="9" t="s">
        <v>34</v>
      </c>
    </row>
    <row r="363" spans="1:21" ht="15" customHeight="1">
      <c r="A363" s="9" t="s">
        <v>1289</v>
      </c>
      <c r="C363" s="9" t="s">
        <v>1300</v>
      </c>
      <c r="D363" s="10" t="s">
        <v>53</v>
      </c>
      <c r="E363" s="9" t="s">
        <v>854</v>
      </c>
      <c r="G363" s="9" t="s">
        <v>855</v>
      </c>
      <c r="L363" s="9" t="s">
        <v>1388</v>
      </c>
      <c r="N363" s="9">
        <v>17</v>
      </c>
      <c r="R363" s="9" t="s">
        <v>1389</v>
      </c>
      <c r="S363" s="9" t="s">
        <v>857</v>
      </c>
      <c r="T363" t="s">
        <v>858</v>
      </c>
      <c r="U363" s="9" t="s">
        <v>34</v>
      </c>
    </row>
    <row r="364" spans="1:21" ht="15" customHeight="1">
      <c r="A364" s="9" t="s">
        <v>1289</v>
      </c>
      <c r="C364" s="9" t="s">
        <v>1300</v>
      </c>
      <c r="D364" s="10" t="s">
        <v>53</v>
      </c>
      <c r="E364" s="9" t="s">
        <v>854</v>
      </c>
      <c r="G364" s="9" t="s">
        <v>855</v>
      </c>
      <c r="L364" s="9" t="s">
        <v>1388</v>
      </c>
      <c r="N364" s="9">
        <v>30</v>
      </c>
      <c r="R364" s="9" t="s">
        <v>1389</v>
      </c>
      <c r="S364" s="9" t="s">
        <v>857</v>
      </c>
      <c r="T364" t="s">
        <v>858</v>
      </c>
      <c r="U364" s="9" t="s">
        <v>34</v>
      </c>
    </row>
    <row r="365" spans="1:21" ht="15" customHeight="1">
      <c r="A365" s="9" t="s">
        <v>1289</v>
      </c>
      <c r="C365" s="9" t="s">
        <v>1300</v>
      </c>
      <c r="D365" s="10" t="s">
        <v>53</v>
      </c>
      <c r="E365" s="9" t="s">
        <v>854</v>
      </c>
      <c r="G365" s="9" t="s">
        <v>855</v>
      </c>
      <c r="L365" s="9" t="s">
        <v>1388</v>
      </c>
      <c r="N365" s="9">
        <v>21</v>
      </c>
      <c r="R365" s="9" t="s">
        <v>1389</v>
      </c>
      <c r="S365" s="9" t="s">
        <v>857</v>
      </c>
      <c r="T365" t="s">
        <v>858</v>
      </c>
      <c r="U365" s="9" t="s">
        <v>34</v>
      </c>
    </row>
    <row r="366" spans="1:21" ht="15" customHeight="1">
      <c r="A366" s="9" t="s">
        <v>1289</v>
      </c>
      <c r="C366" s="9" t="s">
        <v>1300</v>
      </c>
      <c r="D366" s="10" t="s">
        <v>53</v>
      </c>
      <c r="E366" s="9" t="s">
        <v>854</v>
      </c>
      <c r="G366" s="9" t="s">
        <v>855</v>
      </c>
      <c r="L366" s="9" t="s">
        <v>1388</v>
      </c>
      <c r="N366" s="9">
        <v>37</v>
      </c>
      <c r="R366" s="9" t="s">
        <v>1389</v>
      </c>
      <c r="S366" s="9" t="s">
        <v>857</v>
      </c>
      <c r="T366" t="s">
        <v>858</v>
      </c>
      <c r="U366" s="9" t="s">
        <v>34</v>
      </c>
    </row>
    <row r="367" spans="1:21" ht="15" customHeight="1">
      <c r="A367" s="9" t="s">
        <v>1289</v>
      </c>
      <c r="C367" s="9" t="s">
        <v>1300</v>
      </c>
      <c r="D367" s="10" t="s">
        <v>53</v>
      </c>
      <c r="E367" s="9" t="s">
        <v>854</v>
      </c>
      <c r="G367" s="9" t="s">
        <v>855</v>
      </c>
      <c r="L367" s="9" t="s">
        <v>1388</v>
      </c>
      <c r="N367" s="9">
        <v>37</v>
      </c>
      <c r="R367" s="9" t="s">
        <v>1389</v>
      </c>
      <c r="S367" s="9" t="s">
        <v>857</v>
      </c>
      <c r="T367" t="s">
        <v>858</v>
      </c>
      <c r="U367" s="9" t="s">
        <v>34</v>
      </c>
    </row>
    <row r="368" spans="1:21" ht="15" customHeight="1">
      <c r="A368" s="9" t="s">
        <v>1289</v>
      </c>
      <c r="C368" s="9" t="s">
        <v>1300</v>
      </c>
      <c r="D368" s="10" t="s">
        <v>53</v>
      </c>
      <c r="E368" s="9" t="s">
        <v>854</v>
      </c>
      <c r="G368" s="9" t="s">
        <v>855</v>
      </c>
      <c r="L368" s="9" t="s">
        <v>1388</v>
      </c>
      <c r="N368" s="9">
        <v>62</v>
      </c>
      <c r="R368" s="9" t="s">
        <v>1389</v>
      </c>
      <c r="S368" s="9" t="s">
        <v>857</v>
      </c>
      <c r="T368" t="s">
        <v>858</v>
      </c>
      <c r="U368" s="9" t="s">
        <v>34</v>
      </c>
    </row>
    <row r="369" spans="1:21" ht="15" customHeight="1">
      <c r="A369" s="9" t="s">
        <v>1289</v>
      </c>
      <c r="C369" s="9" t="s">
        <v>1300</v>
      </c>
      <c r="D369" s="10" t="s">
        <v>53</v>
      </c>
      <c r="E369" s="9" t="s">
        <v>854</v>
      </c>
      <c r="G369" s="9" t="s">
        <v>855</v>
      </c>
      <c r="L369" s="9" t="s">
        <v>1388</v>
      </c>
      <c r="N369" s="9">
        <v>3</v>
      </c>
      <c r="R369" s="9" t="s">
        <v>1389</v>
      </c>
      <c r="S369" s="9" t="s">
        <v>857</v>
      </c>
      <c r="T369" t="s">
        <v>858</v>
      </c>
      <c r="U369" s="9" t="s">
        <v>34</v>
      </c>
    </row>
    <row r="370" spans="1:21" ht="15" customHeight="1">
      <c r="A370" s="9" t="s">
        <v>1289</v>
      </c>
      <c r="C370" s="9" t="s">
        <v>1300</v>
      </c>
      <c r="D370" s="10" t="s">
        <v>53</v>
      </c>
      <c r="E370" s="9" t="s">
        <v>854</v>
      </c>
      <c r="G370" s="9" t="s">
        <v>855</v>
      </c>
      <c r="L370" s="9" t="s">
        <v>1392</v>
      </c>
      <c r="N370" s="9">
        <v>9</v>
      </c>
      <c r="R370" s="9" t="s">
        <v>1389</v>
      </c>
      <c r="S370" s="9" t="s">
        <v>857</v>
      </c>
      <c r="T370" t="s">
        <v>858</v>
      </c>
      <c r="U370" s="9" t="s">
        <v>34</v>
      </c>
    </row>
    <row r="371" spans="1:21" ht="15" customHeight="1">
      <c r="A371" s="9" t="s">
        <v>1289</v>
      </c>
      <c r="C371" s="9" t="s">
        <v>1300</v>
      </c>
      <c r="D371" s="10" t="s">
        <v>53</v>
      </c>
      <c r="E371" s="9" t="s">
        <v>854</v>
      </c>
      <c r="G371" s="9" t="s">
        <v>855</v>
      </c>
      <c r="L371" s="9" t="s">
        <v>1388</v>
      </c>
      <c r="N371" s="9">
        <v>3</v>
      </c>
      <c r="R371" s="9" t="s">
        <v>1389</v>
      </c>
      <c r="S371" s="9" t="s">
        <v>857</v>
      </c>
      <c r="T371" t="s">
        <v>858</v>
      </c>
      <c r="U371" s="9" t="s">
        <v>34</v>
      </c>
    </row>
    <row r="372" spans="1:21" ht="15" customHeight="1">
      <c r="A372" s="9" t="s">
        <v>1289</v>
      </c>
      <c r="C372" s="9" t="s">
        <v>1300</v>
      </c>
      <c r="D372" s="10" t="s">
        <v>53</v>
      </c>
      <c r="E372" s="9" t="s">
        <v>854</v>
      </c>
      <c r="G372" s="9" t="s">
        <v>855</v>
      </c>
      <c r="L372" s="9" t="s">
        <v>1392</v>
      </c>
      <c r="N372" s="9">
        <v>17</v>
      </c>
      <c r="R372" s="9" t="s">
        <v>1389</v>
      </c>
      <c r="S372" s="9" t="s">
        <v>857</v>
      </c>
      <c r="T372" t="s">
        <v>858</v>
      </c>
      <c r="U372" s="9" t="s">
        <v>34</v>
      </c>
    </row>
    <row r="373" spans="1:21" ht="15" customHeight="1">
      <c r="A373" s="9" t="s">
        <v>1289</v>
      </c>
      <c r="C373" s="9" t="s">
        <v>1300</v>
      </c>
      <c r="D373" s="10" t="s">
        <v>53</v>
      </c>
      <c r="E373" s="9" t="s">
        <v>854</v>
      </c>
      <c r="G373" s="9" t="s">
        <v>855</v>
      </c>
      <c r="L373" s="9" t="s">
        <v>1388</v>
      </c>
      <c r="N373" s="9">
        <v>3.2</v>
      </c>
      <c r="O373" s="9">
        <v>2</v>
      </c>
      <c r="P373" s="9">
        <v>4.3</v>
      </c>
      <c r="R373" s="9" t="s">
        <v>1389</v>
      </c>
      <c r="S373" s="9" t="s">
        <v>857</v>
      </c>
      <c r="T373" t="s">
        <v>858</v>
      </c>
      <c r="U373" s="9" t="s">
        <v>34</v>
      </c>
    </row>
    <row r="374" spans="1:21" ht="15" customHeight="1">
      <c r="A374" s="9" t="s">
        <v>1289</v>
      </c>
      <c r="C374" s="9" t="s">
        <v>1300</v>
      </c>
      <c r="D374" s="10" t="s">
        <v>53</v>
      </c>
      <c r="E374" s="9" t="s">
        <v>854</v>
      </c>
      <c r="G374" s="9" t="s">
        <v>855</v>
      </c>
      <c r="L374" s="9" t="s">
        <v>1392</v>
      </c>
      <c r="N374" s="9">
        <v>7.2</v>
      </c>
      <c r="O374" s="9">
        <v>4.8</v>
      </c>
      <c r="P374" s="9">
        <v>9.6</v>
      </c>
      <c r="R374" s="9" t="s">
        <v>1389</v>
      </c>
      <c r="S374" s="9" t="s">
        <v>857</v>
      </c>
      <c r="T374" t="s">
        <v>858</v>
      </c>
      <c r="U374" s="9" t="s">
        <v>34</v>
      </c>
    </row>
    <row r="375" spans="1:21" ht="15" customHeight="1">
      <c r="A375" s="9" t="s">
        <v>1289</v>
      </c>
      <c r="C375" s="9" t="s">
        <v>1300</v>
      </c>
      <c r="D375" s="10" t="s">
        <v>53</v>
      </c>
      <c r="E375" s="9" t="s">
        <v>854</v>
      </c>
      <c r="G375" s="9" t="s">
        <v>855</v>
      </c>
      <c r="L375" s="9" t="s">
        <v>1390</v>
      </c>
      <c r="N375" s="9">
        <v>22</v>
      </c>
      <c r="R375" s="9" t="s">
        <v>1389</v>
      </c>
      <c r="S375" s="9" t="s">
        <v>857</v>
      </c>
      <c r="T375" t="s">
        <v>858</v>
      </c>
      <c r="U375" s="9" t="s">
        <v>34</v>
      </c>
    </row>
    <row r="376" spans="1:21" ht="15" customHeight="1">
      <c r="A376" s="9" t="s">
        <v>1289</v>
      </c>
      <c r="C376" s="9" t="s">
        <v>1300</v>
      </c>
      <c r="D376" s="10" t="s">
        <v>53</v>
      </c>
      <c r="E376" s="9" t="s">
        <v>854</v>
      </c>
      <c r="G376" s="9" t="s">
        <v>855</v>
      </c>
      <c r="L376" s="9" t="s">
        <v>1390</v>
      </c>
      <c r="N376" s="9">
        <v>25</v>
      </c>
      <c r="R376" s="9" t="s">
        <v>1389</v>
      </c>
      <c r="S376" s="9" t="s">
        <v>857</v>
      </c>
      <c r="T376" t="s">
        <v>858</v>
      </c>
      <c r="U376" s="9" t="s">
        <v>34</v>
      </c>
    </row>
    <row r="377" spans="1:21" ht="15" customHeight="1">
      <c r="A377" s="9" t="s">
        <v>1289</v>
      </c>
      <c r="C377" s="9" t="s">
        <v>1300</v>
      </c>
      <c r="D377" s="10" t="s">
        <v>53</v>
      </c>
      <c r="E377" s="9" t="s">
        <v>854</v>
      </c>
      <c r="G377" s="9" t="s">
        <v>855</v>
      </c>
      <c r="L377" s="9" t="s">
        <v>1390</v>
      </c>
      <c r="N377" s="9">
        <v>6.9</v>
      </c>
      <c r="O377" s="9">
        <v>5.8</v>
      </c>
      <c r="P377" s="9">
        <v>7.9</v>
      </c>
      <c r="R377" s="9" t="s">
        <v>1389</v>
      </c>
      <c r="S377" s="9" t="s">
        <v>857</v>
      </c>
      <c r="T377" t="s">
        <v>858</v>
      </c>
      <c r="U377" s="9" t="s">
        <v>34</v>
      </c>
    </row>
    <row r="378" spans="1:21" ht="15" customHeight="1">
      <c r="A378" s="9" t="s">
        <v>1289</v>
      </c>
      <c r="C378" s="9" t="s">
        <v>1300</v>
      </c>
      <c r="D378" s="10" t="s">
        <v>53</v>
      </c>
      <c r="E378" s="9" t="s">
        <v>854</v>
      </c>
      <c r="G378" s="9" t="s">
        <v>855</v>
      </c>
      <c r="L378" s="9" t="s">
        <v>1392</v>
      </c>
      <c r="N378" s="9">
        <v>7.1</v>
      </c>
      <c r="O378" s="9">
        <v>3.2</v>
      </c>
      <c r="P378" s="9">
        <v>12.3</v>
      </c>
      <c r="R378" s="9" t="s">
        <v>1389</v>
      </c>
      <c r="S378" s="9" t="s">
        <v>857</v>
      </c>
      <c r="T378" t="s">
        <v>858</v>
      </c>
      <c r="U378" s="9" t="s">
        <v>34</v>
      </c>
    </row>
    <row r="379" spans="1:21" ht="15" customHeight="1">
      <c r="A379" s="9" t="s">
        <v>1289</v>
      </c>
      <c r="C379" s="9" t="s">
        <v>1300</v>
      </c>
      <c r="D379" s="10" t="s">
        <v>53</v>
      </c>
      <c r="E379" s="9" t="s">
        <v>854</v>
      </c>
      <c r="G379" s="9" t="s">
        <v>855</v>
      </c>
      <c r="L379" s="9" t="s">
        <v>1390</v>
      </c>
      <c r="N379" s="9">
        <v>12.9</v>
      </c>
      <c r="O379" s="9">
        <v>12.8</v>
      </c>
      <c r="P379" s="9">
        <v>14.4</v>
      </c>
      <c r="R379" s="9" t="s">
        <v>1389</v>
      </c>
      <c r="S379" s="9" t="s">
        <v>857</v>
      </c>
      <c r="T379" t="s">
        <v>858</v>
      </c>
      <c r="U379" s="9" t="s">
        <v>34</v>
      </c>
    </row>
    <row r="380" spans="1:21" ht="15" customHeight="1">
      <c r="A380" s="9" t="s">
        <v>1289</v>
      </c>
      <c r="C380" s="9" t="s">
        <v>1300</v>
      </c>
      <c r="D380" s="10" t="s">
        <v>53</v>
      </c>
      <c r="E380" s="9" t="s">
        <v>854</v>
      </c>
      <c r="G380" s="9" t="s">
        <v>855</v>
      </c>
      <c r="L380" s="9" t="s">
        <v>1392</v>
      </c>
      <c r="N380" s="9">
        <v>13.4</v>
      </c>
      <c r="O380" s="9">
        <v>8.6</v>
      </c>
      <c r="P380" s="9">
        <v>17.100000000000001</v>
      </c>
      <c r="R380" s="9" t="s">
        <v>1389</v>
      </c>
      <c r="S380" s="9" t="s">
        <v>857</v>
      </c>
      <c r="T380" t="s">
        <v>858</v>
      </c>
      <c r="U380" s="9" t="s">
        <v>34</v>
      </c>
    </row>
    <row r="381" spans="1:21" ht="15" customHeight="1">
      <c r="A381" s="9" t="s">
        <v>1289</v>
      </c>
      <c r="C381" s="9" t="s">
        <v>1300</v>
      </c>
      <c r="D381" s="10" t="s">
        <v>53</v>
      </c>
      <c r="E381" s="9" t="s">
        <v>854</v>
      </c>
      <c r="G381" s="9" t="s">
        <v>855</v>
      </c>
      <c r="L381" s="9" t="s">
        <v>1390</v>
      </c>
      <c r="N381" s="9">
        <v>12.3</v>
      </c>
      <c r="O381" s="9">
        <v>4.4000000000000004</v>
      </c>
      <c r="P381" s="9">
        <v>25.5</v>
      </c>
      <c r="R381" s="9" t="s">
        <v>1389</v>
      </c>
      <c r="S381" s="9" t="s">
        <v>857</v>
      </c>
      <c r="T381" t="s">
        <v>858</v>
      </c>
      <c r="U381" s="9" t="s">
        <v>34</v>
      </c>
    </row>
    <row r="382" spans="1:21" ht="15" customHeight="1">
      <c r="A382" s="9" t="s">
        <v>1289</v>
      </c>
      <c r="C382" s="9" t="s">
        <v>1300</v>
      </c>
      <c r="D382" s="10" t="s">
        <v>53</v>
      </c>
      <c r="E382" s="9" t="s">
        <v>854</v>
      </c>
      <c r="G382" s="9" t="s">
        <v>855</v>
      </c>
      <c r="K382" s="9" t="s">
        <v>1394</v>
      </c>
      <c r="L382" s="9" t="s">
        <v>1390</v>
      </c>
      <c r="N382" s="9">
        <v>11.6</v>
      </c>
      <c r="O382" s="9">
        <v>2</v>
      </c>
      <c r="P382" s="9">
        <v>21.6</v>
      </c>
      <c r="R382" s="9" t="s">
        <v>1389</v>
      </c>
      <c r="S382" s="9" t="s">
        <v>857</v>
      </c>
      <c r="T382" t="s">
        <v>858</v>
      </c>
      <c r="U382" s="9" t="s">
        <v>34</v>
      </c>
    </row>
    <row r="383" spans="1:21" ht="15" customHeight="1">
      <c r="A383" s="9" t="s">
        <v>1284</v>
      </c>
      <c r="C383" s="9" t="s">
        <v>1300</v>
      </c>
      <c r="D383" s="10" t="s">
        <v>53</v>
      </c>
      <c r="E383" s="9" t="s">
        <v>854</v>
      </c>
      <c r="G383" s="9" t="s">
        <v>855</v>
      </c>
      <c r="L383" s="9" t="s">
        <v>1392</v>
      </c>
      <c r="N383" s="9">
        <v>10.5</v>
      </c>
      <c r="O383" s="9">
        <v>8.1</v>
      </c>
      <c r="P383" s="9">
        <v>13</v>
      </c>
      <c r="R383" s="9" t="s">
        <v>1389</v>
      </c>
      <c r="S383" s="9" t="s">
        <v>857</v>
      </c>
      <c r="T383" t="s">
        <v>858</v>
      </c>
      <c r="U383" s="9" t="s">
        <v>34</v>
      </c>
    </row>
    <row r="384" spans="1:21" ht="15" customHeight="1">
      <c r="A384" s="9" t="s">
        <v>1284</v>
      </c>
      <c r="B384" s="9" t="s">
        <v>1395</v>
      </c>
      <c r="C384" s="9" t="s">
        <v>1300</v>
      </c>
      <c r="D384" s="10" t="s">
        <v>53</v>
      </c>
      <c r="E384" s="9" t="s">
        <v>854</v>
      </c>
      <c r="G384" s="9" t="s">
        <v>855</v>
      </c>
      <c r="L384" s="9" t="s">
        <v>1388</v>
      </c>
      <c r="N384" s="9">
        <v>18</v>
      </c>
      <c r="R384" s="9" t="s">
        <v>1389</v>
      </c>
      <c r="S384" s="9" t="s">
        <v>857</v>
      </c>
      <c r="T384" t="s">
        <v>858</v>
      </c>
      <c r="U384" s="9" t="s">
        <v>34</v>
      </c>
    </row>
    <row r="385" spans="1:21" ht="15" customHeight="1">
      <c r="A385" s="9" t="s">
        <v>1284</v>
      </c>
      <c r="B385" s="9" t="s">
        <v>1395</v>
      </c>
      <c r="C385" s="9" t="s">
        <v>1300</v>
      </c>
      <c r="D385" s="10" t="s">
        <v>53</v>
      </c>
      <c r="E385" s="9" t="s">
        <v>854</v>
      </c>
      <c r="G385" s="9" t="s">
        <v>855</v>
      </c>
      <c r="L385" s="9" t="s">
        <v>1388</v>
      </c>
      <c r="N385" s="9">
        <v>11</v>
      </c>
      <c r="R385" s="9" t="s">
        <v>1389</v>
      </c>
      <c r="S385" s="9" t="s">
        <v>857</v>
      </c>
      <c r="T385" t="s">
        <v>858</v>
      </c>
      <c r="U385" s="9" t="s">
        <v>34</v>
      </c>
    </row>
    <row r="386" spans="1:21" ht="15" customHeight="1">
      <c r="A386" s="9" t="s">
        <v>1284</v>
      </c>
      <c r="B386" s="9" t="s">
        <v>1395</v>
      </c>
      <c r="C386" s="9" t="s">
        <v>1300</v>
      </c>
      <c r="D386" s="10" t="s">
        <v>53</v>
      </c>
      <c r="E386" s="9" t="s">
        <v>854</v>
      </c>
      <c r="G386" s="9" t="s">
        <v>855</v>
      </c>
      <c r="L386" s="9" t="s">
        <v>1388</v>
      </c>
      <c r="N386" s="9">
        <v>28</v>
      </c>
      <c r="R386" s="9" t="s">
        <v>1389</v>
      </c>
      <c r="S386" s="9" t="s">
        <v>857</v>
      </c>
      <c r="T386" t="s">
        <v>858</v>
      </c>
      <c r="U386" s="9" t="s">
        <v>34</v>
      </c>
    </row>
    <row r="387" spans="1:21" ht="15" customHeight="1">
      <c r="A387" s="9" t="s">
        <v>1284</v>
      </c>
      <c r="B387" s="9" t="s">
        <v>1395</v>
      </c>
      <c r="C387" s="9" t="s">
        <v>1300</v>
      </c>
      <c r="D387" s="10" t="s">
        <v>53</v>
      </c>
      <c r="E387" s="9" t="s">
        <v>854</v>
      </c>
      <c r="G387" s="9" t="s">
        <v>855</v>
      </c>
      <c r="L387" s="9" t="s">
        <v>1396</v>
      </c>
      <c r="N387" s="9">
        <v>49</v>
      </c>
      <c r="O387" s="9">
        <v>17</v>
      </c>
      <c r="P387" s="9">
        <v>141</v>
      </c>
      <c r="R387" s="9" t="s">
        <v>1389</v>
      </c>
      <c r="S387" s="9" t="s">
        <v>857</v>
      </c>
      <c r="T387" t="s">
        <v>858</v>
      </c>
      <c r="U387" s="9" t="s">
        <v>34</v>
      </c>
    </row>
    <row r="388" spans="1:21" ht="15" customHeight="1">
      <c r="A388" s="9" t="s">
        <v>1284</v>
      </c>
      <c r="B388" s="9" t="s">
        <v>1395</v>
      </c>
      <c r="C388" s="9" t="s">
        <v>1300</v>
      </c>
      <c r="D388" s="10" t="s">
        <v>53</v>
      </c>
      <c r="E388" s="9" t="s">
        <v>854</v>
      </c>
      <c r="G388" s="9" t="s">
        <v>855</v>
      </c>
      <c r="L388" s="9" t="s">
        <v>1396</v>
      </c>
      <c r="N388" s="9">
        <v>13</v>
      </c>
      <c r="O388" s="9">
        <v>11</v>
      </c>
      <c r="P388" s="9">
        <v>17</v>
      </c>
      <c r="R388" s="9" t="s">
        <v>1389</v>
      </c>
      <c r="S388" s="9" t="s">
        <v>857</v>
      </c>
      <c r="T388" t="s">
        <v>858</v>
      </c>
      <c r="U388" s="9" t="s">
        <v>34</v>
      </c>
    </row>
    <row r="389" spans="1:21" ht="15" customHeight="1">
      <c r="A389" s="9" t="s">
        <v>1284</v>
      </c>
      <c r="B389" s="9" t="s">
        <v>1395</v>
      </c>
      <c r="C389" s="9" t="s">
        <v>1300</v>
      </c>
      <c r="D389" s="10" t="s">
        <v>53</v>
      </c>
      <c r="E389" s="9" t="s">
        <v>854</v>
      </c>
      <c r="G389" s="9" t="s">
        <v>855</v>
      </c>
      <c r="L389" s="9" t="s">
        <v>1388</v>
      </c>
      <c r="N389" s="9">
        <v>39.9</v>
      </c>
      <c r="O389" s="9">
        <v>27.7</v>
      </c>
      <c r="P389" s="9">
        <v>52.1</v>
      </c>
      <c r="R389" s="9" t="s">
        <v>1389</v>
      </c>
      <c r="S389" s="9" t="s">
        <v>857</v>
      </c>
      <c r="T389" t="s">
        <v>858</v>
      </c>
      <c r="U389" s="9" t="s">
        <v>34</v>
      </c>
    </row>
    <row r="390" spans="1:21" ht="15" customHeight="1">
      <c r="A390" s="9" t="s">
        <v>1284</v>
      </c>
      <c r="B390" s="9" t="s">
        <v>1395</v>
      </c>
      <c r="C390" s="9" t="s">
        <v>1300</v>
      </c>
      <c r="D390" s="10" t="s">
        <v>53</v>
      </c>
      <c r="E390" s="9" t="s">
        <v>854</v>
      </c>
      <c r="G390" s="9" t="s">
        <v>855</v>
      </c>
      <c r="L390" s="9" t="s">
        <v>1392</v>
      </c>
      <c r="N390" s="9">
        <v>23.3</v>
      </c>
      <c r="O390" s="9">
        <v>18.7</v>
      </c>
      <c r="P390" s="9">
        <v>27.9</v>
      </c>
      <c r="R390" s="9" t="s">
        <v>1389</v>
      </c>
      <c r="S390" s="9" t="s">
        <v>857</v>
      </c>
      <c r="T390" t="s">
        <v>858</v>
      </c>
      <c r="U390" s="9" t="s">
        <v>34</v>
      </c>
    </row>
    <row r="391" spans="1:21" ht="15" customHeight="1">
      <c r="A391" s="9" t="s">
        <v>1284</v>
      </c>
      <c r="B391" s="9" t="s">
        <v>1395</v>
      </c>
      <c r="C391" s="9" t="s">
        <v>1300</v>
      </c>
      <c r="D391" s="10" t="s">
        <v>53</v>
      </c>
      <c r="E391" s="9" t="s">
        <v>854</v>
      </c>
      <c r="G391" s="9" t="s">
        <v>855</v>
      </c>
      <c r="L391" s="9" t="s">
        <v>1397</v>
      </c>
      <c r="N391" s="9">
        <v>9.6999999999999993</v>
      </c>
      <c r="O391" s="9">
        <v>8.1999999999999993</v>
      </c>
      <c r="P391" s="9">
        <v>11.3</v>
      </c>
      <c r="R391" s="9" t="s">
        <v>1389</v>
      </c>
      <c r="S391" s="9" t="s">
        <v>857</v>
      </c>
      <c r="T391" t="s">
        <v>858</v>
      </c>
      <c r="U391" s="9" t="s">
        <v>34</v>
      </c>
    </row>
    <row r="392" spans="1:21" ht="15" customHeight="1">
      <c r="A392" s="9" t="s">
        <v>1284</v>
      </c>
      <c r="B392" s="9" t="s">
        <v>1395</v>
      </c>
      <c r="C392" s="9" t="s">
        <v>1300</v>
      </c>
      <c r="D392" s="10" t="s">
        <v>53</v>
      </c>
      <c r="E392" s="9" t="s">
        <v>854</v>
      </c>
      <c r="G392" s="9" t="s">
        <v>855</v>
      </c>
      <c r="L392" s="9" t="s">
        <v>1397</v>
      </c>
      <c r="N392" s="9">
        <v>48.6</v>
      </c>
      <c r="O392" s="9">
        <v>27.9</v>
      </c>
      <c r="P392" s="9">
        <v>84.6</v>
      </c>
      <c r="R392" s="9" t="s">
        <v>1389</v>
      </c>
      <c r="S392" s="9" t="s">
        <v>857</v>
      </c>
      <c r="T392" t="s">
        <v>858</v>
      </c>
      <c r="U392" s="9" t="s">
        <v>34</v>
      </c>
    </row>
    <row r="393" spans="1:21" ht="15" customHeight="1">
      <c r="A393" s="9" t="s">
        <v>1284</v>
      </c>
      <c r="B393" s="9" t="s">
        <v>1398</v>
      </c>
      <c r="C393" s="9" t="s">
        <v>1300</v>
      </c>
      <c r="D393" s="9" t="s">
        <v>28</v>
      </c>
      <c r="E393" s="9" t="s">
        <v>854</v>
      </c>
      <c r="G393" s="9" t="s">
        <v>855</v>
      </c>
      <c r="K393" s="9" t="s">
        <v>870</v>
      </c>
      <c r="N393" s="9">
        <v>14</v>
      </c>
      <c r="O393" s="35">
        <v>3.7</v>
      </c>
      <c r="P393" s="9">
        <v>27</v>
      </c>
      <c r="R393" t="s">
        <v>871</v>
      </c>
      <c r="S393" s="9" t="s">
        <v>872</v>
      </c>
      <c r="T393" s="21" t="s">
        <v>873</v>
      </c>
      <c r="U393" s="9" t="s">
        <v>34</v>
      </c>
    </row>
    <row r="394" spans="1:21" ht="15" customHeight="1">
      <c r="A394" s="9" t="s">
        <v>1284</v>
      </c>
      <c r="B394" s="9" t="s">
        <v>1398</v>
      </c>
      <c r="C394" s="9" t="s">
        <v>1300</v>
      </c>
      <c r="D394" s="9" t="s">
        <v>28</v>
      </c>
      <c r="E394" s="9" t="s">
        <v>854</v>
      </c>
      <c r="G394" s="9" t="s">
        <v>855</v>
      </c>
      <c r="K394" s="9" t="s">
        <v>874</v>
      </c>
      <c r="N394" s="9">
        <v>26</v>
      </c>
      <c r="O394" s="35">
        <v>9.9</v>
      </c>
      <c r="P394" s="9">
        <v>53</v>
      </c>
      <c r="R394" t="s">
        <v>871</v>
      </c>
      <c r="S394" s="9" t="s">
        <v>872</v>
      </c>
      <c r="T394" s="21" t="s">
        <v>873</v>
      </c>
      <c r="U394" s="9" t="s">
        <v>34</v>
      </c>
    </row>
    <row r="395" spans="1:21" ht="15" customHeight="1">
      <c r="A395" s="9" t="s">
        <v>1284</v>
      </c>
      <c r="B395" s="9" t="s">
        <v>1398</v>
      </c>
      <c r="C395" s="9" t="s">
        <v>1300</v>
      </c>
      <c r="D395" s="9" t="s">
        <v>28</v>
      </c>
      <c r="E395" s="9" t="s">
        <v>854</v>
      </c>
      <c r="G395" s="9" t="s">
        <v>855</v>
      </c>
      <c r="K395" s="9" t="s">
        <v>875</v>
      </c>
      <c r="N395" s="9">
        <v>14</v>
      </c>
      <c r="O395" s="35">
        <v>3.5</v>
      </c>
      <c r="P395" s="9">
        <v>36</v>
      </c>
      <c r="R395" t="s">
        <v>871</v>
      </c>
      <c r="S395" s="9" t="s">
        <v>872</v>
      </c>
      <c r="T395" s="21" t="s">
        <v>873</v>
      </c>
      <c r="U395" s="9" t="s">
        <v>34</v>
      </c>
    </row>
    <row r="396" spans="1:21" ht="15" customHeight="1">
      <c r="A396" s="9" t="s">
        <v>1284</v>
      </c>
      <c r="B396" s="9" t="s">
        <v>1398</v>
      </c>
      <c r="C396" s="9" t="s">
        <v>1300</v>
      </c>
      <c r="D396" s="9" t="s">
        <v>28</v>
      </c>
      <c r="E396" s="9" t="s">
        <v>854</v>
      </c>
      <c r="G396" s="9" t="s">
        <v>855</v>
      </c>
      <c r="K396" s="9" t="s">
        <v>876</v>
      </c>
      <c r="N396" s="9">
        <v>6</v>
      </c>
      <c r="O396" s="35">
        <v>1.1000000000000001</v>
      </c>
      <c r="P396" s="9">
        <v>20</v>
      </c>
      <c r="R396" t="s">
        <v>871</v>
      </c>
      <c r="S396" s="9" t="s">
        <v>872</v>
      </c>
      <c r="T396" s="21" t="s">
        <v>873</v>
      </c>
      <c r="U396" s="9" t="s">
        <v>34</v>
      </c>
    </row>
    <row r="397" spans="1:21" ht="15" customHeight="1">
      <c r="A397" s="9" t="s">
        <v>1284</v>
      </c>
      <c r="B397" s="9" t="s">
        <v>1398</v>
      </c>
      <c r="C397" s="9" t="s">
        <v>1300</v>
      </c>
      <c r="D397" s="9" t="s">
        <v>28</v>
      </c>
      <c r="E397" s="9" t="s">
        <v>854</v>
      </c>
      <c r="G397" s="9" t="s">
        <v>855</v>
      </c>
      <c r="K397" s="9" t="s">
        <v>877</v>
      </c>
      <c r="N397" s="9">
        <v>12</v>
      </c>
      <c r="O397" s="9">
        <v>3.4</v>
      </c>
      <c r="P397" s="9">
        <v>29</v>
      </c>
      <c r="R397" t="s">
        <v>871</v>
      </c>
      <c r="S397" s="9" t="s">
        <v>872</v>
      </c>
      <c r="T397" s="21" t="s">
        <v>873</v>
      </c>
      <c r="U397" s="9" t="s">
        <v>34</v>
      </c>
    </row>
    <row r="398" spans="1:21" ht="15" customHeight="1">
      <c r="A398" s="9" t="s">
        <v>1284</v>
      </c>
      <c r="B398" s="9" t="s">
        <v>1398</v>
      </c>
      <c r="C398" s="9" t="s">
        <v>1300</v>
      </c>
      <c r="D398" s="9" t="s">
        <v>28</v>
      </c>
      <c r="E398" s="9" t="s">
        <v>854</v>
      </c>
      <c r="G398" s="9" t="s">
        <v>855</v>
      </c>
      <c r="K398" s="9" t="s">
        <v>878</v>
      </c>
      <c r="N398" s="9">
        <v>18</v>
      </c>
      <c r="O398" s="9">
        <v>6.5</v>
      </c>
      <c r="P398" s="9">
        <v>33</v>
      </c>
      <c r="R398" t="s">
        <v>871</v>
      </c>
      <c r="S398" s="9" t="s">
        <v>872</v>
      </c>
      <c r="T398" s="21" t="s">
        <v>873</v>
      </c>
      <c r="U398" s="9" t="s">
        <v>34</v>
      </c>
    </row>
    <row r="399" spans="1:21" ht="15" customHeight="1">
      <c r="A399" s="9" t="s">
        <v>1284</v>
      </c>
      <c r="B399" s="9" t="s">
        <v>1398</v>
      </c>
      <c r="C399" s="9" t="s">
        <v>1300</v>
      </c>
      <c r="D399" s="9" t="s">
        <v>28</v>
      </c>
      <c r="E399" s="9" t="s">
        <v>854</v>
      </c>
      <c r="G399" s="9" t="s">
        <v>855</v>
      </c>
      <c r="K399" s="9" t="s">
        <v>879</v>
      </c>
      <c r="N399" s="9">
        <v>14</v>
      </c>
      <c r="O399" s="9">
        <v>3.5</v>
      </c>
      <c r="P399" s="9">
        <v>37</v>
      </c>
      <c r="R399" t="s">
        <v>871</v>
      </c>
      <c r="S399" s="9" t="s">
        <v>872</v>
      </c>
      <c r="T399" s="21" t="s">
        <v>873</v>
      </c>
      <c r="U399" s="9" t="s">
        <v>34</v>
      </c>
    </row>
    <row r="400" spans="1:21" ht="15" customHeight="1">
      <c r="A400" s="9" t="s">
        <v>1284</v>
      </c>
      <c r="B400" s="9" t="s">
        <v>1398</v>
      </c>
      <c r="C400" s="9" t="s">
        <v>1300</v>
      </c>
      <c r="D400" s="9" t="s">
        <v>28</v>
      </c>
      <c r="E400" s="9" t="s">
        <v>854</v>
      </c>
      <c r="G400" s="9" t="s">
        <v>855</v>
      </c>
      <c r="K400" s="9" t="s">
        <v>880</v>
      </c>
      <c r="N400" s="9">
        <v>16</v>
      </c>
      <c r="O400" s="9">
        <v>4.5</v>
      </c>
      <c r="P400" s="9">
        <v>35</v>
      </c>
      <c r="R400" t="s">
        <v>871</v>
      </c>
      <c r="S400" s="9" t="s">
        <v>872</v>
      </c>
      <c r="T400" s="21" t="s">
        <v>873</v>
      </c>
      <c r="U400" s="9" t="s">
        <v>34</v>
      </c>
    </row>
    <row r="401" spans="1:21" ht="15" customHeight="1">
      <c r="A401" s="9" t="s">
        <v>1284</v>
      </c>
      <c r="B401" s="9" t="s">
        <v>1398</v>
      </c>
      <c r="C401" s="9" t="s">
        <v>1300</v>
      </c>
      <c r="D401" s="9" t="s">
        <v>28</v>
      </c>
      <c r="E401" s="9" t="s">
        <v>854</v>
      </c>
      <c r="G401" s="9" t="s">
        <v>855</v>
      </c>
      <c r="K401" s="9" t="s">
        <v>881</v>
      </c>
      <c r="N401" s="9">
        <v>30</v>
      </c>
      <c r="O401" s="9">
        <v>18</v>
      </c>
      <c r="P401" s="9">
        <v>48</v>
      </c>
      <c r="R401" t="s">
        <v>871</v>
      </c>
      <c r="S401" s="9" t="s">
        <v>872</v>
      </c>
      <c r="T401" s="21" t="s">
        <v>873</v>
      </c>
      <c r="U401" s="9" t="s">
        <v>34</v>
      </c>
    </row>
    <row r="402" spans="1:21" ht="15" customHeight="1">
      <c r="A402" s="9" t="s">
        <v>1284</v>
      </c>
      <c r="B402" s="9" t="s">
        <v>1398</v>
      </c>
      <c r="C402" s="9" t="s">
        <v>1300</v>
      </c>
      <c r="D402" s="9" t="s">
        <v>28</v>
      </c>
      <c r="E402" s="9" t="s">
        <v>854</v>
      </c>
      <c r="G402" s="9" t="s">
        <v>855</v>
      </c>
      <c r="K402" s="9" t="s">
        <v>882</v>
      </c>
      <c r="N402" s="9">
        <v>19</v>
      </c>
      <c r="O402" s="9">
        <v>7</v>
      </c>
      <c r="P402" s="9">
        <v>42</v>
      </c>
      <c r="R402" t="s">
        <v>871</v>
      </c>
      <c r="S402" s="9" t="s">
        <v>872</v>
      </c>
      <c r="T402" s="21" t="s">
        <v>873</v>
      </c>
      <c r="U402" s="9" t="s">
        <v>34</v>
      </c>
    </row>
    <row r="403" spans="1:21" ht="15" customHeight="1">
      <c r="A403" s="9" t="s">
        <v>1284</v>
      </c>
      <c r="B403" s="9" t="s">
        <v>1398</v>
      </c>
      <c r="C403" s="9" t="s">
        <v>1300</v>
      </c>
      <c r="D403" s="9" t="s">
        <v>28</v>
      </c>
      <c r="E403" s="9" t="s">
        <v>854</v>
      </c>
      <c r="G403" s="9" t="s">
        <v>855</v>
      </c>
      <c r="K403" s="9" t="s">
        <v>883</v>
      </c>
      <c r="N403" s="9">
        <v>24</v>
      </c>
      <c r="O403" s="9">
        <v>18</v>
      </c>
      <c r="P403" s="9">
        <v>33</v>
      </c>
      <c r="R403" t="s">
        <v>871</v>
      </c>
      <c r="S403" s="9" t="s">
        <v>872</v>
      </c>
      <c r="T403" s="21" t="s">
        <v>873</v>
      </c>
      <c r="U403" s="9" t="s">
        <v>34</v>
      </c>
    </row>
    <row r="404" spans="1:21" ht="15" customHeight="1">
      <c r="A404" s="9" t="s">
        <v>1284</v>
      </c>
      <c r="B404" s="9" t="s">
        <v>1399</v>
      </c>
      <c r="C404" s="9" t="s">
        <v>1300</v>
      </c>
      <c r="D404" s="9" t="s">
        <v>28</v>
      </c>
      <c r="E404" s="9" t="s">
        <v>854</v>
      </c>
      <c r="G404" s="9" t="s">
        <v>855</v>
      </c>
      <c r="K404" s="9" t="s">
        <v>870</v>
      </c>
      <c r="N404" s="9">
        <v>11</v>
      </c>
      <c r="O404" s="9">
        <v>3.3</v>
      </c>
      <c r="P404" s="9">
        <v>26</v>
      </c>
      <c r="R404" t="s">
        <v>871</v>
      </c>
      <c r="S404" s="9" t="s">
        <v>872</v>
      </c>
      <c r="T404" s="21" t="s">
        <v>873</v>
      </c>
      <c r="U404" s="9" t="s">
        <v>34</v>
      </c>
    </row>
    <row r="405" spans="1:21" ht="15" customHeight="1">
      <c r="A405" s="9" t="s">
        <v>1284</v>
      </c>
      <c r="B405" s="9" t="s">
        <v>1399</v>
      </c>
      <c r="C405" s="9" t="s">
        <v>1300</v>
      </c>
      <c r="D405" s="9" t="s">
        <v>28</v>
      </c>
      <c r="E405" s="9" t="s">
        <v>854</v>
      </c>
      <c r="G405" s="9" t="s">
        <v>855</v>
      </c>
      <c r="K405" s="9" t="s">
        <v>874</v>
      </c>
      <c r="N405" s="9">
        <v>29</v>
      </c>
      <c r="O405" s="9">
        <v>13</v>
      </c>
      <c r="P405" s="9">
        <v>54</v>
      </c>
      <c r="R405" t="s">
        <v>871</v>
      </c>
      <c r="S405" s="9" t="s">
        <v>872</v>
      </c>
      <c r="T405" s="21" t="s">
        <v>873</v>
      </c>
      <c r="U405" s="9" t="s">
        <v>34</v>
      </c>
    </row>
    <row r="406" spans="1:21" ht="15" customHeight="1">
      <c r="A406" s="9" t="s">
        <v>1284</v>
      </c>
      <c r="B406" s="9" t="s">
        <v>1399</v>
      </c>
      <c r="C406" s="9" t="s">
        <v>1300</v>
      </c>
      <c r="D406" s="9" t="s">
        <v>28</v>
      </c>
      <c r="E406" s="9" t="s">
        <v>854</v>
      </c>
      <c r="G406" s="9" t="s">
        <v>855</v>
      </c>
      <c r="K406" s="9" t="s">
        <v>875</v>
      </c>
      <c r="N406" s="9">
        <v>13</v>
      </c>
      <c r="O406" s="9">
        <v>3.1</v>
      </c>
      <c r="P406" s="9">
        <v>36</v>
      </c>
      <c r="R406" t="s">
        <v>871</v>
      </c>
      <c r="S406" s="9" t="s">
        <v>872</v>
      </c>
      <c r="T406" s="21" t="s">
        <v>873</v>
      </c>
      <c r="U406" s="9" t="s">
        <v>34</v>
      </c>
    </row>
    <row r="407" spans="1:21" ht="15" customHeight="1">
      <c r="A407" s="9" t="s">
        <v>1284</v>
      </c>
      <c r="B407" s="9" t="s">
        <v>1399</v>
      </c>
      <c r="C407" s="9" t="s">
        <v>1300</v>
      </c>
      <c r="D407" s="9" t="s">
        <v>28</v>
      </c>
      <c r="E407" s="9" t="s">
        <v>854</v>
      </c>
      <c r="G407" s="9" t="s">
        <v>855</v>
      </c>
      <c r="K407" s="9" t="s">
        <v>876</v>
      </c>
      <c r="N407" s="9">
        <v>4.3</v>
      </c>
      <c r="O407" s="9">
        <v>0.48</v>
      </c>
      <c r="P407" s="9">
        <v>18</v>
      </c>
      <c r="R407" t="s">
        <v>871</v>
      </c>
      <c r="S407" s="9" t="s">
        <v>872</v>
      </c>
      <c r="T407" s="21" t="s">
        <v>873</v>
      </c>
      <c r="U407" s="9" t="s">
        <v>34</v>
      </c>
    </row>
    <row r="408" spans="1:21" ht="15" customHeight="1">
      <c r="A408" s="9" t="s">
        <v>1284</v>
      </c>
      <c r="B408" s="9" t="s">
        <v>1399</v>
      </c>
      <c r="C408" s="9" t="s">
        <v>1300</v>
      </c>
      <c r="D408" s="9" t="s">
        <v>28</v>
      </c>
      <c r="E408" s="9" t="s">
        <v>854</v>
      </c>
      <c r="G408" s="9" t="s">
        <v>855</v>
      </c>
      <c r="K408" s="9" t="s">
        <v>877</v>
      </c>
      <c r="N408" s="9">
        <v>12</v>
      </c>
      <c r="O408" s="9">
        <v>3.3</v>
      </c>
      <c r="P408" s="9">
        <v>29</v>
      </c>
      <c r="R408" t="s">
        <v>871</v>
      </c>
      <c r="S408" s="9" t="s">
        <v>872</v>
      </c>
      <c r="T408" s="21" t="s">
        <v>873</v>
      </c>
      <c r="U408" s="9" t="s">
        <v>34</v>
      </c>
    </row>
    <row r="409" spans="1:21" ht="15" customHeight="1">
      <c r="A409" s="9" t="s">
        <v>1284</v>
      </c>
      <c r="B409" s="9" t="s">
        <v>1399</v>
      </c>
      <c r="C409" s="9" t="s">
        <v>1300</v>
      </c>
      <c r="D409" s="9" t="s">
        <v>28</v>
      </c>
      <c r="E409" s="9" t="s">
        <v>854</v>
      </c>
      <c r="G409" s="9" t="s">
        <v>855</v>
      </c>
      <c r="K409" s="9" t="s">
        <v>878</v>
      </c>
      <c r="N409" s="9">
        <v>16</v>
      </c>
      <c r="O409" s="9">
        <v>5.6</v>
      </c>
      <c r="P409" s="9">
        <v>32</v>
      </c>
      <c r="R409" t="s">
        <v>871</v>
      </c>
      <c r="S409" s="9" t="s">
        <v>872</v>
      </c>
      <c r="T409" s="21" t="s">
        <v>873</v>
      </c>
      <c r="U409" s="9" t="s">
        <v>34</v>
      </c>
    </row>
    <row r="410" spans="1:21" ht="15" customHeight="1">
      <c r="A410" s="9" t="s">
        <v>1284</v>
      </c>
      <c r="B410" s="9" t="s">
        <v>1399</v>
      </c>
      <c r="C410" s="9" t="s">
        <v>1300</v>
      </c>
      <c r="D410" s="9" t="s">
        <v>28</v>
      </c>
      <c r="E410" s="9" t="s">
        <v>854</v>
      </c>
      <c r="G410" s="9" t="s">
        <v>855</v>
      </c>
      <c r="K410" s="9" t="s">
        <v>879</v>
      </c>
      <c r="N410" s="9">
        <v>13</v>
      </c>
      <c r="O410" s="9">
        <v>3.1</v>
      </c>
      <c r="P410" s="9">
        <v>37</v>
      </c>
      <c r="R410" t="s">
        <v>871</v>
      </c>
      <c r="S410" s="9" t="s">
        <v>872</v>
      </c>
      <c r="T410" s="21" t="s">
        <v>873</v>
      </c>
      <c r="U410" s="9" t="s">
        <v>34</v>
      </c>
    </row>
    <row r="411" spans="1:21" ht="15" customHeight="1">
      <c r="A411" s="9" t="s">
        <v>1284</v>
      </c>
      <c r="B411" s="9" t="s">
        <v>1399</v>
      </c>
      <c r="C411" s="9" t="s">
        <v>1300</v>
      </c>
      <c r="D411" s="9" t="s">
        <v>28</v>
      </c>
      <c r="E411" s="9" t="s">
        <v>854</v>
      </c>
      <c r="G411" s="9" t="s">
        <v>855</v>
      </c>
      <c r="K411" s="9" t="s">
        <v>880</v>
      </c>
      <c r="N411" s="9">
        <v>15</v>
      </c>
      <c r="O411" s="9">
        <v>4.7</v>
      </c>
      <c r="P411" s="9">
        <v>33</v>
      </c>
      <c r="R411" t="s">
        <v>871</v>
      </c>
      <c r="S411" s="9" t="s">
        <v>872</v>
      </c>
      <c r="T411" s="21" t="s">
        <v>873</v>
      </c>
      <c r="U411" s="9" t="s">
        <v>34</v>
      </c>
    </row>
    <row r="412" spans="1:21" ht="15" customHeight="1">
      <c r="A412" s="9" t="s">
        <v>1284</v>
      </c>
      <c r="B412" s="9" t="s">
        <v>1399</v>
      </c>
      <c r="C412" s="9" t="s">
        <v>1300</v>
      </c>
      <c r="D412" s="9" t="s">
        <v>28</v>
      </c>
      <c r="E412" s="9" t="s">
        <v>854</v>
      </c>
      <c r="G412" s="9" t="s">
        <v>855</v>
      </c>
      <c r="K412" s="9" t="s">
        <v>881</v>
      </c>
      <c r="N412" s="9">
        <v>28</v>
      </c>
      <c r="O412" s="9">
        <v>16</v>
      </c>
      <c r="P412" s="9">
        <v>48</v>
      </c>
      <c r="R412" t="s">
        <v>871</v>
      </c>
      <c r="S412" s="9" t="s">
        <v>872</v>
      </c>
      <c r="T412" s="21" t="s">
        <v>873</v>
      </c>
      <c r="U412" s="9" t="s">
        <v>34</v>
      </c>
    </row>
    <row r="413" spans="1:21" ht="15" customHeight="1">
      <c r="A413" s="9" t="s">
        <v>1284</v>
      </c>
      <c r="B413" s="9" t="s">
        <v>1399</v>
      </c>
      <c r="C413" s="9" t="s">
        <v>1300</v>
      </c>
      <c r="D413" s="9" t="s">
        <v>28</v>
      </c>
      <c r="E413" s="9" t="s">
        <v>854</v>
      </c>
      <c r="G413" s="9" t="s">
        <v>855</v>
      </c>
      <c r="K413" s="9" t="s">
        <v>882</v>
      </c>
      <c r="N413" s="9">
        <v>23</v>
      </c>
      <c r="O413" s="9">
        <v>9.8000000000000007</v>
      </c>
      <c r="P413" s="9">
        <v>45</v>
      </c>
      <c r="R413" t="s">
        <v>871</v>
      </c>
      <c r="S413" s="9" t="s">
        <v>872</v>
      </c>
      <c r="T413" s="21" t="s">
        <v>873</v>
      </c>
      <c r="U413" s="9" t="s">
        <v>34</v>
      </c>
    </row>
    <row r="414" spans="1:21" ht="15" customHeight="1">
      <c r="A414" s="9" t="s">
        <v>1284</v>
      </c>
      <c r="B414" s="9" t="s">
        <v>1399</v>
      </c>
      <c r="C414" s="9" t="s">
        <v>1300</v>
      </c>
      <c r="D414" s="9" t="s">
        <v>28</v>
      </c>
      <c r="E414" s="9" t="s">
        <v>854</v>
      </c>
      <c r="G414" s="9" t="s">
        <v>855</v>
      </c>
      <c r="K414" s="9" t="s">
        <v>883</v>
      </c>
      <c r="N414" s="9">
        <v>27</v>
      </c>
      <c r="O414" s="9">
        <v>20</v>
      </c>
      <c r="P414" s="9">
        <v>39</v>
      </c>
      <c r="R414" t="s">
        <v>871</v>
      </c>
      <c r="S414" s="9" t="s">
        <v>872</v>
      </c>
      <c r="T414" s="21" t="s">
        <v>873</v>
      </c>
      <c r="U414" s="9" t="s">
        <v>34</v>
      </c>
    </row>
    <row r="415" spans="1:21" ht="15" customHeight="1">
      <c r="A415" s="10" t="s">
        <v>1284</v>
      </c>
      <c r="C415" s="9" t="s">
        <v>1300</v>
      </c>
      <c r="D415" s="9" t="s">
        <v>53</v>
      </c>
      <c r="E415" s="9" t="s">
        <v>854</v>
      </c>
      <c r="G415" s="9" t="s">
        <v>855</v>
      </c>
      <c r="K415" s="9" t="s">
        <v>887</v>
      </c>
      <c r="N415" s="9">
        <v>43</v>
      </c>
      <c r="O415" s="9">
        <v>33</v>
      </c>
      <c r="P415" s="9">
        <v>59</v>
      </c>
      <c r="R415" t="s">
        <v>888</v>
      </c>
      <c r="S415" s="9" t="s">
        <v>889</v>
      </c>
      <c r="T415" s="20" t="s">
        <v>890</v>
      </c>
      <c r="U415" s="9" t="s">
        <v>34</v>
      </c>
    </row>
    <row r="416" spans="1:21" ht="15" customHeight="1">
      <c r="A416" s="10" t="s">
        <v>1284</v>
      </c>
      <c r="C416" s="9" t="s">
        <v>1300</v>
      </c>
      <c r="D416" s="9" t="s">
        <v>53</v>
      </c>
      <c r="E416" s="9" t="s">
        <v>854</v>
      </c>
      <c r="G416" s="9" t="s">
        <v>855</v>
      </c>
      <c r="K416" s="9" t="s">
        <v>891</v>
      </c>
      <c r="N416" s="9">
        <v>43</v>
      </c>
      <c r="O416" s="9">
        <v>29</v>
      </c>
      <c r="P416" s="9">
        <v>73</v>
      </c>
      <c r="R416" t="s">
        <v>888</v>
      </c>
      <c r="S416" s="9" t="s">
        <v>889</v>
      </c>
      <c r="T416" s="20" t="s">
        <v>890</v>
      </c>
      <c r="U416" s="9" t="s">
        <v>34</v>
      </c>
    </row>
    <row r="417" spans="1:21" ht="15" customHeight="1">
      <c r="A417" s="10" t="s">
        <v>1284</v>
      </c>
      <c r="C417" s="9" t="s">
        <v>1300</v>
      </c>
      <c r="D417" s="9" t="s">
        <v>53</v>
      </c>
      <c r="E417" s="9" t="s">
        <v>854</v>
      </c>
      <c r="G417" s="9" t="s">
        <v>855</v>
      </c>
      <c r="K417" s="9" t="s">
        <v>892</v>
      </c>
      <c r="N417" s="9">
        <v>101</v>
      </c>
      <c r="O417" s="9">
        <v>70</v>
      </c>
      <c r="P417" s="9">
        <v>403</v>
      </c>
      <c r="R417" t="s">
        <v>888</v>
      </c>
      <c r="S417" s="9" t="s">
        <v>889</v>
      </c>
      <c r="T417" s="20" t="s">
        <v>890</v>
      </c>
      <c r="U417" s="9" t="s">
        <v>34</v>
      </c>
    </row>
    <row r="418" spans="1:21" ht="15" customHeight="1">
      <c r="A418" s="10" t="s">
        <v>1289</v>
      </c>
      <c r="C418" s="9" t="s">
        <v>1300</v>
      </c>
      <c r="D418" s="9" t="s">
        <v>105</v>
      </c>
      <c r="E418" s="9" t="s">
        <v>854</v>
      </c>
      <c r="G418" s="9" t="s">
        <v>855</v>
      </c>
      <c r="N418" s="9">
        <v>6.9</v>
      </c>
      <c r="O418" s="9">
        <v>5.8</v>
      </c>
      <c r="P418" s="9">
        <v>7.9</v>
      </c>
      <c r="R418" t="s">
        <v>895</v>
      </c>
      <c r="S418" s="9" t="s">
        <v>896</v>
      </c>
      <c r="T418" s="20" t="s">
        <v>897</v>
      </c>
      <c r="U418" s="9" t="s">
        <v>34</v>
      </c>
    </row>
    <row r="419" spans="1:21" ht="15" customHeight="1">
      <c r="A419" s="10" t="s">
        <v>1284</v>
      </c>
      <c r="C419" s="9" t="s">
        <v>1300</v>
      </c>
      <c r="D419" s="9" t="s">
        <v>105</v>
      </c>
      <c r="E419" s="9" t="s">
        <v>854</v>
      </c>
      <c r="G419" s="9" t="s">
        <v>855</v>
      </c>
      <c r="N419" s="9">
        <v>9.6999999999999993</v>
      </c>
      <c r="O419" s="9">
        <v>8.1999999999999993</v>
      </c>
      <c r="P419" s="9">
        <v>11.2</v>
      </c>
      <c r="R419" t="s">
        <v>895</v>
      </c>
      <c r="S419" s="9" t="s">
        <v>896</v>
      </c>
      <c r="T419" s="20" t="s">
        <v>897</v>
      </c>
      <c r="U419" s="9" t="s">
        <v>34</v>
      </c>
    </row>
    <row r="420" spans="1:21" ht="15" customHeight="1">
      <c r="A420" s="10" t="s">
        <v>1286</v>
      </c>
      <c r="D420" s="9" t="s">
        <v>105</v>
      </c>
      <c r="E420" s="9" t="s">
        <v>854</v>
      </c>
      <c r="G420" s="9" t="s">
        <v>855</v>
      </c>
      <c r="N420" s="9">
        <v>5.2</v>
      </c>
      <c r="O420" s="9">
        <v>3.5</v>
      </c>
      <c r="P420" s="9">
        <v>10</v>
      </c>
      <c r="R420" t="s">
        <v>895</v>
      </c>
      <c r="S420" s="9" t="s">
        <v>896</v>
      </c>
      <c r="T420" s="20" t="s">
        <v>897</v>
      </c>
      <c r="U420" s="9" t="s">
        <v>34</v>
      </c>
    </row>
    <row r="421" spans="1:21" ht="15" customHeight="1">
      <c r="A421" s="10" t="s">
        <v>1284</v>
      </c>
      <c r="B421" s="10"/>
      <c r="C421" s="10" t="s">
        <v>1315</v>
      </c>
      <c r="D421" s="10" t="s">
        <v>45</v>
      </c>
      <c r="E421" s="10" t="s">
        <v>903</v>
      </c>
      <c r="F421" s="10"/>
      <c r="G421" s="10" t="s">
        <v>461</v>
      </c>
      <c r="H421" s="10"/>
      <c r="I421" s="10"/>
      <c r="J421" s="10"/>
      <c r="K421" s="10"/>
      <c r="L421" s="10"/>
      <c r="M421" s="10"/>
      <c r="N421" s="10">
        <v>7</v>
      </c>
      <c r="O421" s="10">
        <v>1</v>
      </c>
      <c r="P421" s="10">
        <v>18</v>
      </c>
      <c r="Q421" s="10" t="s">
        <v>54</v>
      </c>
      <c r="R421" s="10"/>
      <c r="S421" s="10" t="s">
        <v>1400</v>
      </c>
      <c r="T421" s="12" t="s">
        <v>1401</v>
      </c>
    </row>
    <row r="422" spans="1:21" ht="15" customHeight="1">
      <c r="A422" s="10" t="s">
        <v>1284</v>
      </c>
      <c r="B422" s="10"/>
      <c r="C422" s="10" t="s">
        <v>1300</v>
      </c>
      <c r="D422" s="10" t="s">
        <v>45</v>
      </c>
      <c r="E422" s="10" t="s">
        <v>915</v>
      </c>
      <c r="F422" s="10"/>
      <c r="G422" s="10" t="s">
        <v>1402</v>
      </c>
      <c r="H422" s="10"/>
      <c r="I422" s="10"/>
      <c r="J422" s="10" t="s">
        <v>682</v>
      </c>
      <c r="K422" s="10"/>
      <c r="L422" s="10"/>
      <c r="M422" s="10"/>
      <c r="N422" s="10">
        <v>21</v>
      </c>
      <c r="O422" s="10"/>
      <c r="P422" s="10"/>
      <c r="Q422" s="10"/>
      <c r="R422" s="10" t="s">
        <v>1403</v>
      </c>
      <c r="S422" s="10" t="s">
        <v>617</v>
      </c>
      <c r="T422" s="12" t="s">
        <v>918</v>
      </c>
      <c r="U422" s="9" t="s">
        <v>34</v>
      </c>
    </row>
    <row r="423" spans="1:21" ht="15" customHeight="1">
      <c r="A423" s="10" t="s">
        <v>1314</v>
      </c>
      <c r="C423" s="9" t="s">
        <v>1300</v>
      </c>
      <c r="D423" s="10" t="s">
        <v>53</v>
      </c>
      <c r="E423" s="10" t="s">
        <v>915</v>
      </c>
      <c r="G423" s="10" t="s">
        <v>1402</v>
      </c>
      <c r="H423" s="10"/>
      <c r="I423" s="10"/>
      <c r="J423" s="10"/>
      <c r="K423" s="10"/>
      <c r="L423" s="10"/>
      <c r="M423" s="10"/>
      <c r="N423" s="10">
        <v>2</v>
      </c>
      <c r="O423" s="10"/>
      <c r="P423" s="10"/>
      <c r="Q423" s="10"/>
      <c r="R423" s="9" t="s">
        <v>1404</v>
      </c>
      <c r="S423" s="9" t="s">
        <v>1405</v>
      </c>
      <c r="T423" s="9" t="s">
        <v>1406</v>
      </c>
      <c r="U423" s="9" t="s">
        <v>34</v>
      </c>
    </row>
    <row r="424" spans="1:21" ht="15" customHeight="1">
      <c r="A424" s="10" t="s">
        <v>1314</v>
      </c>
      <c r="C424" s="9" t="s">
        <v>1300</v>
      </c>
      <c r="D424" s="10" t="s">
        <v>53</v>
      </c>
      <c r="E424" s="10" t="s">
        <v>915</v>
      </c>
      <c r="G424" s="10" t="s">
        <v>1402</v>
      </c>
      <c r="N424" s="81">
        <v>7</v>
      </c>
      <c r="R424" s="9" t="s">
        <v>1404</v>
      </c>
      <c r="S424" s="9" t="s">
        <v>1405</v>
      </c>
      <c r="T424" s="9" t="s">
        <v>1406</v>
      </c>
      <c r="U424" s="9" t="s">
        <v>34</v>
      </c>
    </row>
    <row r="425" spans="1:21" ht="15" customHeight="1">
      <c r="A425" s="9" t="s">
        <v>1284</v>
      </c>
      <c r="B425" s="9" t="s">
        <v>1407</v>
      </c>
      <c r="D425" s="10" t="s">
        <v>53</v>
      </c>
      <c r="E425" s="9" t="s">
        <v>1408</v>
      </c>
      <c r="G425" s="9" t="s">
        <v>708</v>
      </c>
      <c r="N425" s="9">
        <v>14.8</v>
      </c>
      <c r="R425" s="9" t="s">
        <v>1029</v>
      </c>
      <c r="S425" s="9" t="s">
        <v>1030</v>
      </c>
      <c r="T425" t="s">
        <v>1031</v>
      </c>
      <c r="U425" s="9" t="s">
        <v>34</v>
      </c>
    </row>
    <row r="426" spans="1:21" ht="15" customHeight="1">
      <c r="A426" s="9" t="s">
        <v>1284</v>
      </c>
      <c r="B426" s="9" t="s">
        <v>1409</v>
      </c>
      <c r="D426" s="10" t="s">
        <v>53</v>
      </c>
      <c r="E426" s="9" t="s">
        <v>1408</v>
      </c>
      <c r="G426" s="9" t="s">
        <v>708</v>
      </c>
      <c r="N426" s="9">
        <v>9</v>
      </c>
      <c r="R426" s="9" t="s">
        <v>1029</v>
      </c>
      <c r="S426" s="9" t="s">
        <v>1030</v>
      </c>
      <c r="T426" t="s">
        <v>1031</v>
      </c>
      <c r="U426" s="9" t="s">
        <v>34</v>
      </c>
    </row>
    <row r="427" spans="1:21" ht="15" customHeight="1">
      <c r="A427" s="9" t="s">
        <v>1289</v>
      </c>
      <c r="B427" s="9" t="s">
        <v>1410</v>
      </c>
      <c r="D427" s="10" t="s">
        <v>53</v>
      </c>
      <c r="E427" s="9" t="s">
        <v>1408</v>
      </c>
      <c r="G427" s="9" t="s">
        <v>708</v>
      </c>
      <c r="N427" s="9">
        <v>0.5</v>
      </c>
      <c r="R427" s="9" t="s">
        <v>1029</v>
      </c>
      <c r="S427" s="9" t="s">
        <v>1030</v>
      </c>
      <c r="T427" t="s">
        <v>1031</v>
      </c>
      <c r="U427" s="9" t="s">
        <v>34</v>
      </c>
    </row>
    <row r="428" spans="1:21" ht="15" customHeight="1">
      <c r="A428" s="10" t="s">
        <v>1289</v>
      </c>
      <c r="B428" s="10"/>
      <c r="C428" s="10"/>
      <c r="D428" s="10"/>
      <c r="E428" s="10" t="s">
        <v>1408</v>
      </c>
      <c r="F428" s="10"/>
      <c r="G428" s="10" t="s">
        <v>30</v>
      </c>
      <c r="H428" s="10"/>
      <c r="I428" s="10"/>
      <c r="J428" s="10"/>
      <c r="K428" s="10"/>
      <c r="L428" s="10"/>
      <c r="M428" s="10"/>
      <c r="N428" s="10">
        <v>0</v>
      </c>
      <c r="O428" s="10"/>
      <c r="P428" s="10"/>
      <c r="Q428" s="10" t="s">
        <v>1411</v>
      </c>
      <c r="R428" s="10"/>
      <c r="S428" s="10" t="s">
        <v>943</v>
      </c>
      <c r="T428" s="12"/>
    </row>
    <row r="429" spans="1:21" ht="15" customHeight="1">
      <c r="A429" s="10" t="s">
        <v>1289</v>
      </c>
      <c r="B429" s="10"/>
      <c r="C429" s="10"/>
      <c r="D429" s="10"/>
      <c r="E429" s="10" t="s">
        <v>1408</v>
      </c>
      <c r="F429" s="10"/>
      <c r="G429" s="10" t="s">
        <v>30</v>
      </c>
      <c r="H429" s="36"/>
      <c r="I429" s="36"/>
      <c r="J429" s="36"/>
      <c r="K429" s="36"/>
      <c r="L429" s="36"/>
      <c r="M429" s="36"/>
      <c r="N429">
        <v>2</v>
      </c>
      <c r="O429" s="36"/>
      <c r="P429" s="36"/>
      <c r="Q429" s="10" t="s">
        <v>1411</v>
      </c>
      <c r="R429" s="10"/>
      <c r="S429" s="10" t="s">
        <v>943</v>
      </c>
      <c r="T429" s="12"/>
    </row>
    <row r="430" spans="1:21">
      <c r="A430" s="10" t="s">
        <v>1289</v>
      </c>
      <c r="C430" s="9" t="s">
        <v>1412</v>
      </c>
      <c r="D430" s="10" t="s">
        <v>53</v>
      </c>
      <c r="E430" s="9" t="s">
        <v>1048</v>
      </c>
      <c r="G430" s="9" t="s">
        <v>461</v>
      </c>
      <c r="N430" s="9">
        <v>1.5</v>
      </c>
      <c r="R430" s="9" t="s">
        <v>1413</v>
      </c>
      <c r="S430" s="9" t="s">
        <v>1414</v>
      </c>
      <c r="T430" s="21" t="s">
        <v>1415</v>
      </c>
      <c r="U430" s="9" t="s">
        <v>34</v>
      </c>
    </row>
    <row r="431" spans="1:21">
      <c r="A431" s="10" t="s">
        <v>1289</v>
      </c>
      <c r="C431" s="9" t="s">
        <v>1412</v>
      </c>
      <c r="D431" s="10" t="s">
        <v>53</v>
      </c>
      <c r="E431" s="9" t="s">
        <v>1048</v>
      </c>
      <c r="G431" s="9" t="s">
        <v>461</v>
      </c>
      <c r="N431" s="9">
        <v>2</v>
      </c>
      <c r="R431" s="9" t="s">
        <v>1413</v>
      </c>
      <c r="S431" s="9" t="s">
        <v>1414</v>
      </c>
      <c r="T431" s="21" t="s">
        <v>1415</v>
      </c>
      <c r="U431" s="9" t="s">
        <v>34</v>
      </c>
    </row>
    <row r="432" spans="1:21">
      <c r="A432" s="10" t="s">
        <v>1289</v>
      </c>
      <c r="B432" s="10"/>
      <c r="C432" s="10" t="s">
        <v>1412</v>
      </c>
      <c r="D432" s="9" t="s">
        <v>28</v>
      </c>
      <c r="E432" s="9" t="s">
        <v>1048</v>
      </c>
      <c r="G432" s="9" t="s">
        <v>461</v>
      </c>
      <c r="H432" s="9" t="s">
        <v>534</v>
      </c>
      <c r="J432" s="9" t="s">
        <v>1054</v>
      </c>
      <c r="K432" s="9" t="s">
        <v>1416</v>
      </c>
      <c r="L432" s="36"/>
      <c r="M432" s="10"/>
      <c r="N432" s="10">
        <v>0.33</v>
      </c>
      <c r="O432" s="10"/>
      <c r="P432" s="10"/>
      <c r="Q432" s="10"/>
      <c r="R432" t="s">
        <v>1051</v>
      </c>
      <c r="S432" s="9" t="s">
        <v>1052</v>
      </c>
      <c r="T432" s="21" t="s">
        <v>1053</v>
      </c>
      <c r="U432" s="9" t="s">
        <v>34</v>
      </c>
    </row>
    <row r="433" spans="1:21">
      <c r="A433" s="10" t="s">
        <v>1284</v>
      </c>
      <c r="B433" s="10"/>
      <c r="C433" s="10" t="s">
        <v>1412</v>
      </c>
      <c r="D433" s="9" t="s">
        <v>28</v>
      </c>
      <c r="E433" s="9" t="s">
        <v>1048</v>
      </c>
      <c r="G433" s="9" t="s">
        <v>461</v>
      </c>
      <c r="H433" s="9" t="s">
        <v>534</v>
      </c>
      <c r="J433" s="9" t="s">
        <v>1054</v>
      </c>
      <c r="K433" s="9" t="s">
        <v>1416</v>
      </c>
      <c r="L433" s="109"/>
      <c r="M433" s="10"/>
      <c r="N433" s="10">
        <v>2</v>
      </c>
      <c r="O433" s="10"/>
      <c r="P433" s="10"/>
      <c r="Q433" s="10"/>
      <c r="R433" t="s">
        <v>1051</v>
      </c>
      <c r="S433" s="9" t="s">
        <v>1052</v>
      </c>
      <c r="T433" s="21" t="s">
        <v>1053</v>
      </c>
      <c r="U433" s="9" t="s">
        <v>34</v>
      </c>
    </row>
    <row r="434" spans="1:21">
      <c r="A434" s="10" t="s">
        <v>1284</v>
      </c>
      <c r="B434" s="10"/>
      <c r="C434" s="10" t="s">
        <v>1412</v>
      </c>
      <c r="D434" s="9" t="s">
        <v>28</v>
      </c>
      <c r="E434" s="9" t="s">
        <v>1048</v>
      </c>
      <c r="G434" s="9" t="s">
        <v>461</v>
      </c>
      <c r="H434" s="9" t="s">
        <v>534</v>
      </c>
      <c r="J434" s="9" t="s">
        <v>1054</v>
      </c>
      <c r="K434" s="9" t="s">
        <v>1416</v>
      </c>
      <c r="L434" s="109"/>
      <c r="M434" s="10"/>
      <c r="N434" s="10">
        <v>10</v>
      </c>
      <c r="O434" s="10"/>
      <c r="P434" s="10"/>
      <c r="Q434" s="10"/>
      <c r="R434" t="s">
        <v>1051</v>
      </c>
      <c r="S434" s="9" t="s">
        <v>1052</v>
      </c>
      <c r="T434" s="21" t="s">
        <v>1053</v>
      </c>
      <c r="U434" s="9" t="s">
        <v>34</v>
      </c>
    </row>
    <row r="435" spans="1:21" ht="15" customHeight="1">
      <c r="A435" s="10" t="s">
        <v>1284</v>
      </c>
      <c r="C435" s="9" t="s">
        <v>1300</v>
      </c>
      <c r="D435" s="10" t="s">
        <v>28</v>
      </c>
      <c r="E435" s="26" t="s">
        <v>1156</v>
      </c>
      <c r="F435" s="9" t="s">
        <v>1157</v>
      </c>
      <c r="G435" s="9" t="s">
        <v>461</v>
      </c>
      <c r="N435" s="9">
        <v>10</v>
      </c>
      <c r="R435" s="10" t="s">
        <v>1417</v>
      </c>
      <c r="S435" s="9" t="s">
        <v>1159</v>
      </c>
      <c r="T435" s="9" t="s">
        <v>1418</v>
      </c>
      <c r="U435" s="9" t="s">
        <v>34</v>
      </c>
    </row>
    <row r="436" spans="1:21" ht="15" customHeight="1">
      <c r="A436" s="10" t="s">
        <v>1289</v>
      </c>
      <c r="C436" s="9" t="s">
        <v>1300</v>
      </c>
      <c r="D436" s="10" t="s">
        <v>28</v>
      </c>
      <c r="E436" s="26" t="s">
        <v>1156</v>
      </c>
      <c r="F436" s="9" t="s">
        <v>1157</v>
      </c>
      <c r="G436" s="9" t="s">
        <v>461</v>
      </c>
      <c r="N436" s="9">
        <v>1</v>
      </c>
      <c r="R436" s="10" t="s">
        <v>1417</v>
      </c>
      <c r="S436" s="9" t="s">
        <v>1159</v>
      </c>
      <c r="T436" s="12" t="s">
        <v>1418</v>
      </c>
      <c r="U436" s="9" t="s">
        <v>34</v>
      </c>
    </row>
    <row r="437" spans="1:21" ht="15" customHeight="1">
      <c r="A437" s="10" t="s">
        <v>1289</v>
      </c>
      <c r="B437" s="10"/>
      <c r="C437" s="10" t="s">
        <v>1300</v>
      </c>
      <c r="D437" s="10" t="s">
        <v>28</v>
      </c>
      <c r="E437" s="26" t="s">
        <v>1156</v>
      </c>
      <c r="F437" s="9" t="s">
        <v>1157</v>
      </c>
      <c r="G437" s="9" t="s">
        <v>461</v>
      </c>
      <c r="H437" s="10"/>
      <c r="I437" s="10"/>
      <c r="J437" s="10"/>
      <c r="K437" s="10"/>
      <c r="L437" s="10"/>
      <c r="M437" s="10"/>
      <c r="N437" s="10">
        <v>2</v>
      </c>
      <c r="O437" s="10"/>
      <c r="P437" s="10"/>
      <c r="Q437" s="10"/>
      <c r="R437" s="10" t="s">
        <v>1417</v>
      </c>
      <c r="S437" s="9" t="s">
        <v>1159</v>
      </c>
      <c r="T437" s="12" t="s">
        <v>1418</v>
      </c>
      <c r="U437" s="9" t="s">
        <v>34</v>
      </c>
    </row>
    <row r="438" spans="1:21" ht="15" customHeight="1">
      <c r="A438" s="10" t="s">
        <v>1284</v>
      </c>
      <c r="B438" s="10"/>
      <c r="C438" s="10" t="s">
        <v>1300</v>
      </c>
      <c r="D438" s="10" t="s">
        <v>28</v>
      </c>
      <c r="E438" s="26" t="s">
        <v>1156</v>
      </c>
      <c r="F438" s="9" t="s">
        <v>1157</v>
      </c>
      <c r="G438" s="9" t="s">
        <v>461</v>
      </c>
      <c r="H438" s="10"/>
      <c r="I438" s="10"/>
      <c r="J438" s="10"/>
      <c r="K438" s="10"/>
      <c r="L438" s="10"/>
      <c r="M438" s="10"/>
      <c r="N438" s="10">
        <v>17</v>
      </c>
      <c r="O438" s="10"/>
      <c r="P438" s="10"/>
      <c r="Q438" s="10"/>
      <c r="R438" s="10" t="s">
        <v>1162</v>
      </c>
      <c r="S438" s="10" t="s">
        <v>1163</v>
      </c>
      <c r="T438" s="12" t="s">
        <v>1164</v>
      </c>
      <c r="U438" s="9" t="s">
        <v>34</v>
      </c>
    </row>
    <row r="439" spans="1:21" ht="15" customHeight="1">
      <c r="A439" s="9" t="s">
        <v>1289</v>
      </c>
      <c r="C439" s="9" t="s">
        <v>1419</v>
      </c>
      <c r="D439" s="10" t="s">
        <v>28</v>
      </c>
      <c r="E439" s="9" t="s">
        <v>1213</v>
      </c>
      <c r="G439" s="9" t="s">
        <v>708</v>
      </c>
      <c r="N439" s="119" t="s">
        <v>1420</v>
      </c>
      <c r="R439" t="s">
        <v>1421</v>
      </c>
      <c r="S439" s="9" t="s">
        <v>1235</v>
      </c>
      <c r="T439" s="9" t="s">
        <v>1236</v>
      </c>
      <c r="U439" s="9" t="s">
        <v>34</v>
      </c>
    </row>
    <row r="440" spans="1:21" ht="15" customHeight="1">
      <c r="A440" s="9" t="s">
        <v>1284</v>
      </c>
      <c r="C440" s="9" t="s">
        <v>1419</v>
      </c>
      <c r="D440" s="10" t="s">
        <v>28</v>
      </c>
      <c r="E440" s="9" t="s">
        <v>1213</v>
      </c>
      <c r="G440" s="9" t="s">
        <v>708</v>
      </c>
      <c r="N440" s="119" t="s">
        <v>1422</v>
      </c>
      <c r="R440" t="s">
        <v>1421</v>
      </c>
      <c r="S440" s="9" t="s">
        <v>1235</v>
      </c>
      <c r="T440" s="9" t="s">
        <v>1236</v>
      </c>
      <c r="U440" s="9" t="s">
        <v>34</v>
      </c>
    </row>
    <row r="441" spans="1:21" ht="15" customHeight="1">
      <c r="A441" s="9" t="s">
        <v>1284</v>
      </c>
      <c r="C441" s="9" t="s">
        <v>1300</v>
      </c>
      <c r="D441" s="10" t="s">
        <v>105</v>
      </c>
      <c r="E441" s="9" t="s">
        <v>1213</v>
      </c>
      <c r="G441" s="9" t="s">
        <v>708</v>
      </c>
      <c r="N441" s="9">
        <v>6.4</v>
      </c>
      <c r="R441" t="s">
        <v>1266</v>
      </c>
      <c r="S441" s="9" t="s">
        <v>1267</v>
      </c>
      <c r="T441" t="s">
        <v>1268</v>
      </c>
      <c r="U441" s="9" t="s">
        <v>34</v>
      </c>
    </row>
    <row r="442" spans="1:21" ht="15" customHeight="1">
      <c r="A442" s="9" t="s">
        <v>1284</v>
      </c>
      <c r="C442" s="9" t="s">
        <v>1300</v>
      </c>
      <c r="D442" s="10" t="s">
        <v>105</v>
      </c>
      <c r="E442" s="9" t="s">
        <v>1213</v>
      </c>
      <c r="F442" s="30" t="s">
        <v>1423</v>
      </c>
      <c r="G442" s="9" t="s">
        <v>708</v>
      </c>
      <c r="N442" s="9">
        <v>3.9</v>
      </c>
      <c r="R442" t="s">
        <v>1424</v>
      </c>
      <c r="S442" s="9" t="s">
        <v>1425</v>
      </c>
      <c r="T442" s="9" t="s">
        <v>1426</v>
      </c>
      <c r="U442" s="9" t="s">
        <v>34</v>
      </c>
    </row>
    <row r="443" spans="1:21" ht="15" customHeight="1">
      <c r="A443" s="9" t="s">
        <v>1289</v>
      </c>
      <c r="C443" s="9" t="s">
        <v>1300</v>
      </c>
      <c r="D443" s="10" t="s">
        <v>105</v>
      </c>
      <c r="E443" s="9" t="s">
        <v>1213</v>
      </c>
      <c r="F443" s="30" t="s">
        <v>1423</v>
      </c>
      <c r="G443" s="9" t="s">
        <v>708</v>
      </c>
      <c r="K443" s="9" t="s">
        <v>1427</v>
      </c>
      <c r="N443" s="9" t="s">
        <v>1428</v>
      </c>
      <c r="R443" t="s">
        <v>1424</v>
      </c>
      <c r="S443" s="9" t="s">
        <v>1425</v>
      </c>
      <c r="T443" s="9" t="s">
        <v>1426</v>
      </c>
      <c r="U443" s="9" t="s">
        <v>34</v>
      </c>
    </row>
    <row r="444" spans="1:21" ht="15" customHeight="1">
      <c r="A444" s="9" t="s">
        <v>1289</v>
      </c>
      <c r="C444" s="9" t="s">
        <v>1300</v>
      </c>
      <c r="D444" s="10" t="s">
        <v>105</v>
      </c>
      <c r="E444" s="9" t="s">
        <v>1213</v>
      </c>
      <c r="F444" s="30" t="s">
        <v>1423</v>
      </c>
      <c r="G444" s="9" t="s">
        <v>708</v>
      </c>
      <c r="K444" s="9" t="s">
        <v>1429</v>
      </c>
      <c r="N444" s="9">
        <v>2.54</v>
      </c>
      <c r="R444" t="s">
        <v>1424</v>
      </c>
      <c r="S444" s="9" t="s">
        <v>1425</v>
      </c>
      <c r="T444" s="9" t="s">
        <v>1426</v>
      </c>
      <c r="U444" s="9" t="s">
        <v>34</v>
      </c>
    </row>
    <row r="445" spans="1:21" ht="15" customHeight="1">
      <c r="A445" s="9" t="s">
        <v>1289</v>
      </c>
      <c r="C445" s="9" t="s">
        <v>1300</v>
      </c>
      <c r="D445" s="10" t="s">
        <v>105</v>
      </c>
      <c r="E445" s="9" t="s">
        <v>1213</v>
      </c>
      <c r="F445" s="30" t="s">
        <v>1423</v>
      </c>
      <c r="G445" s="9" t="s">
        <v>708</v>
      </c>
      <c r="K445" s="9" t="s">
        <v>1430</v>
      </c>
      <c r="N445" s="9">
        <v>3.22</v>
      </c>
      <c r="R445" t="s">
        <v>1424</v>
      </c>
      <c r="S445" s="9" t="s">
        <v>1425</v>
      </c>
      <c r="T445" s="9" t="s">
        <v>1426</v>
      </c>
      <c r="U445" s="9" t="s">
        <v>34</v>
      </c>
    </row>
    <row r="446" spans="1:21" ht="15" customHeight="1">
      <c r="A446" s="9" t="s">
        <v>1289</v>
      </c>
      <c r="C446" s="9" t="s">
        <v>1300</v>
      </c>
      <c r="D446" s="10" t="s">
        <v>28</v>
      </c>
      <c r="E446" s="9" t="s">
        <v>1213</v>
      </c>
      <c r="N446" s="9">
        <v>2</v>
      </c>
      <c r="R446" s="9" t="s">
        <v>1242</v>
      </c>
      <c r="S446" s="9" t="s">
        <v>1243</v>
      </c>
      <c r="T446" s="21" t="s">
        <v>1244</v>
      </c>
      <c r="U446" s="9" t="s">
        <v>34</v>
      </c>
    </row>
    <row r="447" spans="1:21" ht="15" customHeight="1">
      <c r="A447" s="9" t="s">
        <v>1284</v>
      </c>
      <c r="C447" s="9" t="s">
        <v>1300</v>
      </c>
      <c r="D447" s="10" t="s">
        <v>28</v>
      </c>
      <c r="E447" s="9" t="s">
        <v>1213</v>
      </c>
      <c r="N447" s="9">
        <v>5</v>
      </c>
      <c r="R447" s="9" t="s">
        <v>1242</v>
      </c>
      <c r="S447" s="9" t="s">
        <v>1243</v>
      </c>
      <c r="T447" s="21" t="s">
        <v>1244</v>
      </c>
      <c r="U447" s="9" t="s">
        <v>34</v>
      </c>
    </row>
    <row r="448" spans="1:21" ht="15" customHeight="1">
      <c r="A448" s="9" t="s">
        <v>1284</v>
      </c>
      <c r="C448" s="9" t="s">
        <v>1300</v>
      </c>
      <c r="D448" s="9" t="s">
        <v>105</v>
      </c>
      <c r="E448" s="9" t="s">
        <v>1213</v>
      </c>
      <c r="F448" s="9" t="s">
        <v>1252</v>
      </c>
      <c r="G448" s="9" t="s">
        <v>708</v>
      </c>
      <c r="K448" s="9" t="s">
        <v>1253</v>
      </c>
      <c r="N448" s="9">
        <v>4.7</v>
      </c>
      <c r="R448" t="s">
        <v>1254</v>
      </c>
      <c r="S448" s="9" t="s">
        <v>1255</v>
      </c>
      <c r="T448" t="s">
        <v>1256</v>
      </c>
      <c r="U448" s="9" t="s">
        <v>34</v>
      </c>
    </row>
    <row r="449" spans="1:21" ht="15" customHeight="1">
      <c r="A449" s="9" t="s">
        <v>1284</v>
      </c>
      <c r="C449" s="9" t="s">
        <v>1300</v>
      </c>
      <c r="D449" s="9" t="s">
        <v>105</v>
      </c>
      <c r="E449" s="9" t="s">
        <v>1213</v>
      </c>
      <c r="F449" s="9" t="s">
        <v>1252</v>
      </c>
      <c r="G449" s="9" t="s">
        <v>708</v>
      </c>
      <c r="K449" s="9" t="s">
        <v>1253</v>
      </c>
      <c r="N449" s="9">
        <v>4.2</v>
      </c>
      <c r="R449" t="s">
        <v>1254</v>
      </c>
      <c r="S449" s="9" t="s">
        <v>1255</v>
      </c>
      <c r="T449" t="s">
        <v>1256</v>
      </c>
      <c r="U449" s="9" t="s">
        <v>34</v>
      </c>
    </row>
    <row r="450" spans="1:21" ht="15" customHeight="1">
      <c r="A450" s="9" t="s">
        <v>1284</v>
      </c>
      <c r="C450" s="9" t="s">
        <v>1300</v>
      </c>
      <c r="D450" s="9" t="s">
        <v>105</v>
      </c>
      <c r="E450" s="9" t="s">
        <v>1213</v>
      </c>
      <c r="F450" s="9" t="s">
        <v>1252</v>
      </c>
      <c r="G450" s="9" t="s">
        <v>708</v>
      </c>
      <c r="K450" s="9" t="s">
        <v>1253</v>
      </c>
      <c r="N450" s="9">
        <v>4.5999999999999996</v>
      </c>
      <c r="R450" t="s">
        <v>1254</v>
      </c>
      <c r="S450" s="9" t="s">
        <v>1255</v>
      </c>
      <c r="T450" t="s">
        <v>1256</v>
      </c>
      <c r="U450" s="9" t="s">
        <v>34</v>
      </c>
    </row>
    <row r="451" spans="1:21" ht="15" customHeight="1">
      <c r="A451" s="9" t="s">
        <v>1284</v>
      </c>
      <c r="C451" s="9" t="s">
        <v>1300</v>
      </c>
      <c r="D451" s="9" t="s">
        <v>105</v>
      </c>
      <c r="E451" s="9" t="s">
        <v>1213</v>
      </c>
      <c r="F451" s="9" t="s">
        <v>1252</v>
      </c>
      <c r="G451" s="9" t="s">
        <v>708</v>
      </c>
      <c r="K451" s="9" t="s">
        <v>828</v>
      </c>
      <c r="M451" s="9" t="s">
        <v>1226</v>
      </c>
      <c r="N451" s="9">
        <v>4</v>
      </c>
      <c r="R451" t="s">
        <v>1254</v>
      </c>
      <c r="S451" s="9" t="s">
        <v>1255</v>
      </c>
      <c r="T451" t="s">
        <v>1256</v>
      </c>
      <c r="U451" s="9" t="s">
        <v>34</v>
      </c>
    </row>
    <row r="452" spans="1:21" ht="15" customHeight="1">
      <c r="A452" s="9" t="s">
        <v>1284</v>
      </c>
      <c r="C452" s="9" t="s">
        <v>1300</v>
      </c>
      <c r="D452" s="9" t="s">
        <v>105</v>
      </c>
      <c r="E452" s="9" t="s">
        <v>1213</v>
      </c>
      <c r="F452" s="9" t="s">
        <v>1252</v>
      </c>
      <c r="G452" s="9" t="s">
        <v>708</v>
      </c>
      <c r="K452" s="9" t="s">
        <v>828</v>
      </c>
      <c r="M452" s="9" t="s">
        <v>1226</v>
      </c>
      <c r="N452" s="9">
        <v>5</v>
      </c>
      <c r="R452" t="s">
        <v>1254</v>
      </c>
      <c r="S452" s="9" t="s">
        <v>1255</v>
      </c>
      <c r="T452" t="s">
        <v>1256</v>
      </c>
      <c r="U452" s="9" t="s">
        <v>34</v>
      </c>
    </row>
    <row r="453" spans="1:21" ht="15" customHeight="1">
      <c r="A453" s="9" t="s">
        <v>1284</v>
      </c>
      <c r="C453" s="9" t="s">
        <v>1300</v>
      </c>
      <c r="D453" s="9" t="s">
        <v>105</v>
      </c>
      <c r="E453" s="9" t="s">
        <v>1213</v>
      </c>
      <c r="F453" s="9" t="s">
        <v>1252</v>
      </c>
      <c r="G453" s="9" t="s">
        <v>708</v>
      </c>
      <c r="K453" s="9" t="s">
        <v>828</v>
      </c>
      <c r="M453" s="9" t="s">
        <v>1226</v>
      </c>
      <c r="N453" s="9">
        <v>3.5</v>
      </c>
      <c r="R453" t="s">
        <v>1254</v>
      </c>
      <c r="S453" s="9" t="s">
        <v>1255</v>
      </c>
      <c r="T453" t="s">
        <v>1256</v>
      </c>
      <c r="U453" s="9" t="s">
        <v>34</v>
      </c>
    </row>
    <row r="454" spans="1:21" ht="15" customHeight="1">
      <c r="A454" s="9" t="s">
        <v>1284</v>
      </c>
      <c r="C454" s="9" t="s">
        <v>1300</v>
      </c>
      <c r="D454" s="9" t="s">
        <v>105</v>
      </c>
      <c r="E454" s="9" t="s">
        <v>1213</v>
      </c>
      <c r="F454" s="9" t="s">
        <v>1252</v>
      </c>
      <c r="G454" s="9" t="s">
        <v>708</v>
      </c>
      <c r="K454" s="9" t="s">
        <v>828</v>
      </c>
      <c r="M454" s="9" t="s">
        <v>1226</v>
      </c>
      <c r="N454" s="9">
        <v>2.4</v>
      </c>
      <c r="R454" t="s">
        <v>1254</v>
      </c>
      <c r="S454" s="9" t="s">
        <v>1255</v>
      </c>
      <c r="T454" t="s">
        <v>1256</v>
      </c>
      <c r="U454" s="9" t="s">
        <v>34</v>
      </c>
    </row>
    <row r="455" spans="1:21" ht="15" customHeight="1">
      <c r="A455" s="9" t="s">
        <v>1289</v>
      </c>
      <c r="C455" s="9" t="s">
        <v>1300</v>
      </c>
      <c r="D455" s="9" t="s">
        <v>671</v>
      </c>
      <c r="E455" s="9" t="s">
        <v>1213</v>
      </c>
      <c r="F455" t="s">
        <v>1271</v>
      </c>
      <c r="G455" s="9" t="s">
        <v>708</v>
      </c>
      <c r="J455" s="9" t="s">
        <v>1272</v>
      </c>
      <c r="N455" s="9">
        <v>2.2000000000000002</v>
      </c>
      <c r="R455" t="s">
        <v>1273</v>
      </c>
      <c r="S455" s="9" t="s">
        <v>1274</v>
      </c>
      <c r="T455" s="21" t="s">
        <v>1275</v>
      </c>
      <c r="U455" s="9" t="s">
        <v>34</v>
      </c>
    </row>
    <row r="456" spans="1:21" ht="15" customHeight="1">
      <c r="A456" s="9" t="s">
        <v>1289</v>
      </c>
      <c r="C456" s="9" t="s">
        <v>1300</v>
      </c>
      <c r="D456" s="9" t="s">
        <v>671</v>
      </c>
      <c r="E456" s="9" t="s">
        <v>1213</v>
      </c>
      <c r="F456" t="s">
        <v>1276</v>
      </c>
      <c r="G456" s="9" t="s">
        <v>708</v>
      </c>
      <c r="J456" s="9" t="s">
        <v>1277</v>
      </c>
      <c r="N456" s="9">
        <v>2.2000000000000002</v>
      </c>
      <c r="R456" t="s">
        <v>1273</v>
      </c>
      <c r="S456" s="9" t="s">
        <v>1274</v>
      </c>
      <c r="T456" s="21" t="s">
        <v>1275</v>
      </c>
      <c r="U456" s="9" t="s">
        <v>34</v>
      </c>
    </row>
    <row r="457" spans="1:21" ht="15" customHeight="1">
      <c r="A457" s="9" t="s">
        <v>1289</v>
      </c>
      <c r="C457" s="9" t="s">
        <v>1300</v>
      </c>
      <c r="D457" s="9" t="s">
        <v>671</v>
      </c>
      <c r="E457" s="9" t="s">
        <v>1213</v>
      </c>
      <c r="F457" t="s">
        <v>1276</v>
      </c>
      <c r="G457" s="9" t="s">
        <v>708</v>
      </c>
      <c r="J457" s="9" t="s">
        <v>1278</v>
      </c>
      <c r="N457" s="9">
        <v>1.4</v>
      </c>
      <c r="R457" t="s">
        <v>1273</v>
      </c>
      <c r="S457" s="9" t="s">
        <v>1274</v>
      </c>
      <c r="T457" s="21" t="s">
        <v>1275</v>
      </c>
      <c r="U457" s="9" t="s">
        <v>34</v>
      </c>
    </row>
    <row r="458" spans="1:21" ht="15" customHeight="1">
      <c r="A458" s="9" t="s">
        <v>1289</v>
      </c>
      <c r="C458" s="9" t="s">
        <v>1300</v>
      </c>
      <c r="D458" s="9" t="s">
        <v>671</v>
      </c>
      <c r="E458" s="9" t="s">
        <v>1213</v>
      </c>
      <c r="F458" s="79" t="s">
        <v>1279</v>
      </c>
      <c r="G458" s="9" t="s">
        <v>708</v>
      </c>
      <c r="J458" s="9" t="s">
        <v>1280</v>
      </c>
      <c r="N458" s="9">
        <v>1.4</v>
      </c>
      <c r="R458" t="s">
        <v>1273</v>
      </c>
      <c r="S458" s="9" t="s">
        <v>1274</v>
      </c>
      <c r="T458" s="21" t="s">
        <v>1275</v>
      </c>
      <c r="U458" s="9" t="s">
        <v>34</v>
      </c>
    </row>
    <row r="459" spans="1:21" ht="15" customHeight="1">
      <c r="A459" s="9" t="s">
        <v>1289</v>
      </c>
      <c r="C459" s="9" t="s">
        <v>1300</v>
      </c>
      <c r="D459" s="9" t="s">
        <v>671</v>
      </c>
      <c r="E459" s="9" t="s">
        <v>1213</v>
      </c>
      <c r="F459" t="s">
        <v>1281</v>
      </c>
      <c r="G459" s="9" t="s">
        <v>708</v>
      </c>
      <c r="J459" s="9" t="s">
        <v>1282</v>
      </c>
      <c r="N459" s="9">
        <v>5</v>
      </c>
      <c r="R459" t="s">
        <v>1273</v>
      </c>
      <c r="S459" s="9" t="s">
        <v>1274</v>
      </c>
      <c r="T459" s="21" t="s">
        <v>1275</v>
      </c>
      <c r="U459" s="9" t="s">
        <v>34</v>
      </c>
    </row>
    <row r="460" spans="1:21" ht="15" customHeight="1">
      <c r="A460" s="9" t="s">
        <v>1284</v>
      </c>
      <c r="C460" s="9" t="s">
        <v>1300</v>
      </c>
      <c r="D460" s="9" t="s">
        <v>671</v>
      </c>
      <c r="E460" s="9" t="s">
        <v>1213</v>
      </c>
      <c r="F460" t="s">
        <v>1271</v>
      </c>
      <c r="G460" s="9" t="s">
        <v>708</v>
      </c>
      <c r="J460" s="9" t="s">
        <v>1272</v>
      </c>
      <c r="N460" s="9">
        <v>5.6</v>
      </c>
      <c r="R460" t="s">
        <v>1273</v>
      </c>
      <c r="S460" s="9" t="s">
        <v>1274</v>
      </c>
      <c r="T460" s="21" t="s">
        <v>1275</v>
      </c>
      <c r="U460" s="9" t="s">
        <v>34</v>
      </c>
    </row>
    <row r="461" spans="1:21" ht="15" customHeight="1">
      <c r="A461" s="9" t="s">
        <v>1284</v>
      </c>
      <c r="C461" s="9" t="s">
        <v>1300</v>
      </c>
      <c r="D461" s="9" t="s">
        <v>671</v>
      </c>
      <c r="E461" s="9" t="s">
        <v>1213</v>
      </c>
      <c r="F461" t="s">
        <v>1276</v>
      </c>
      <c r="G461" s="9" t="s">
        <v>708</v>
      </c>
      <c r="J461" s="9" t="s">
        <v>1277</v>
      </c>
      <c r="N461" s="9">
        <v>7.5</v>
      </c>
      <c r="R461" t="s">
        <v>1273</v>
      </c>
      <c r="S461" s="9" t="s">
        <v>1274</v>
      </c>
      <c r="T461" s="21" t="s">
        <v>1275</v>
      </c>
      <c r="U461" s="9" t="s">
        <v>34</v>
      </c>
    </row>
    <row r="462" spans="1:21" ht="15" customHeight="1">
      <c r="A462" s="9" t="s">
        <v>1284</v>
      </c>
      <c r="C462" s="9" t="s">
        <v>1300</v>
      </c>
      <c r="D462" s="9" t="s">
        <v>671</v>
      </c>
      <c r="E462" s="9" t="s">
        <v>1213</v>
      </c>
      <c r="F462" t="s">
        <v>1276</v>
      </c>
      <c r="G462" s="9" t="s">
        <v>708</v>
      </c>
      <c r="J462" s="9" t="s">
        <v>1278</v>
      </c>
      <c r="N462" s="9">
        <v>6</v>
      </c>
      <c r="R462" t="s">
        <v>1273</v>
      </c>
      <c r="S462" s="9" t="s">
        <v>1274</v>
      </c>
      <c r="T462" s="21" t="s">
        <v>1275</v>
      </c>
      <c r="U462" s="9" t="s">
        <v>34</v>
      </c>
    </row>
    <row r="463" spans="1:21" ht="15" customHeight="1">
      <c r="A463" s="9" t="s">
        <v>1284</v>
      </c>
      <c r="C463" s="9" t="s">
        <v>1300</v>
      </c>
      <c r="D463" s="9" t="s">
        <v>671</v>
      </c>
      <c r="E463" s="9" t="s">
        <v>1213</v>
      </c>
      <c r="F463" s="79" t="s">
        <v>1279</v>
      </c>
      <c r="G463" s="9" t="s">
        <v>708</v>
      </c>
      <c r="J463" s="9" t="s">
        <v>1280</v>
      </c>
      <c r="N463" s="9">
        <v>7.6</v>
      </c>
      <c r="R463" t="s">
        <v>1273</v>
      </c>
      <c r="S463" s="9" t="s">
        <v>1274</v>
      </c>
      <c r="T463" s="21" t="s">
        <v>1275</v>
      </c>
      <c r="U463" s="9" t="s">
        <v>34</v>
      </c>
    </row>
    <row r="464" spans="1:21" ht="15" customHeight="1">
      <c r="A464" s="9" t="s">
        <v>1284</v>
      </c>
      <c r="C464" s="9" t="s">
        <v>1300</v>
      </c>
      <c r="D464" s="9" t="s">
        <v>671</v>
      </c>
      <c r="E464" s="9" t="s">
        <v>1213</v>
      </c>
      <c r="F464" t="s">
        <v>1281</v>
      </c>
      <c r="G464" s="9" t="s">
        <v>708</v>
      </c>
      <c r="J464" s="9" t="s">
        <v>1282</v>
      </c>
      <c r="N464" s="9">
        <v>10.4</v>
      </c>
      <c r="R464" t="s">
        <v>1273</v>
      </c>
      <c r="S464" s="9" t="s">
        <v>1274</v>
      </c>
      <c r="T464" s="21" t="s">
        <v>1275</v>
      </c>
      <c r="U464" s="9" t="s">
        <v>34</v>
      </c>
    </row>
  </sheetData>
  <autoFilter ref="A1:T1" xr:uid="{00000000-0001-0000-0100-000000000000}"/>
  <phoneticPr fontId="2" type="noConversion"/>
  <hyperlinks>
    <hyperlink ref="T2" r:id="rId1" xr:uid="{1D051E9E-4CF0-4607-BF6E-639B4C23F7B3}"/>
    <hyperlink ref="T3" r:id="rId2" xr:uid="{1CFED013-A87C-4D56-A4DA-4B4EE9D5F62C}"/>
    <hyperlink ref="T4" r:id="rId3" xr:uid="{DA71F885-39BE-4E39-80BF-C02259C6291B}"/>
    <hyperlink ref="T5" r:id="rId4" xr:uid="{B3F58664-E4E9-471A-BEC8-FE55E0D98D6B}"/>
    <hyperlink ref="T6" r:id="rId5" xr:uid="{ED7A9EDA-83E9-4B05-BD61-7057B74EC02E}"/>
    <hyperlink ref="T7" r:id="rId6" xr:uid="{E6411EC0-8189-4C48-8F99-3876CC009A64}"/>
    <hyperlink ref="T8" r:id="rId7" xr:uid="{062760C4-7349-411F-8DAA-BC582E558B0F}"/>
    <hyperlink ref="T9" r:id="rId8" xr:uid="{436E2F53-6567-47B4-8146-46F021D498D0}"/>
    <hyperlink ref="T10" r:id="rId9" xr:uid="{AD79363C-7C89-4A6F-AA59-7BE5A8FEAD7F}"/>
    <hyperlink ref="T11" r:id="rId10" xr:uid="{31D4C0EE-4EDF-4FF3-B732-7D81A1C49F1B}"/>
    <hyperlink ref="T12" r:id="rId11" xr:uid="{A981E00D-23D7-4ED1-A71E-5A29EF9513E2}"/>
    <hyperlink ref="T14" r:id="rId12" xr:uid="{6C21B0D0-3E0C-4ED5-BE3F-38702DC41321}"/>
    <hyperlink ref="T16" r:id="rId13" xr:uid="{5E5F510B-72CE-42F8-BCEB-FBEA8D736FC7}"/>
    <hyperlink ref="T18" r:id="rId14" xr:uid="{D60FB10E-B5E1-49BE-B92A-963F4C9AA46A}"/>
    <hyperlink ref="T13" r:id="rId15" xr:uid="{23014F09-FFBB-4610-9334-A1F08823D7F8}"/>
    <hyperlink ref="T15" r:id="rId16" xr:uid="{770FCDA1-1E79-41F7-90E4-E37730C424A8}"/>
    <hyperlink ref="T17" r:id="rId17" xr:uid="{76499B8F-DC5A-4BF5-A9DB-350C3750F19C}"/>
    <hyperlink ref="T19" r:id="rId18" xr:uid="{D38ABB8A-EF0B-463C-9D0C-08A6DABA2F1D}"/>
    <hyperlink ref="T20" r:id="rId19" xr:uid="{6CC00B32-E02A-4BB4-BAFB-985476851F49}"/>
    <hyperlink ref="T22" r:id="rId20" xr:uid="{7B093864-62E8-47FA-9641-EBB79B7AA451}"/>
    <hyperlink ref="T24" r:id="rId21" xr:uid="{5E149FAE-4F02-42AF-A13A-7DDCE390DE07}"/>
    <hyperlink ref="T26" r:id="rId22" xr:uid="{85A97D9D-7020-46FA-8AEA-80A954C9FFF8}"/>
    <hyperlink ref="T28" r:id="rId23" xr:uid="{EBAC421A-C575-460C-9205-39F57AB896B1}"/>
    <hyperlink ref="T21" r:id="rId24" xr:uid="{9664CC6E-AA06-44B3-83DB-6B47DF6E4EE9}"/>
    <hyperlink ref="T23" r:id="rId25" xr:uid="{EA601110-2AF9-4B63-9A65-BE4843604658}"/>
    <hyperlink ref="T25" r:id="rId26" xr:uid="{BFCBC36A-D736-4E85-8819-6FB05E3A863A}"/>
    <hyperlink ref="T27" r:id="rId27" xr:uid="{3A9ED0EA-DC1D-42D6-A3FB-D4CAA603EE5D}"/>
    <hyperlink ref="T69" r:id="rId28" xr:uid="{E5E467CC-97FC-429A-BACB-C2E7FF92D317}"/>
    <hyperlink ref="T70:T121" r:id="rId29" display="https://doi.org/10.1111%2Ftbed.14675" xr:uid="{8040681F-4D6F-4CCE-BADB-255E25D0076D}"/>
    <hyperlink ref="T122" r:id="rId30" xr:uid="{590F3B96-AC6A-4931-AF68-313D5E0FE489}"/>
    <hyperlink ref="T123" r:id="rId31" xr:uid="{D22960B2-7F31-45A9-8C08-83F2BC9ED6A3}"/>
    <hyperlink ref="T127" r:id="rId32" xr:uid="{553B41F4-B1F2-41A2-A014-79AF31C9A3DB}"/>
    <hyperlink ref="T135" r:id="rId33" xr:uid="{9FFA84A5-B5C7-433E-8B6B-5CFE13CD3FDC}"/>
    <hyperlink ref="T139" r:id="rId34" xr:uid="{01534134-6E57-4050-909D-F91744450EBC}"/>
    <hyperlink ref="T143" r:id="rId35" xr:uid="{506B33C0-EBF9-4A99-8061-DAED8920D0A0}"/>
    <hyperlink ref="T128" r:id="rId36" xr:uid="{5EC94BA2-ED5C-432C-9260-6851098D7C87}"/>
    <hyperlink ref="T131" r:id="rId37" xr:uid="{C2CD7BD5-E3DE-4E1C-A72F-000EEF8B8EA3}"/>
    <hyperlink ref="T136" r:id="rId38" xr:uid="{9DEBE2F1-7A04-4C03-92C8-B492B4FA9033}"/>
    <hyperlink ref="T140" r:id="rId39" xr:uid="{C61CF8EE-D90B-4A89-8FEB-74689B7B6B1D}"/>
    <hyperlink ref="T132" r:id="rId40" xr:uid="{25FFAA10-47DC-47EE-B688-2DBED47A1A50}"/>
    <hyperlink ref="T141" r:id="rId41" xr:uid="{3DBA716B-7E15-4D03-A35D-75B1C1F3CA95}"/>
    <hyperlink ref="T144" r:id="rId42" xr:uid="{F388DBB5-6611-4FF2-8E26-8FA372CD10B4}"/>
    <hyperlink ref="T124" r:id="rId43" xr:uid="{9AB30806-ED27-4CAF-8D83-618B3D7CB889}"/>
    <hyperlink ref="T126" r:id="rId44" xr:uid="{B9CF5E8C-8B58-4C94-ADD5-1E3627502569}"/>
    <hyperlink ref="T130" r:id="rId45" xr:uid="{D96A5F7E-2ECB-4CA9-931D-87E7A8D34363}"/>
    <hyperlink ref="T134" r:id="rId46" xr:uid="{C0E397CF-9AB5-4849-8211-6C01F359B320}"/>
    <hyperlink ref="T138" r:id="rId47" xr:uid="{1837661B-90FE-4947-B177-0CA57F8F99A1}"/>
    <hyperlink ref="T125" r:id="rId48" xr:uid="{AF541E07-3ADA-40F6-B903-4E01600C18A9}"/>
    <hyperlink ref="T129" r:id="rId49" xr:uid="{736A108B-638D-4F3F-9F9D-0B15886B6905}"/>
    <hyperlink ref="T133" r:id="rId50" xr:uid="{C2178835-1F54-4209-9032-C16055A89074}"/>
    <hyperlink ref="T137" r:id="rId51" xr:uid="{9C9B5CF2-39F9-42A1-AF82-19D2042AEAFB}"/>
    <hyperlink ref="T142" r:id="rId52" xr:uid="{2E893245-9C88-4FB9-8B43-20E77BA728F3}"/>
    <hyperlink ref="T145" r:id="rId53" xr:uid="{B66FE3B8-5177-42CE-9D5E-518F934C919D}"/>
    <hyperlink ref="T146:T214" r:id="rId54" display="https://doi.org/10.1111%2Ftbed.14675" xr:uid="{0367E1E3-7345-49D0-8BAB-B1BDED8C8777}"/>
    <hyperlink ref="T216" r:id="rId55" xr:uid="{97680D31-2C32-48B1-A817-0C71EA7D8AB6}"/>
    <hyperlink ref="T217" r:id="rId56" xr:uid="{4665A10F-1A2E-40F4-8CD1-389A99344886}"/>
    <hyperlink ref="T218" r:id="rId57" xr:uid="{5941145C-E4D1-4AD0-BBCA-0D4F9E0092E2}"/>
    <hyperlink ref="T220" r:id="rId58" xr:uid="{B92E9B6A-44F5-4117-A4D3-9E5050D3169A}"/>
    <hyperlink ref="T222" r:id="rId59" xr:uid="{E545FF24-E704-42F5-A778-05AF56ADD577}"/>
    <hyperlink ref="T224" r:id="rId60" xr:uid="{DA64293E-947D-425F-9083-DEE4C8CDE637}"/>
    <hyperlink ref="T226" r:id="rId61" xr:uid="{707F6A12-187B-4573-872E-48B32A3415F7}"/>
    <hyperlink ref="T228" r:id="rId62" xr:uid="{252AC1EA-F119-430E-B3E9-1B87A3BDB8A7}"/>
    <hyperlink ref="T230" r:id="rId63" xr:uid="{36B50FAD-5D44-42FF-96E2-ED624AD9F9D9}"/>
    <hyperlink ref="T232" r:id="rId64" xr:uid="{A4914BE7-64CA-42D9-8A82-0361BF8EA7F0}"/>
    <hyperlink ref="T234" r:id="rId65" xr:uid="{DCB14981-FCEC-4167-9009-FE2B38CB2640}"/>
    <hyperlink ref="T236" r:id="rId66" xr:uid="{EA1AFEE0-B1DD-4B5E-8B1D-7BE5F87F5F55}"/>
    <hyperlink ref="T238" r:id="rId67" xr:uid="{2971E06D-C124-4501-B951-A8A39772FD95}"/>
    <hyperlink ref="T239" r:id="rId68" xr:uid="{230FD71D-A970-47C9-BA52-F038A17FBBF6}"/>
    <hyperlink ref="T241" r:id="rId69" xr:uid="{EEA497BC-DA19-426B-A066-A595495B5483}"/>
    <hyperlink ref="T244" r:id="rId70" xr:uid="{FCD03038-AFA2-41A6-82FD-D2C6240B9BBC}"/>
    <hyperlink ref="T246" r:id="rId71" xr:uid="{3C7CE678-C316-41D4-B571-A7379DD70584}"/>
    <hyperlink ref="T249" r:id="rId72" xr:uid="{87BF9EC2-0567-403E-B145-EC5241D6A687}"/>
    <hyperlink ref="T251" r:id="rId73" xr:uid="{71AAFAAB-450C-4E5C-925D-986DE7370996}"/>
    <hyperlink ref="T253" r:id="rId74" xr:uid="{CF7C2A99-A074-4BB7-A9A9-DFCAD2E0A214}"/>
    <hyperlink ref="T255" r:id="rId75" xr:uid="{2EF4E010-5A89-4595-95AC-5CC150D79015}"/>
    <hyperlink ref="T219" r:id="rId76" xr:uid="{E0FE4C09-B224-4146-8920-1BB508E498C7}"/>
    <hyperlink ref="T221" r:id="rId77" xr:uid="{47D04A24-D496-4F23-983F-82FEDCBB5483}"/>
    <hyperlink ref="T223" r:id="rId78" xr:uid="{AFDB6DA6-D00B-4F63-9615-46442603F73F}"/>
    <hyperlink ref="T225" r:id="rId79" xr:uid="{E52242DD-E23F-4CEC-AF4F-A64EF78F5061}"/>
    <hyperlink ref="T227" r:id="rId80" xr:uid="{FA5BB461-FD22-4CE2-B389-60E16E1B8555}"/>
    <hyperlink ref="T229" r:id="rId81" xr:uid="{D8E3CE6D-898B-40B5-B46B-6F7A0728BA63}"/>
    <hyperlink ref="T231" r:id="rId82" xr:uid="{147D8279-6CD8-44B4-AE8B-B3E87ABA6A18}"/>
    <hyperlink ref="T233" r:id="rId83" xr:uid="{4071BF92-0B96-486D-80CE-F75BA74A7260}"/>
    <hyperlink ref="T235" r:id="rId84" xr:uid="{19846DD7-97B7-4F78-9549-7EEFF798D613}"/>
    <hyperlink ref="T237" r:id="rId85" xr:uid="{E7E7A4DC-DF83-43BB-BEF8-F9353DD5B920}"/>
    <hyperlink ref="T240" r:id="rId86" xr:uid="{DDA19CB2-E9E9-4A11-A077-1C2185CFB9AB}"/>
    <hyperlink ref="T242" r:id="rId87" xr:uid="{E45C9C56-4000-4AA7-82B3-4927DF6459CA}"/>
    <hyperlink ref="T243" r:id="rId88" xr:uid="{31E8EF12-837F-409D-99DC-A6A935732C5E}"/>
    <hyperlink ref="T245" r:id="rId89" xr:uid="{540EFDE2-1B33-42A8-A6E1-8E2595C0CD7C}"/>
    <hyperlink ref="T247" r:id="rId90" xr:uid="{95E36731-C398-4626-AB0D-99E3C1E91A32}"/>
    <hyperlink ref="T248" r:id="rId91" xr:uid="{073836FC-F9AB-402E-B19A-374384F9E499}"/>
    <hyperlink ref="T250" r:id="rId92" xr:uid="{33FCD955-1A43-4F52-9573-D5F27A677269}"/>
    <hyperlink ref="T252" r:id="rId93" xr:uid="{E25DA3B2-3138-44F1-A3E3-1FB08E5BD289}"/>
    <hyperlink ref="T254" r:id="rId94" xr:uid="{AD610B16-C2A9-4A83-8B55-F9FFD288E5D3}"/>
    <hyperlink ref="T256" r:id="rId95" xr:uid="{60D565F6-AA58-403F-9080-9356C7AE3457}"/>
    <hyperlink ref="T215" r:id="rId96" xr:uid="{8CC8EE64-1D31-4B10-8A65-78053ACCD8AA}"/>
    <hyperlink ref="T257" r:id="rId97" xr:uid="{09D5BA98-77CB-4AA2-8421-75993F643300}"/>
    <hyperlink ref="T258" r:id="rId98" xr:uid="{399B2259-956C-4C7C-A1F3-2741DA84F9F8}"/>
    <hyperlink ref="T260" r:id="rId99" xr:uid="{65FA1AF0-B563-4841-8EB6-3CC88EFAE808}"/>
    <hyperlink ref="T262" r:id="rId100" xr:uid="{56230CDE-9052-4807-BC8E-030CDB68F471}"/>
    <hyperlink ref="T264" r:id="rId101" xr:uid="{6492DCBC-85A6-4A58-93FE-645EFCC2713A}"/>
    <hyperlink ref="T266" r:id="rId102" xr:uid="{1CC40CAA-8D31-41E2-B3D3-2AF4F487C820}"/>
    <hyperlink ref="T268" r:id="rId103" xr:uid="{A26271C2-DFB4-4DCE-ABE5-10049E3CFDB4}"/>
    <hyperlink ref="T271" r:id="rId104" xr:uid="{8126A9CD-368F-4898-9A27-1248270BA18C}"/>
    <hyperlink ref="T273" r:id="rId105" xr:uid="{ACF5D350-CE07-4E8C-85CD-2A4C5FE011A4}"/>
    <hyperlink ref="T275" r:id="rId106" xr:uid="{23A944CB-1A69-419F-9671-A0404FE8B650}"/>
    <hyperlink ref="T279" r:id="rId107" xr:uid="{C724F297-4AC2-4301-8590-2CC54C369B79}"/>
    <hyperlink ref="T281" r:id="rId108" xr:uid="{FC7ABB34-58F2-47EF-9C23-44CDB05E3ECE}"/>
    <hyperlink ref="T283" r:id="rId109" xr:uid="{3D36A1B9-1001-41DF-998D-6BDDB6A49491}"/>
    <hyperlink ref="T285" r:id="rId110" xr:uid="{820B0CCE-DE0E-443E-B047-5487E95E2644}"/>
    <hyperlink ref="T259" r:id="rId111" xr:uid="{A6DE1C5D-B658-47DB-9084-7FE61AEDC7AC}"/>
    <hyperlink ref="T261" r:id="rId112" xr:uid="{14F26013-1288-4571-8E9E-19939C88AB93}"/>
    <hyperlink ref="T263" r:id="rId113" xr:uid="{E7689057-883E-4E45-8E56-2EB7E2198F98}"/>
    <hyperlink ref="T265" r:id="rId114" xr:uid="{CA6F3E8A-4BAB-4BBE-8490-237832830BCB}"/>
    <hyperlink ref="T267" r:id="rId115" xr:uid="{0A1832BA-8E04-4057-B68D-52EE98C177EA}"/>
    <hyperlink ref="T269" r:id="rId116" xr:uid="{2EB38017-DAB8-4AFA-915B-40341AD2675E}"/>
    <hyperlink ref="T270" r:id="rId117" xr:uid="{CE6457FA-6407-45DB-A4B2-AEE1A8E3A8AF}"/>
    <hyperlink ref="T272" r:id="rId118" xr:uid="{11737D50-E184-47A5-BB98-889734B9392B}"/>
    <hyperlink ref="T274" r:id="rId119" xr:uid="{D49D6B2D-0B72-4F13-AAE6-21B9C59AAC36}"/>
    <hyperlink ref="T276" r:id="rId120" xr:uid="{F0379AB7-DE9A-496E-A84A-1B87354F8D67}"/>
    <hyperlink ref="T277" r:id="rId121" xr:uid="{0136888E-0694-40CB-B0A6-83D8B594073C}"/>
    <hyperlink ref="T278" r:id="rId122" xr:uid="{72A307FA-0D12-43FD-B386-816A538DEB03}"/>
    <hyperlink ref="T280" r:id="rId123" xr:uid="{33964606-8561-4A2C-B42E-22E4794467AA}"/>
    <hyperlink ref="T282" r:id="rId124" xr:uid="{D1C33510-AC2A-41A7-B29C-BC2E7D17C683}"/>
    <hyperlink ref="T284" r:id="rId125" xr:uid="{AB296B26-4337-4B63-8B61-8D8FEF041902}"/>
    <hyperlink ref="T318" r:id="rId126" xr:uid="{22D54DCA-09CC-4647-B4FB-647D8B8DCC53}"/>
    <hyperlink ref="T319" r:id="rId127" xr:uid="{74DA2F6E-910E-4C86-8275-EFD5FBD2E4F9}"/>
    <hyperlink ref="T320" r:id="rId128" xr:uid="{A28315E0-5A9B-4B48-A2EF-F355C6A6C99A}"/>
    <hyperlink ref="T321" r:id="rId129" xr:uid="{34BD4D8B-4397-4296-BEE4-4772473FF4DD}"/>
    <hyperlink ref="T322" r:id="rId130" xr:uid="{6800BD5D-0D3A-4B4A-AFBD-7C81ED568A52}"/>
    <hyperlink ref="T323" r:id="rId131" xr:uid="{A467380D-F53F-4F66-B934-13B72BC923AA}"/>
    <hyperlink ref="T324" r:id="rId132" xr:uid="{BB7DC2A4-CF42-44CD-80EA-5983687FF989}"/>
    <hyperlink ref="T325" r:id="rId133" xr:uid="{049B9AF6-31DC-4FA1-A5E7-EA9833721BBF}"/>
    <hyperlink ref="T345" r:id="rId134" xr:uid="{B8D99213-6260-4533-AA14-2B26DDA005A7}"/>
    <hyperlink ref="T346" r:id="rId135" xr:uid="{61FF7DB7-989D-453B-AB54-81D97C92E346}"/>
    <hyperlink ref="T393" r:id="rId136" xr:uid="{793D8FA8-55F6-4B4E-B0B6-5406F04C5476}"/>
    <hyperlink ref="T394" r:id="rId137" xr:uid="{B4C59504-95FF-4BC4-B503-17B53FD7F9D1}"/>
    <hyperlink ref="T395" r:id="rId138" xr:uid="{A2AF070F-9A83-4AE8-92F0-ADAA6A76702C}"/>
    <hyperlink ref="T396" r:id="rId139" xr:uid="{6675E0BF-9D73-4548-9019-BCF2A58CC26F}"/>
    <hyperlink ref="T397" r:id="rId140" xr:uid="{584DFE07-F8B2-4E7D-84A2-DC6F27880E99}"/>
    <hyperlink ref="T398" r:id="rId141" xr:uid="{E61D8E52-E7C3-478C-BE35-CE8358DE8120}"/>
    <hyperlink ref="T399" r:id="rId142" xr:uid="{F44960AF-1879-490E-BA30-1BFE6EC14E33}"/>
    <hyperlink ref="T400" r:id="rId143" xr:uid="{928C35E7-514D-4330-B403-7AB3F9B161DB}"/>
    <hyperlink ref="T401" r:id="rId144" xr:uid="{899F9A88-24A6-4622-B0AB-49D3E1A04F7C}"/>
    <hyperlink ref="T402" r:id="rId145" xr:uid="{BF186682-A420-4078-9659-199B7307CE51}"/>
    <hyperlink ref="T403" r:id="rId146" xr:uid="{87E61EA6-C688-4575-92E9-3D32EC58200F}"/>
    <hyperlink ref="T404" r:id="rId147" xr:uid="{28791AD5-875D-4DA8-A7CE-EF253C0A5CA9}"/>
    <hyperlink ref="T405" r:id="rId148" xr:uid="{DC8B5361-A830-4617-9365-992BE7732DE6}"/>
    <hyperlink ref="T406" r:id="rId149" xr:uid="{F65D0058-7201-425F-BADD-3BCE8B1012FD}"/>
    <hyperlink ref="T407" r:id="rId150" xr:uid="{C3EA0193-6669-409A-984E-F618645740ED}"/>
    <hyperlink ref="T408" r:id="rId151" xr:uid="{B049355D-E814-4658-9F94-C05B4E3BF998}"/>
    <hyperlink ref="T409" r:id="rId152" xr:uid="{C5791A2E-A807-4C23-B0C7-AC08663BE93A}"/>
    <hyperlink ref="T410" r:id="rId153" xr:uid="{E2052118-9CC0-4BC6-A6EE-50D6396C8834}"/>
    <hyperlink ref="T411" r:id="rId154" xr:uid="{839EABDD-0E3F-4EC9-9D1D-5AEA98F504E6}"/>
    <hyperlink ref="T412" r:id="rId155" xr:uid="{FD987095-CC6B-42B8-9AB5-B597D901AA08}"/>
    <hyperlink ref="T413" r:id="rId156" xr:uid="{5BB9AA86-564F-4DC8-B0DA-2A1B52F1999C}"/>
    <hyperlink ref="T414" r:id="rId157" xr:uid="{6F87B9A6-D3C6-4FB8-9CE7-877D9085DD65}"/>
    <hyperlink ref="T415" r:id="rId158" xr:uid="{4B5B86E0-D5C7-407F-B813-A28575F6A757}"/>
    <hyperlink ref="T416" r:id="rId159" xr:uid="{E1FC099B-6677-4CA7-BB84-3BEBCDE194A8}"/>
    <hyperlink ref="T417" r:id="rId160" xr:uid="{E8932630-703A-4336-9B49-7E86337BFEA7}"/>
    <hyperlink ref="T421" r:id="rId161" display="https://doi.org/10.1016/j.prevetmed.2017.08.003" xr:uid="{188E7049-A762-489E-840D-5190486697C3}"/>
    <hyperlink ref="T431" r:id="rId162" xr:uid="{6540C355-9419-4AD4-9601-1E460FF662A5}"/>
    <hyperlink ref="T430" r:id="rId163" xr:uid="{933EB949-C568-4B9B-BF1E-D681DCBAB27C}"/>
    <hyperlink ref="T432" r:id="rId164" xr:uid="{7B46EFB0-F7D6-4870-B9DB-FFDAE5A20770}"/>
    <hyperlink ref="T433" r:id="rId165" xr:uid="{8CDE414C-E72C-4ED9-9071-656CAAA52F6D}"/>
    <hyperlink ref="T434" r:id="rId166" xr:uid="{0E3C52DB-605E-43C1-942A-9F3E7534DAF4}"/>
    <hyperlink ref="T446" r:id="rId167" xr:uid="{8468B548-CB6D-451A-9CDC-DC0F547015BC}"/>
    <hyperlink ref="T447" r:id="rId168" xr:uid="{C5285AAA-5235-4AFC-B899-2220FFEE7843}"/>
    <hyperlink ref="T455" r:id="rId169" xr:uid="{DB8A5914-2CAD-46B7-8EC0-17823C4D0F73}"/>
    <hyperlink ref="T456" r:id="rId170" xr:uid="{861D666C-6BB0-4635-AEEF-613466A1C8F9}"/>
    <hyperlink ref="T457" r:id="rId171" xr:uid="{84088B43-84F0-4E68-876C-216F44AFDD8A}"/>
    <hyperlink ref="T458" r:id="rId172" xr:uid="{89336B6E-F2C7-4D41-8E05-7492BA4195F5}"/>
    <hyperlink ref="T459" r:id="rId173" xr:uid="{B26E1321-8805-4E29-A7FF-90325583FFC5}"/>
    <hyperlink ref="T460" r:id="rId174" xr:uid="{1EB74BDF-B426-43FE-A4A4-C5E2317642C7}"/>
    <hyperlink ref="T461" r:id="rId175" xr:uid="{77A8C6B7-5DE6-42A8-BBAB-455C0BA277FB}"/>
    <hyperlink ref="T462" r:id="rId176" xr:uid="{5ADC0908-CC93-46FE-8AE0-841A52959852}"/>
    <hyperlink ref="T463" r:id="rId177" xr:uid="{1767FC1A-4D2B-4F13-B690-DBFB501A6215}"/>
    <hyperlink ref="T464" r:id="rId178" xr:uid="{8B764944-C789-4B80-B7C0-D6BC59B195F8}"/>
  </hyperlinks>
  <pageMargins left="0.7" right="0.7" top="0.75" bottom="0.75" header="0.3" footer="0.3"/>
  <pageSetup paperSize="9" orientation="portrait" r:id="rId179"/>
  <extLst>
    <ext xmlns:x14="http://schemas.microsoft.com/office/spreadsheetml/2009/9/main" uri="{CCE6A557-97BC-4b89-ADB6-D9C93CAAB3DF}">
      <x14:dataValidations xmlns:xm="http://schemas.microsoft.com/office/excel/2006/main" count="4">
        <x14:dataValidation type="list" allowBlank="1" showInputMessage="1" showErrorMessage="1" xr:uid="{0200E6FB-63D4-4EB2-B422-AACB4B4A7C17}">
          <x14:formula1>
            <xm:f>LOT!$D$15:$D$19</xm:f>
          </x14:formula1>
          <xm:sqref>E2:E5</xm:sqref>
        </x14:dataValidation>
        <x14:dataValidation type="list" allowBlank="1" showInputMessage="1" showErrorMessage="1" xr:uid="{AB8FAFE9-4B2F-4488-BAFF-7F282B4D902C}">
          <x14:formula1>
            <xm:f>LOT!$A$16:$A$22</xm:f>
          </x14:formula1>
          <xm:sqref>A2:A8 A34:A42 A68 A56:A57 A17 A21:A27 A10:A13</xm:sqref>
        </x14:dataValidation>
        <x14:dataValidation type="list" allowBlank="1" showInputMessage="1" showErrorMessage="1" xr:uid="{00000000-0002-0000-0100-000003000000}">
          <x14:formula1>
            <xm:f>LOT!$J$3:$J$10</xm:f>
          </x14:formula1>
          <xm:sqref>D2:D8 D56:D63 D17 D66:D68 D50:D52 D10:D13 D74:D75 D77:D81 D86:D87 D21:D28 D34:D42 D30 D44:D45</xm:sqref>
        </x14:dataValidation>
        <x14:dataValidation type="list" allowBlank="1" showInputMessage="1" showErrorMessage="1" xr:uid="{FCD46015-8018-4672-8E0A-989C5590B185}">
          <x14:formula1>
            <xm:f>LOT!$A$16:$A$21</xm:f>
          </x14:formula1>
          <xm:sqref>A55:A82 A84:A110 A34:A42 A26:A30 A50:A52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70"/>
  <sheetViews>
    <sheetView zoomScale="80" zoomScaleNormal="80" workbookViewId="0">
      <pane ySplit="1" topLeftCell="A2" activePane="bottomLeft" state="frozen"/>
      <selection pane="bottomLeft" activeCell="F17" sqref="F17"/>
    </sheetView>
  </sheetViews>
  <sheetFormatPr defaultColWidth="9.1796875" defaultRowHeight="14.5"/>
  <cols>
    <col min="1" max="1" width="25.1796875" style="9" customWidth="1"/>
    <col min="2" max="2" width="13.54296875" style="9" customWidth="1"/>
    <col min="3" max="3" width="20.26953125" style="9" customWidth="1"/>
    <col min="4" max="4" width="22.1796875" style="9" customWidth="1"/>
    <col min="5" max="5" width="13.81640625" style="9" customWidth="1"/>
    <col min="6" max="6" width="21.81640625" style="9" customWidth="1"/>
    <col min="7" max="7" width="84.7265625" style="9" customWidth="1"/>
    <col min="8" max="9" width="11.54296875" style="9" customWidth="1"/>
    <col min="10" max="16384" width="9.1796875" style="9"/>
  </cols>
  <sheetData>
    <row r="1" spans="1:10" ht="29">
      <c r="A1" s="15" t="s">
        <v>0</v>
      </c>
      <c r="B1" s="8" t="s">
        <v>1</v>
      </c>
      <c r="C1" s="15" t="s">
        <v>5</v>
      </c>
      <c r="D1" s="15" t="s">
        <v>6</v>
      </c>
      <c r="E1" s="8" t="s">
        <v>7</v>
      </c>
      <c r="F1" s="8" t="s">
        <v>1431</v>
      </c>
      <c r="G1" s="8" t="s">
        <v>21</v>
      </c>
      <c r="H1" s="15" t="s">
        <v>22</v>
      </c>
      <c r="I1" s="15" t="s">
        <v>23</v>
      </c>
      <c r="J1" s="3" t="s">
        <v>24</v>
      </c>
    </row>
    <row r="2" spans="1:10" ht="130.5">
      <c r="A2" s="9" t="s">
        <v>1432</v>
      </c>
      <c r="D2" s="10" t="s">
        <v>903</v>
      </c>
      <c r="G2" s="10" t="s">
        <v>1433</v>
      </c>
      <c r="H2" s="9" t="s">
        <v>1434</v>
      </c>
      <c r="I2" s="11" t="s">
        <v>1435</v>
      </c>
      <c r="J2" s="9" t="s">
        <v>531</v>
      </c>
    </row>
    <row r="3" spans="1:10" ht="58">
      <c r="A3" s="10" t="s">
        <v>1436</v>
      </c>
      <c r="B3" s="10"/>
      <c r="C3" s="9" t="s">
        <v>945</v>
      </c>
      <c r="D3" s="10" t="s">
        <v>533</v>
      </c>
      <c r="E3" s="10" t="s">
        <v>1437</v>
      </c>
      <c r="F3" s="10" t="s">
        <v>1438</v>
      </c>
      <c r="G3" s="10" t="s">
        <v>1439</v>
      </c>
      <c r="H3" s="9" t="s">
        <v>1440</v>
      </c>
      <c r="I3" s="11" t="s">
        <v>1441</v>
      </c>
      <c r="J3" s="9" t="s">
        <v>531</v>
      </c>
    </row>
    <row r="4" spans="1:10" ht="72.5">
      <c r="A4" s="10" t="s">
        <v>1436</v>
      </c>
      <c r="B4" s="10"/>
      <c r="C4" s="9" t="s">
        <v>945</v>
      </c>
      <c r="D4" s="10" t="s">
        <v>533</v>
      </c>
      <c r="E4" s="10" t="s">
        <v>1437</v>
      </c>
      <c r="F4" s="10" t="s">
        <v>1442</v>
      </c>
      <c r="G4" s="10" t="s">
        <v>1443</v>
      </c>
      <c r="H4" s="9" t="s">
        <v>1440</v>
      </c>
      <c r="I4" s="11" t="s">
        <v>1441</v>
      </c>
      <c r="J4" s="9" t="s">
        <v>531</v>
      </c>
    </row>
    <row r="5" spans="1:10" ht="58">
      <c r="A5" s="10" t="s">
        <v>1436</v>
      </c>
      <c r="B5" s="10"/>
      <c r="C5" s="9" t="s">
        <v>945</v>
      </c>
      <c r="D5" s="10" t="s">
        <v>533</v>
      </c>
      <c r="E5" s="10" t="s">
        <v>1437</v>
      </c>
      <c r="F5" s="10" t="s">
        <v>1444</v>
      </c>
      <c r="G5" s="10" t="s">
        <v>1445</v>
      </c>
      <c r="H5" s="9" t="s">
        <v>1440</v>
      </c>
      <c r="I5" s="11" t="s">
        <v>1441</v>
      </c>
      <c r="J5" s="9" t="s">
        <v>531</v>
      </c>
    </row>
    <row r="8" spans="1:10">
      <c r="A8" s="9" t="s">
        <v>1446</v>
      </c>
      <c r="B8" s="9" t="s">
        <v>1447</v>
      </c>
      <c r="C8" s="9" t="s">
        <v>1448</v>
      </c>
      <c r="D8" s="9" t="s">
        <v>1285</v>
      </c>
      <c r="F8" s="9" t="s">
        <v>682</v>
      </c>
      <c r="G8" t="s">
        <v>1449</v>
      </c>
      <c r="H8" s="9" t="s">
        <v>1450</v>
      </c>
      <c r="I8" s="9" t="s">
        <v>1451</v>
      </c>
      <c r="J8" s="9" t="s">
        <v>34</v>
      </c>
    </row>
    <row r="9" spans="1:10">
      <c r="A9" s="9" t="s">
        <v>1452</v>
      </c>
      <c r="C9" s="9" t="s">
        <v>1448</v>
      </c>
      <c r="D9" s="9" t="s">
        <v>1285</v>
      </c>
      <c r="F9" s="9" t="s">
        <v>1453</v>
      </c>
      <c r="G9" t="s">
        <v>1454</v>
      </c>
      <c r="H9" s="9" t="s">
        <v>1455</v>
      </c>
      <c r="I9" t="s">
        <v>1456</v>
      </c>
      <c r="J9" s="9" t="s">
        <v>34</v>
      </c>
    </row>
    <row r="10" spans="1:10">
      <c r="A10" s="9" t="s">
        <v>1457</v>
      </c>
      <c r="C10" s="9" t="s">
        <v>945</v>
      </c>
      <c r="D10" s="9" t="s">
        <v>1285</v>
      </c>
      <c r="E10" s="9" t="s">
        <v>106</v>
      </c>
      <c r="F10" s="9" t="s">
        <v>1458</v>
      </c>
      <c r="G10" s="19" t="s">
        <v>1459</v>
      </c>
      <c r="H10" s="9" t="s">
        <v>1460</v>
      </c>
      <c r="I10" s="9" t="s">
        <v>1461</v>
      </c>
      <c r="J10" s="9" t="s">
        <v>34</v>
      </c>
    </row>
    <row r="11" spans="1:10">
      <c r="A11" s="9" t="s">
        <v>1446</v>
      </c>
      <c r="C11" s="9" t="s">
        <v>1448</v>
      </c>
      <c r="D11" s="9" t="s">
        <v>1285</v>
      </c>
      <c r="F11" s="9" t="s">
        <v>1462</v>
      </c>
      <c r="G11" s="9" t="s">
        <v>1463</v>
      </c>
      <c r="H11" s="9" t="s">
        <v>1464</v>
      </c>
      <c r="I11" s="21" t="s">
        <v>1465</v>
      </c>
      <c r="J11" s="9" t="s">
        <v>34</v>
      </c>
    </row>
    <row r="12" spans="1:10">
      <c r="A12" s="9" t="s">
        <v>1452</v>
      </c>
      <c r="C12" s="9" t="s">
        <v>945</v>
      </c>
      <c r="D12" s="9" t="s">
        <v>1285</v>
      </c>
      <c r="F12" s="9" t="s">
        <v>1466</v>
      </c>
      <c r="G12" s="9" t="s">
        <v>1467</v>
      </c>
      <c r="H12" s="9" t="s">
        <v>1468</v>
      </c>
      <c r="I12" t="s">
        <v>1469</v>
      </c>
      <c r="J12" s="9" t="s">
        <v>34</v>
      </c>
    </row>
    <row r="13" spans="1:10">
      <c r="A13" s="9" t="s">
        <v>1470</v>
      </c>
      <c r="C13" s="9" t="s">
        <v>945</v>
      </c>
      <c r="D13" s="9" t="s">
        <v>1285</v>
      </c>
      <c r="F13" s="9" t="s">
        <v>1471</v>
      </c>
      <c r="G13" s="9" t="s">
        <v>1472</v>
      </c>
      <c r="H13" s="9" t="s">
        <v>1473</v>
      </c>
      <c r="I13" s="21" t="s">
        <v>1474</v>
      </c>
      <c r="J13" s="9" t="s">
        <v>34</v>
      </c>
    </row>
    <row r="15" spans="1:10">
      <c r="A15" s="9" t="s">
        <v>1475</v>
      </c>
      <c r="C15" s="9" t="s">
        <v>1448</v>
      </c>
      <c r="D15" s="9" t="s">
        <v>153</v>
      </c>
      <c r="F15" s="9" t="s">
        <v>1476</v>
      </c>
      <c r="G15" s="9" t="s">
        <v>1477</v>
      </c>
      <c r="H15" s="9" t="s">
        <v>1478</v>
      </c>
      <c r="I15" s="9" t="s">
        <v>1479</v>
      </c>
      <c r="J15" s="9" t="s">
        <v>34</v>
      </c>
    </row>
    <row r="16" spans="1:10">
      <c r="A16" s="9" t="s">
        <v>1446</v>
      </c>
      <c r="C16" s="9" t="s">
        <v>28</v>
      </c>
      <c r="D16" s="9" t="s">
        <v>153</v>
      </c>
      <c r="G16" s="9" t="s">
        <v>1480</v>
      </c>
      <c r="H16" s="9" t="s">
        <v>1481</v>
      </c>
      <c r="I16" s="9" t="s">
        <v>1482</v>
      </c>
      <c r="J16" s="9" t="s">
        <v>34</v>
      </c>
    </row>
    <row r="17" spans="1:10">
      <c r="A17" s="9" t="s">
        <v>1475</v>
      </c>
      <c r="C17" s="9" t="s">
        <v>28</v>
      </c>
      <c r="D17" s="9" t="s">
        <v>153</v>
      </c>
      <c r="F17" s="9" t="s">
        <v>1483</v>
      </c>
      <c r="G17" s="9" t="s">
        <v>1484</v>
      </c>
      <c r="H17" s="9" t="s">
        <v>1485</v>
      </c>
      <c r="I17" s="9" t="s">
        <v>1486</v>
      </c>
      <c r="J17" s="9" t="s">
        <v>34</v>
      </c>
    </row>
    <row r="20" spans="1:10">
      <c r="A20" s="9" t="s">
        <v>1487</v>
      </c>
      <c r="C20" s="9" t="s">
        <v>105</v>
      </c>
      <c r="D20" s="9" t="s">
        <v>1408</v>
      </c>
      <c r="F20" s="9" t="s">
        <v>1488</v>
      </c>
      <c r="G20" s="9" t="s">
        <v>1489</v>
      </c>
      <c r="H20" s="9" t="s">
        <v>1490</v>
      </c>
      <c r="I20" s="21" t="s">
        <v>1491</v>
      </c>
      <c r="J20" s="9" t="s">
        <v>34</v>
      </c>
    </row>
    <row r="21" spans="1:10">
      <c r="A21" s="9" t="s">
        <v>1487</v>
      </c>
      <c r="C21" s="9" t="s">
        <v>105</v>
      </c>
      <c r="D21" s="9" t="s">
        <v>1408</v>
      </c>
      <c r="F21" s="9" t="s">
        <v>1492</v>
      </c>
      <c r="G21" s="9" t="s">
        <v>1493</v>
      </c>
      <c r="H21" s="9" t="s">
        <v>1494</v>
      </c>
      <c r="I21" s="21" t="s">
        <v>1495</v>
      </c>
      <c r="J21" s="9" t="s">
        <v>34</v>
      </c>
    </row>
    <row r="22" spans="1:10">
      <c r="A22" s="9" t="s">
        <v>1496</v>
      </c>
      <c r="C22" s="9" t="s">
        <v>105</v>
      </c>
      <c r="D22" s="9" t="s">
        <v>1408</v>
      </c>
      <c r="F22" s="9" t="s">
        <v>1497</v>
      </c>
      <c r="G22" s="9" t="s">
        <v>1498</v>
      </c>
      <c r="H22" s="9" t="s">
        <v>1499</v>
      </c>
      <c r="I22" s="21" t="s">
        <v>1500</v>
      </c>
      <c r="J22" s="9" t="s">
        <v>34</v>
      </c>
    </row>
    <row r="23" spans="1:10">
      <c r="A23" s="9" t="s">
        <v>1501</v>
      </c>
      <c r="C23" s="9" t="s">
        <v>671</v>
      </c>
      <c r="D23" s="9" t="s">
        <v>1408</v>
      </c>
      <c r="F23" s="9" t="s">
        <v>1502</v>
      </c>
      <c r="G23" s="9" t="s">
        <v>1503</v>
      </c>
      <c r="H23" s="9" t="s">
        <v>1504</v>
      </c>
      <c r="I23" s="21" t="s">
        <v>1505</v>
      </c>
      <c r="J23" s="9" t="s">
        <v>34</v>
      </c>
    </row>
    <row r="24" spans="1:10">
      <c r="A24" s="9" t="s">
        <v>1506</v>
      </c>
      <c r="C24" s="9" t="s">
        <v>1448</v>
      </c>
      <c r="D24" s="9" t="s">
        <v>1408</v>
      </c>
      <c r="F24" s="9" t="s">
        <v>1507</v>
      </c>
      <c r="G24" s="9" t="s">
        <v>1508</v>
      </c>
      <c r="H24" s="9" t="s">
        <v>1030</v>
      </c>
      <c r="I24" t="s">
        <v>1031</v>
      </c>
      <c r="J24" s="9" t="s">
        <v>34</v>
      </c>
    </row>
    <row r="26" spans="1:10">
      <c r="A26" s="9" t="s">
        <v>1509</v>
      </c>
      <c r="C26" s="9" t="s">
        <v>945</v>
      </c>
      <c r="D26" s="9" t="s">
        <v>793</v>
      </c>
      <c r="F26" s="9" t="s">
        <v>1510</v>
      </c>
      <c r="G26" s="19" t="s">
        <v>1511</v>
      </c>
      <c r="H26" s="9" t="s">
        <v>1512</v>
      </c>
      <c r="I26" s="9" t="s">
        <v>797</v>
      </c>
      <c r="J26" s="9" t="s">
        <v>34</v>
      </c>
    </row>
    <row r="27" spans="1:10">
      <c r="A27" s="9" t="s">
        <v>1513</v>
      </c>
      <c r="C27" s="9" t="s">
        <v>945</v>
      </c>
      <c r="D27" s="9" t="s">
        <v>793</v>
      </c>
      <c r="F27" s="9" t="s">
        <v>1510</v>
      </c>
      <c r="G27" s="9" t="s">
        <v>1511</v>
      </c>
      <c r="H27" s="9" t="s">
        <v>1512</v>
      </c>
      <c r="I27" s="9" t="s">
        <v>797</v>
      </c>
      <c r="J27" s="9" t="s">
        <v>34</v>
      </c>
    </row>
    <row r="28" spans="1:10">
      <c r="A28" s="9" t="s">
        <v>1514</v>
      </c>
      <c r="C28" s="9" t="s">
        <v>1448</v>
      </c>
      <c r="D28" s="9" t="s">
        <v>793</v>
      </c>
      <c r="F28" s="9" t="s">
        <v>1515</v>
      </c>
      <c r="G28" s="9" t="s">
        <v>1516</v>
      </c>
      <c r="H28" s="9" t="s">
        <v>1517</v>
      </c>
      <c r="I28" s="9" t="s">
        <v>1518</v>
      </c>
      <c r="J28" s="9" t="s">
        <v>34</v>
      </c>
    </row>
    <row r="29" spans="1:10">
      <c r="A29" s="9" t="s">
        <v>1514</v>
      </c>
      <c r="C29" s="9" t="s">
        <v>1448</v>
      </c>
      <c r="D29" s="9" t="s">
        <v>793</v>
      </c>
      <c r="F29" s="9" t="s">
        <v>1519</v>
      </c>
      <c r="G29" s="9" t="s">
        <v>1520</v>
      </c>
      <c r="H29" s="9" t="s">
        <v>1521</v>
      </c>
      <c r="I29" s="9" t="s">
        <v>1522</v>
      </c>
      <c r="J29" s="9" t="s">
        <v>34</v>
      </c>
    </row>
    <row r="31" spans="1:10">
      <c r="A31" s="9" t="s">
        <v>1523</v>
      </c>
      <c r="C31" s="9" t="s">
        <v>1524</v>
      </c>
      <c r="D31" s="9" t="s">
        <v>1525</v>
      </c>
      <c r="H31" s="9" t="s">
        <v>1524</v>
      </c>
      <c r="I31" s="9" t="s">
        <v>1526</v>
      </c>
      <c r="J31" s="9" t="s">
        <v>34</v>
      </c>
    </row>
    <row r="33" spans="1:10">
      <c r="A33" s="9" t="s">
        <v>1527</v>
      </c>
      <c r="C33" s="9" t="s">
        <v>1448</v>
      </c>
      <c r="D33" s="9" t="s">
        <v>1048</v>
      </c>
      <c r="F33" s="9" t="s">
        <v>1528</v>
      </c>
      <c r="G33" s="9" t="s">
        <v>1529</v>
      </c>
      <c r="H33" s="9" t="s">
        <v>1093</v>
      </c>
      <c r="I33" s="21" t="s">
        <v>1094</v>
      </c>
      <c r="J33" s="9" t="s">
        <v>34</v>
      </c>
    </row>
    <row r="34" spans="1:10">
      <c r="A34" s="9" t="s">
        <v>1530</v>
      </c>
      <c r="C34" s="9" t="s">
        <v>1448</v>
      </c>
      <c r="D34" s="9" t="s">
        <v>1048</v>
      </c>
      <c r="F34" s="9" t="s">
        <v>1528</v>
      </c>
      <c r="G34" s="9" t="s">
        <v>1531</v>
      </c>
      <c r="H34" s="9" t="s">
        <v>1093</v>
      </c>
      <c r="I34" s="21" t="s">
        <v>1094</v>
      </c>
      <c r="J34" s="9" t="s">
        <v>34</v>
      </c>
    </row>
    <row r="35" spans="1:10">
      <c r="A35" s="9" t="s">
        <v>1532</v>
      </c>
      <c r="C35" s="9" t="s">
        <v>28</v>
      </c>
      <c r="D35" s="9" t="s">
        <v>1048</v>
      </c>
      <c r="F35" s="9" t="s">
        <v>1444</v>
      </c>
      <c r="G35" s="9" t="s">
        <v>1533</v>
      </c>
      <c r="H35" s="9" t="s">
        <v>1534</v>
      </c>
      <c r="I35" s="21" t="s">
        <v>1535</v>
      </c>
      <c r="J35" s="9" t="s">
        <v>34</v>
      </c>
    </row>
    <row r="36" spans="1:10">
      <c r="A36" s="9" t="s">
        <v>1452</v>
      </c>
      <c r="C36" s="9" t="s">
        <v>1448</v>
      </c>
      <c r="D36" s="9" t="s">
        <v>1048</v>
      </c>
      <c r="F36" s="9" t="s">
        <v>1536</v>
      </c>
      <c r="G36" s="9" t="s">
        <v>1537</v>
      </c>
      <c r="H36" s="9" t="s">
        <v>1538</v>
      </c>
      <c r="I36" s="21" t="s">
        <v>1539</v>
      </c>
      <c r="J36" s="9" t="s">
        <v>34</v>
      </c>
    </row>
    <row r="38" spans="1:10">
      <c r="A38" s="9" t="s">
        <v>1540</v>
      </c>
      <c r="C38" s="9" t="s">
        <v>945</v>
      </c>
      <c r="D38" s="26" t="s">
        <v>657</v>
      </c>
      <c r="F38" s="9" t="s">
        <v>1541</v>
      </c>
      <c r="G38" s="9" t="s">
        <v>1542</v>
      </c>
      <c r="H38" s="9" t="s">
        <v>1543</v>
      </c>
      <c r="I38" s="21" t="s">
        <v>1544</v>
      </c>
      <c r="J38" s="9" t="s">
        <v>34</v>
      </c>
    </row>
    <row r="39" spans="1:10">
      <c r="A39" s="9" t="s">
        <v>1545</v>
      </c>
      <c r="C39" s="9" t="s">
        <v>945</v>
      </c>
      <c r="D39" s="26" t="s">
        <v>1546</v>
      </c>
      <c r="F39" s="9" t="s">
        <v>1547</v>
      </c>
      <c r="G39" s="9" t="s">
        <v>1548</v>
      </c>
      <c r="H39" s="9" t="s">
        <v>1549</v>
      </c>
      <c r="I39" s="21" t="s">
        <v>1550</v>
      </c>
      <c r="J39" s="9" t="s">
        <v>34</v>
      </c>
    </row>
    <row r="41" spans="1:10">
      <c r="A41" s="9" t="s">
        <v>1551</v>
      </c>
      <c r="C41" s="9" t="s">
        <v>671</v>
      </c>
      <c r="D41" s="26" t="s">
        <v>625</v>
      </c>
      <c r="F41" s="9" t="s">
        <v>1552</v>
      </c>
      <c r="G41" t="s">
        <v>1553</v>
      </c>
      <c r="H41" s="9" t="s">
        <v>1554</v>
      </c>
      <c r="I41" s="9" t="s">
        <v>1555</v>
      </c>
      <c r="J41" s="9" t="s">
        <v>34</v>
      </c>
    </row>
    <row r="42" spans="1:10">
      <c r="A42" s="9" t="s">
        <v>1475</v>
      </c>
      <c r="C42" s="9" t="s">
        <v>945</v>
      </c>
      <c r="D42" s="26" t="s">
        <v>625</v>
      </c>
      <c r="F42" s="9" t="s">
        <v>1556</v>
      </c>
      <c r="G42" s="28" t="s">
        <v>1557</v>
      </c>
      <c r="H42" s="9" t="s">
        <v>1558</v>
      </c>
      <c r="I42" s="9" t="s">
        <v>1559</v>
      </c>
      <c r="J42" s="9" t="s">
        <v>34</v>
      </c>
    </row>
    <row r="44" spans="1:10">
      <c r="A44" s="9" t="s">
        <v>1475</v>
      </c>
      <c r="C44" s="9" t="s">
        <v>945</v>
      </c>
      <c r="D44" s="9" t="s">
        <v>854</v>
      </c>
      <c r="F44" s="9" t="s">
        <v>1560</v>
      </c>
      <c r="G44" s="9" t="s">
        <v>1561</v>
      </c>
      <c r="H44" s="9" t="s">
        <v>1562</v>
      </c>
      <c r="I44" s="9" t="s">
        <v>1563</v>
      </c>
      <c r="J44" s="9" t="s">
        <v>34</v>
      </c>
    </row>
    <row r="45" spans="1:10">
      <c r="A45" s="9" t="s">
        <v>1475</v>
      </c>
      <c r="C45" s="9" t="s">
        <v>1448</v>
      </c>
      <c r="D45" s="9" t="s">
        <v>854</v>
      </c>
      <c r="F45" s="9" t="s">
        <v>1564</v>
      </c>
      <c r="G45" s="9" t="s">
        <v>1565</v>
      </c>
      <c r="H45" s="9" t="s">
        <v>857</v>
      </c>
      <c r="I45" t="s">
        <v>858</v>
      </c>
      <c r="J45" s="9" t="s">
        <v>34</v>
      </c>
    </row>
    <row r="47" spans="1:10">
      <c r="A47" s="9" t="s">
        <v>1475</v>
      </c>
      <c r="C47" s="9" t="s">
        <v>945</v>
      </c>
      <c r="D47" s="9" t="s">
        <v>1566</v>
      </c>
      <c r="F47" s="9" t="s">
        <v>1567</v>
      </c>
      <c r="G47" s="9" t="s">
        <v>1568</v>
      </c>
      <c r="H47" s="9" t="s">
        <v>1569</v>
      </c>
      <c r="I47" s="9" t="s">
        <v>1570</v>
      </c>
      <c r="J47" s="9" t="s">
        <v>34</v>
      </c>
    </row>
    <row r="48" spans="1:10">
      <c r="A48" s="9" t="s">
        <v>1523</v>
      </c>
      <c r="C48" s="9" t="s">
        <v>945</v>
      </c>
      <c r="D48" s="9" t="s">
        <v>1213</v>
      </c>
      <c r="F48" s="9" t="s">
        <v>1571</v>
      </c>
      <c r="G48" s="9" t="s">
        <v>1572</v>
      </c>
      <c r="H48" s="9" t="s">
        <v>1573</v>
      </c>
      <c r="I48" s="9" t="s">
        <v>1574</v>
      </c>
      <c r="J48" s="9" t="s">
        <v>34</v>
      </c>
    </row>
    <row r="50" spans="1:10">
      <c r="A50" s="9" t="s">
        <v>1523</v>
      </c>
      <c r="C50" s="9" t="s">
        <v>945</v>
      </c>
      <c r="D50" s="26" t="s">
        <v>1156</v>
      </c>
      <c r="F50" s="9" t="s">
        <v>1575</v>
      </c>
      <c r="G50" t="s">
        <v>1576</v>
      </c>
      <c r="H50" s="9" t="s">
        <v>1577</v>
      </c>
      <c r="I50" s="9" t="s">
        <v>1578</v>
      </c>
      <c r="J50" s="9" t="s">
        <v>34</v>
      </c>
    </row>
    <row r="51" spans="1:10">
      <c r="A51" s="9" t="s">
        <v>1523</v>
      </c>
      <c r="C51" s="9" t="s">
        <v>945</v>
      </c>
      <c r="D51" s="26" t="s">
        <v>1156</v>
      </c>
      <c r="E51" s="9" t="s">
        <v>1579</v>
      </c>
      <c r="F51" s="9" t="s">
        <v>1580</v>
      </c>
      <c r="G51" t="s">
        <v>1581</v>
      </c>
      <c r="H51" s="9" t="s">
        <v>1582</v>
      </c>
      <c r="I51" s="9" t="s">
        <v>1583</v>
      </c>
      <c r="J51" s="9" t="s">
        <v>34</v>
      </c>
    </row>
    <row r="52" spans="1:10">
      <c r="A52" s="9" t="s">
        <v>1475</v>
      </c>
      <c r="C52" s="9" t="s">
        <v>945</v>
      </c>
      <c r="D52" s="26" t="s">
        <v>1156</v>
      </c>
      <c r="E52" s="9" t="s">
        <v>1584</v>
      </c>
      <c r="F52" s="9" t="s">
        <v>1585</v>
      </c>
      <c r="G52" t="s">
        <v>1586</v>
      </c>
      <c r="H52" s="9" t="s">
        <v>1587</v>
      </c>
      <c r="I52" s="9" t="s">
        <v>1588</v>
      </c>
      <c r="J52" s="9" t="s">
        <v>34</v>
      </c>
    </row>
    <row r="53" spans="1:10">
      <c r="A53" s="9" t="s">
        <v>1589</v>
      </c>
      <c r="C53" s="9" t="s">
        <v>28</v>
      </c>
      <c r="D53" s="26" t="s">
        <v>1590</v>
      </c>
      <c r="H53" s="9" t="s">
        <v>1167</v>
      </c>
      <c r="I53" s="9" t="s">
        <v>1176</v>
      </c>
      <c r="J53" s="9" t="s">
        <v>34</v>
      </c>
    </row>
    <row r="55" spans="1:10">
      <c r="A55" s="9" t="s">
        <v>1475</v>
      </c>
      <c r="C55" s="9" t="s">
        <v>1448</v>
      </c>
      <c r="D55" s="9" t="s">
        <v>469</v>
      </c>
      <c r="F55" s="9" t="s">
        <v>1591</v>
      </c>
      <c r="G55" s="9" t="s">
        <v>1592</v>
      </c>
      <c r="H55" s="9" t="s">
        <v>1593</v>
      </c>
      <c r="I55" s="9" t="s">
        <v>1594</v>
      </c>
      <c r="J55" s="9" t="s">
        <v>34</v>
      </c>
    </row>
    <row r="56" spans="1:10">
      <c r="A56" s="9" t="s">
        <v>1523</v>
      </c>
      <c r="C56" s="9" t="s">
        <v>945</v>
      </c>
      <c r="D56" s="9" t="s">
        <v>469</v>
      </c>
      <c r="F56" s="9" t="s">
        <v>1595</v>
      </c>
      <c r="G56" s="9" t="s">
        <v>1596</v>
      </c>
      <c r="H56" s="9" t="s">
        <v>1597</v>
      </c>
      <c r="I56" s="9" t="s">
        <v>1598</v>
      </c>
      <c r="J56" s="9" t="s">
        <v>34</v>
      </c>
    </row>
    <row r="58" spans="1:10">
      <c r="A58" s="9" t="s">
        <v>1571</v>
      </c>
      <c r="C58" s="9" t="s">
        <v>1448</v>
      </c>
      <c r="D58" s="9" t="s">
        <v>1599</v>
      </c>
      <c r="F58" s="9" t="s">
        <v>1571</v>
      </c>
      <c r="G58" s="9" t="s">
        <v>1600</v>
      </c>
      <c r="H58" s="9" t="s">
        <v>1601</v>
      </c>
      <c r="I58" s="9" t="s">
        <v>1602</v>
      </c>
      <c r="J58" s="9" t="s">
        <v>34</v>
      </c>
    </row>
    <row r="60" spans="1:10">
      <c r="A60" s="9" t="s">
        <v>1475</v>
      </c>
      <c r="C60" s="9" t="s">
        <v>1448</v>
      </c>
      <c r="D60" s="26" t="s">
        <v>556</v>
      </c>
      <c r="F60" s="9" t="s">
        <v>1603</v>
      </c>
      <c r="G60" s="9" t="s">
        <v>1604</v>
      </c>
      <c r="H60" s="9" t="s">
        <v>1605</v>
      </c>
      <c r="I60" s="9" t="s">
        <v>1606</v>
      </c>
      <c r="J60" s="9" t="s">
        <v>34</v>
      </c>
    </row>
    <row r="61" spans="1:10">
      <c r="A61" s="9" t="s">
        <v>1523</v>
      </c>
      <c r="C61" s="9" t="s">
        <v>105</v>
      </c>
      <c r="D61" s="26" t="s">
        <v>556</v>
      </c>
      <c r="F61" s="9" t="s">
        <v>1607</v>
      </c>
      <c r="G61" s="9" t="s">
        <v>1608</v>
      </c>
      <c r="H61" s="9" t="s">
        <v>1609</v>
      </c>
      <c r="I61" s="9" t="s">
        <v>1610</v>
      </c>
      <c r="J61" s="9" t="s">
        <v>34</v>
      </c>
    </row>
    <row r="64" spans="1:10">
      <c r="A64" s="9" t="s">
        <v>1523</v>
      </c>
      <c r="C64" s="9" t="s">
        <v>945</v>
      </c>
      <c r="D64" s="9" t="s">
        <v>1611</v>
      </c>
      <c r="F64" s="9" t="s">
        <v>1612</v>
      </c>
      <c r="G64" s="9" t="s">
        <v>1613</v>
      </c>
      <c r="H64" s="9" t="s">
        <v>1614</v>
      </c>
      <c r="I64" s="9" t="s">
        <v>1615</v>
      </c>
      <c r="J64" s="9" t="s">
        <v>34</v>
      </c>
    </row>
    <row r="65" spans="1:10">
      <c r="A65" s="9" t="s">
        <v>1475</v>
      </c>
      <c r="C65" s="9" t="s">
        <v>945</v>
      </c>
      <c r="D65" s="9" t="s">
        <v>500</v>
      </c>
      <c r="F65" s="9" t="s">
        <v>1616</v>
      </c>
      <c r="G65" s="9" t="s">
        <v>1617</v>
      </c>
      <c r="H65" s="9" t="s">
        <v>1618</v>
      </c>
      <c r="I65" t="s">
        <v>1619</v>
      </c>
      <c r="J65" s="9" t="s">
        <v>34</v>
      </c>
    </row>
    <row r="66" spans="1:10">
      <c r="A66" s="9" t="s">
        <v>1523</v>
      </c>
      <c r="C66" s="9" t="s">
        <v>945</v>
      </c>
      <c r="D66" s="9" t="s">
        <v>1611</v>
      </c>
      <c r="F66" s="9" t="s">
        <v>1620</v>
      </c>
      <c r="G66" s="9" t="s">
        <v>1621</v>
      </c>
      <c r="H66" s="9" t="s">
        <v>1622</v>
      </c>
      <c r="I66" s="9" t="s">
        <v>1623</v>
      </c>
      <c r="J66" s="9" t="s">
        <v>34</v>
      </c>
    </row>
    <row r="68" spans="1:10">
      <c r="A68" s="9" t="s">
        <v>1523</v>
      </c>
      <c r="C68" s="9" t="s">
        <v>1448</v>
      </c>
      <c r="D68" s="9" t="s">
        <v>1624</v>
      </c>
      <c r="F68" s="9" t="s">
        <v>1625</v>
      </c>
      <c r="G68" t="s">
        <v>1626</v>
      </c>
      <c r="H68" s="9" t="s">
        <v>1627</v>
      </c>
      <c r="I68" s="9" t="s">
        <v>1628</v>
      </c>
      <c r="J68" s="9" t="s">
        <v>34</v>
      </c>
    </row>
    <row r="69" spans="1:10">
      <c r="A69" s="9" t="s">
        <v>1571</v>
      </c>
      <c r="C69" s="9" t="s">
        <v>945</v>
      </c>
      <c r="D69" s="9" t="s">
        <v>1624</v>
      </c>
      <c r="F69" s="9" t="s">
        <v>1446</v>
      </c>
      <c r="G69" s="9" t="s">
        <v>1629</v>
      </c>
      <c r="H69" s="9" t="s">
        <v>1630</v>
      </c>
      <c r="I69" s="9" t="s">
        <v>1631</v>
      </c>
      <c r="J69" s="9" t="s">
        <v>34</v>
      </c>
    </row>
    <row r="70" spans="1:10" ht="16.5">
      <c r="A70" s="9" t="s">
        <v>1571</v>
      </c>
      <c r="C70" s="9" t="s">
        <v>1448</v>
      </c>
      <c r="D70" s="9" t="s">
        <v>1624</v>
      </c>
      <c r="F70" s="9" t="s">
        <v>1632</v>
      </c>
      <c r="G70" t="s">
        <v>1633</v>
      </c>
      <c r="H70" s="9" t="s">
        <v>1634</v>
      </c>
      <c r="I70" s="9" t="s">
        <v>1635</v>
      </c>
      <c r="J70" s="9" t="s">
        <v>34</v>
      </c>
    </row>
  </sheetData>
  <autoFilter ref="A1:I5" xr:uid="{00000000-0001-0000-0200-000000000000}"/>
  <hyperlinks>
    <hyperlink ref="I3" r:id="rId1" xr:uid="{3D43B945-E0C4-4C95-8999-2CA729DF6009}"/>
    <hyperlink ref="I4" r:id="rId2" xr:uid="{98E29A2D-4296-4864-AEEC-31B727AF6845}"/>
    <hyperlink ref="I5" r:id="rId3" xr:uid="{8553199A-0B0F-48E0-9588-942F69EEA601}"/>
    <hyperlink ref="I2" r:id="rId4" xr:uid="{157AE083-003B-4190-BACC-F86D3F18BCC4}"/>
    <hyperlink ref="I35" r:id="rId5" xr:uid="{E39747F5-FF6E-40C4-BECE-3E4E23E0E0B7}"/>
    <hyperlink ref="I33" r:id="rId6" xr:uid="{AC779A9E-BC21-43D3-B0A2-F096E19D5CAB}"/>
    <hyperlink ref="I34" r:id="rId7" xr:uid="{819A33B2-50DE-4F8E-A026-62525510E349}"/>
    <hyperlink ref="I36" r:id="rId8" xr:uid="{7094C46B-E1DC-4E77-9A58-5B20C91243FF}"/>
    <hyperlink ref="I11" r:id="rId9" xr:uid="{C6783402-E017-49EC-9742-2A09DBC35A67}"/>
    <hyperlink ref="I13" r:id="rId10" xr:uid="{32B63372-BD40-493D-9E28-6633D9C365B4}"/>
    <hyperlink ref="I20" r:id="rId11" xr:uid="{010E7050-9A79-4226-B249-2942BBBDB1B9}"/>
    <hyperlink ref="I21" r:id="rId12" xr:uid="{50076BE3-0C33-465D-8E3F-8CEB6BDC6FBF}"/>
    <hyperlink ref="I22" r:id="rId13" xr:uid="{95A850D9-1955-48A7-8974-873633D7FB37}"/>
    <hyperlink ref="I23" r:id="rId14" xr:uid="{5DC700CA-35D5-40E3-90F9-B898331D99A2}"/>
    <hyperlink ref="I38" r:id="rId15" xr:uid="{57123D18-AE30-48E7-B01D-51074451A1DB}"/>
    <hyperlink ref="I39" r:id="rId16" xr:uid="{2CBC69CB-4531-40E7-B6BC-83E4E700C00F}"/>
  </hyperlinks>
  <pageMargins left="0.7" right="0.7" top="0.75" bottom="0.75" header="0.3" footer="0.3"/>
  <pageSetup paperSize="9" orientation="portrait" r:id="rId17"/>
  <extLst>
    <ext xmlns:x14="http://schemas.microsoft.com/office/spreadsheetml/2009/9/main" uri="{CCE6A557-97BC-4b89-ADB6-D9C93CAAB3DF}">
      <x14:dataValidations xmlns:xm="http://schemas.microsoft.com/office/excel/2006/main" count="2">
        <x14:dataValidation type="list" allowBlank="1" showInputMessage="1" showErrorMessage="1" xr:uid="{6827365B-E8E7-4E3C-B418-8C7482432721}">
          <x14:formula1>
            <xm:f>LOT!$D$15:$D$19</xm:f>
          </x14:formula1>
          <xm:sqref>D2</xm:sqref>
        </x14:dataValidation>
        <x14:dataValidation type="list" allowBlank="1" showInputMessage="1" showErrorMessage="1" xr:uid="{00000000-0002-0000-0200-000001000000}">
          <x14:formula1>
            <xm:f>LOT!$J$3:$J$10</xm:f>
          </x14:formula1>
          <xm:sqref>C2:C5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S724"/>
  <sheetViews>
    <sheetView zoomScale="60" zoomScaleNormal="60" workbookViewId="0">
      <pane ySplit="1" topLeftCell="A39" activePane="bottomLeft" state="frozen"/>
      <selection pane="bottomLeft" activeCell="O60" sqref="O60"/>
    </sheetView>
  </sheetViews>
  <sheetFormatPr defaultColWidth="11.453125" defaultRowHeight="14.5"/>
  <cols>
    <col min="1" max="2" width="11.453125" style="9"/>
    <col min="3" max="3" width="23" style="9" customWidth="1"/>
    <col min="4" max="9" width="11.453125" style="9"/>
    <col min="10" max="10" width="20.26953125" style="9" customWidth="1"/>
    <col min="11" max="13" width="16.7265625" style="9" customWidth="1"/>
    <col min="14" max="14" width="11.453125" style="9"/>
    <col min="15" max="15" width="21.81640625" style="9" customWidth="1"/>
    <col min="16" max="16" width="27.1796875" style="9" customWidth="1"/>
    <col min="17" max="19" width="11.453125" style="9"/>
    <col min="20" max="16384" width="11.453125" style="2"/>
  </cols>
  <sheetData>
    <row r="1" spans="1:17" s="9" customFormat="1" ht="43.5">
      <c r="A1" s="15" t="s">
        <v>0</v>
      </c>
      <c r="B1" s="8" t="s">
        <v>1636</v>
      </c>
      <c r="C1" s="15" t="s">
        <v>6</v>
      </c>
      <c r="D1" s="15" t="s">
        <v>8</v>
      </c>
      <c r="E1" s="8" t="s">
        <v>9</v>
      </c>
      <c r="F1" s="8" t="s">
        <v>10</v>
      </c>
      <c r="G1" s="8" t="s">
        <v>11</v>
      </c>
      <c r="H1" s="8" t="s">
        <v>12</v>
      </c>
      <c r="I1" s="8" t="s">
        <v>1637</v>
      </c>
      <c r="J1" s="8" t="s">
        <v>1638</v>
      </c>
      <c r="K1" s="15" t="s">
        <v>16</v>
      </c>
      <c r="L1" s="8" t="s">
        <v>17</v>
      </c>
      <c r="M1" s="8" t="s">
        <v>18</v>
      </c>
      <c r="N1" s="8" t="s">
        <v>21</v>
      </c>
      <c r="O1" s="15" t="s">
        <v>22</v>
      </c>
      <c r="P1" s="15" t="s">
        <v>23</v>
      </c>
      <c r="Q1" s="3" t="s">
        <v>24</v>
      </c>
    </row>
    <row r="2" spans="1:17">
      <c r="A2" s="9" t="s">
        <v>1639</v>
      </c>
      <c r="B2" s="9" t="s">
        <v>1640</v>
      </c>
      <c r="C2" s="9" t="s">
        <v>29</v>
      </c>
      <c r="D2" s="9" t="s">
        <v>1641</v>
      </c>
      <c r="I2" s="9" t="s">
        <v>1642</v>
      </c>
      <c r="J2" s="9" t="s">
        <v>1643</v>
      </c>
      <c r="K2" s="9">
        <v>0.98160000000000003</v>
      </c>
      <c r="L2" s="9">
        <v>0.95250000000000001</v>
      </c>
      <c r="M2" s="9">
        <v>0.99099999999999999</v>
      </c>
      <c r="N2" t="s">
        <v>1644</v>
      </c>
      <c r="O2" s="9" t="s">
        <v>1645</v>
      </c>
      <c r="P2" s="9" t="s">
        <v>1646</v>
      </c>
      <c r="Q2" s="9" t="s">
        <v>34</v>
      </c>
    </row>
    <row r="3" spans="1:17">
      <c r="A3" s="9" t="s">
        <v>1647</v>
      </c>
      <c r="B3" s="9" t="s">
        <v>1640</v>
      </c>
      <c r="C3" s="9" t="s">
        <v>29</v>
      </c>
      <c r="D3" s="9" t="s">
        <v>1641</v>
      </c>
      <c r="I3" s="9" t="s">
        <v>1642</v>
      </c>
      <c r="J3" s="9" t="s">
        <v>1643</v>
      </c>
      <c r="K3" s="9">
        <v>1</v>
      </c>
      <c r="L3" s="9">
        <v>1</v>
      </c>
      <c r="M3" s="9">
        <v>1</v>
      </c>
      <c r="N3" t="s">
        <v>1644</v>
      </c>
      <c r="O3" s="9" t="s">
        <v>1645</v>
      </c>
      <c r="P3" s="9" t="s">
        <v>1646</v>
      </c>
      <c r="Q3" s="9" t="s">
        <v>34</v>
      </c>
    </row>
    <row r="4" spans="1:17">
      <c r="A4" s="9" t="s">
        <v>1639</v>
      </c>
      <c r="B4" s="9" t="s">
        <v>1640</v>
      </c>
      <c r="C4" s="9" t="s">
        <v>29</v>
      </c>
      <c r="D4" s="9" t="s">
        <v>708</v>
      </c>
      <c r="I4" s="9" t="s">
        <v>1642</v>
      </c>
      <c r="J4" s="9" t="s">
        <v>1648</v>
      </c>
      <c r="K4" s="9" t="s">
        <v>1649</v>
      </c>
      <c r="N4" s="9" t="s">
        <v>1650</v>
      </c>
      <c r="O4" s="9" t="s">
        <v>1651</v>
      </c>
      <c r="P4" s="9" t="s">
        <v>1652</v>
      </c>
      <c r="Q4" s="9" t="s">
        <v>34</v>
      </c>
    </row>
    <row r="5" spans="1:17">
      <c r="A5" s="9" t="s">
        <v>1639</v>
      </c>
      <c r="B5" s="9" t="s">
        <v>1640</v>
      </c>
      <c r="C5" s="9" t="s">
        <v>29</v>
      </c>
      <c r="D5" s="9" t="s">
        <v>708</v>
      </c>
      <c r="I5" s="9" t="s">
        <v>1642</v>
      </c>
      <c r="J5" s="9" t="s">
        <v>1648</v>
      </c>
      <c r="K5" s="9" t="s">
        <v>1653</v>
      </c>
      <c r="N5" s="9" t="s">
        <v>1654</v>
      </c>
      <c r="O5" s="9" t="s">
        <v>1655</v>
      </c>
      <c r="P5" s="9" t="s">
        <v>1656</v>
      </c>
      <c r="Q5" s="9" t="s">
        <v>34</v>
      </c>
    </row>
    <row r="6" spans="1:17">
      <c r="A6" s="9" t="s">
        <v>1639</v>
      </c>
      <c r="B6" s="9" t="s">
        <v>1657</v>
      </c>
      <c r="C6" s="9" t="s">
        <v>29</v>
      </c>
      <c r="D6" s="9" t="s">
        <v>133</v>
      </c>
      <c r="I6" s="9" t="s">
        <v>68</v>
      </c>
      <c r="J6" s="9" t="s">
        <v>1658</v>
      </c>
      <c r="K6" s="9">
        <v>0.125</v>
      </c>
      <c r="N6" t="s">
        <v>1659</v>
      </c>
      <c r="O6" s="9" t="s">
        <v>1660</v>
      </c>
      <c r="P6" s="9" t="s">
        <v>1661</v>
      </c>
      <c r="Q6" s="9" t="s">
        <v>34</v>
      </c>
    </row>
    <row r="7" spans="1:17">
      <c r="A7" s="9" t="s">
        <v>1639</v>
      </c>
      <c r="B7" s="9" t="s">
        <v>1657</v>
      </c>
      <c r="C7" s="9" t="s">
        <v>29</v>
      </c>
      <c r="D7" s="9" t="s">
        <v>133</v>
      </c>
      <c r="I7" s="9" t="s">
        <v>68</v>
      </c>
      <c r="J7" s="9" t="s">
        <v>1662</v>
      </c>
      <c r="K7" s="9">
        <v>0.44</v>
      </c>
      <c r="N7" t="s">
        <v>1659</v>
      </c>
      <c r="O7" s="9" t="s">
        <v>1660</v>
      </c>
      <c r="P7" s="9" t="s">
        <v>1661</v>
      </c>
      <c r="Q7" s="9" t="s">
        <v>34</v>
      </c>
    </row>
    <row r="8" spans="1:17">
      <c r="A8" s="9" t="s">
        <v>1639</v>
      </c>
      <c r="B8" s="9" t="s">
        <v>1657</v>
      </c>
      <c r="C8" s="9" t="s">
        <v>29</v>
      </c>
      <c r="D8" s="9" t="s">
        <v>133</v>
      </c>
      <c r="I8" s="9" t="s">
        <v>68</v>
      </c>
      <c r="J8" s="9" t="s">
        <v>1663</v>
      </c>
      <c r="K8" s="9">
        <v>0.77</v>
      </c>
      <c r="N8" t="s">
        <v>1659</v>
      </c>
      <c r="O8" s="9" t="s">
        <v>1660</v>
      </c>
      <c r="P8" s="9" t="s">
        <v>1661</v>
      </c>
      <c r="Q8" s="9" t="s">
        <v>34</v>
      </c>
    </row>
    <row r="9" spans="1:17">
      <c r="A9" s="9" t="s">
        <v>1647</v>
      </c>
      <c r="B9" s="9" t="s">
        <v>1657</v>
      </c>
      <c r="C9" s="9" t="s">
        <v>29</v>
      </c>
      <c r="D9" s="9" t="s">
        <v>133</v>
      </c>
      <c r="I9" s="9" t="s">
        <v>68</v>
      </c>
      <c r="J9" s="9" t="s">
        <v>1664</v>
      </c>
      <c r="K9" s="35">
        <v>0.01</v>
      </c>
      <c r="L9" s="35"/>
      <c r="M9" s="35"/>
      <c r="N9" t="s">
        <v>1659</v>
      </c>
      <c r="O9" s="9" t="s">
        <v>1660</v>
      </c>
      <c r="P9" s="9" t="s">
        <v>1661</v>
      </c>
      <c r="Q9" s="9" t="s">
        <v>34</v>
      </c>
    </row>
    <row r="10" spans="1:17">
      <c r="A10" s="9" t="s">
        <v>1639</v>
      </c>
      <c r="B10" s="9" t="s">
        <v>1665</v>
      </c>
      <c r="C10" s="9" t="s">
        <v>29</v>
      </c>
      <c r="D10" s="9" t="s">
        <v>1666</v>
      </c>
      <c r="I10" s="9" t="s">
        <v>1642</v>
      </c>
      <c r="J10" s="9" t="s">
        <v>1667</v>
      </c>
      <c r="K10" s="35">
        <v>0.81799999999999995</v>
      </c>
      <c r="L10" s="35"/>
      <c r="M10" s="35"/>
      <c r="N10" t="s">
        <v>1668</v>
      </c>
      <c r="O10" s="9" t="s">
        <v>1669</v>
      </c>
      <c r="P10" s="9" t="s">
        <v>1670</v>
      </c>
      <c r="Q10" s="9" t="s">
        <v>34</v>
      </c>
    </row>
    <row r="11" spans="1:17">
      <c r="A11" s="9" t="s">
        <v>1647</v>
      </c>
      <c r="B11" s="9" t="s">
        <v>1665</v>
      </c>
      <c r="C11" s="9" t="s">
        <v>29</v>
      </c>
      <c r="D11" s="9" t="s">
        <v>1666</v>
      </c>
      <c r="I11" s="9" t="s">
        <v>1642</v>
      </c>
      <c r="J11" s="9" t="s">
        <v>1667</v>
      </c>
      <c r="K11" s="35">
        <v>0.95899999999999996</v>
      </c>
      <c r="L11" s="35"/>
      <c r="M11" s="35"/>
      <c r="N11" t="s">
        <v>1668</v>
      </c>
      <c r="O11" s="9" t="s">
        <v>1669</v>
      </c>
      <c r="P11" s="9" t="s">
        <v>1670</v>
      </c>
      <c r="Q11" s="9" t="s">
        <v>34</v>
      </c>
    </row>
    <row r="12" spans="1:17">
      <c r="A12" s="9" t="s">
        <v>1639</v>
      </c>
      <c r="B12" s="9" t="s">
        <v>1671</v>
      </c>
      <c r="C12" s="9" t="s">
        <v>29</v>
      </c>
      <c r="D12" s="9" t="s">
        <v>708</v>
      </c>
      <c r="I12" s="9" t="s">
        <v>1642</v>
      </c>
      <c r="J12" s="9" t="s">
        <v>1648</v>
      </c>
      <c r="K12" s="35">
        <v>0.77200000000000002</v>
      </c>
      <c r="L12" s="35"/>
      <c r="M12" s="35"/>
      <c r="N12" t="s">
        <v>1672</v>
      </c>
      <c r="O12" s="9" t="s">
        <v>1673</v>
      </c>
      <c r="P12" s="9" t="s">
        <v>1674</v>
      </c>
      <c r="Q12" s="9" t="s">
        <v>34</v>
      </c>
    </row>
    <row r="13" spans="1:17">
      <c r="A13" s="9" t="s">
        <v>1639</v>
      </c>
      <c r="B13" s="9" t="s">
        <v>1675</v>
      </c>
      <c r="C13" s="9" t="s">
        <v>29</v>
      </c>
      <c r="D13" s="9" t="s">
        <v>708</v>
      </c>
      <c r="I13" s="9" t="s">
        <v>1642</v>
      </c>
      <c r="J13" s="9" t="s">
        <v>1648</v>
      </c>
      <c r="K13" s="64">
        <v>0.42899999999999999</v>
      </c>
      <c r="L13" s="35">
        <v>0.35899999999999999</v>
      </c>
      <c r="M13" s="35">
        <v>0.501</v>
      </c>
      <c r="N13"/>
    </row>
    <row r="14" spans="1:17">
      <c r="A14" s="9" t="s">
        <v>1639</v>
      </c>
      <c r="B14" s="9" t="s">
        <v>1675</v>
      </c>
      <c r="C14" s="9" t="s">
        <v>29</v>
      </c>
      <c r="D14" s="9" t="s">
        <v>708</v>
      </c>
      <c r="I14" s="9" t="s">
        <v>1642</v>
      </c>
      <c r="J14" s="9" t="s">
        <v>1676</v>
      </c>
      <c r="K14" s="35">
        <v>0.33300000000000002</v>
      </c>
      <c r="L14" s="35">
        <v>0.26800000000000002</v>
      </c>
      <c r="M14" s="35">
        <v>0.40400000000000003</v>
      </c>
      <c r="N14" t="s">
        <v>1677</v>
      </c>
      <c r="O14" s="9" t="s">
        <v>1678</v>
      </c>
      <c r="P14" s="9" t="s">
        <v>1679</v>
      </c>
      <c r="Q14" s="9" t="s">
        <v>34</v>
      </c>
    </row>
    <row r="15" spans="1:17">
      <c r="A15" s="9" t="s">
        <v>1647</v>
      </c>
      <c r="B15" s="9" t="s">
        <v>1675</v>
      </c>
      <c r="C15" s="9" t="s">
        <v>29</v>
      </c>
      <c r="D15" s="9" t="s">
        <v>708</v>
      </c>
      <c r="I15" s="9" t="s">
        <v>1642</v>
      </c>
      <c r="J15" s="9" t="s">
        <v>1680</v>
      </c>
      <c r="K15" s="35">
        <v>0.99</v>
      </c>
      <c r="L15" s="35"/>
      <c r="M15" s="35"/>
      <c r="N15" t="s">
        <v>1677</v>
      </c>
      <c r="O15" s="9" t="s">
        <v>1678</v>
      </c>
      <c r="P15" s="9" t="s">
        <v>1679</v>
      </c>
      <c r="Q15" s="9" t="s">
        <v>34</v>
      </c>
    </row>
    <row r="16" spans="1:17">
      <c r="A16" s="9" t="s">
        <v>1639</v>
      </c>
      <c r="B16" s="9" t="s">
        <v>1640</v>
      </c>
      <c r="C16" s="9" t="s">
        <v>29</v>
      </c>
      <c r="D16" s="9" t="s">
        <v>708</v>
      </c>
      <c r="I16" s="9" t="s">
        <v>1642</v>
      </c>
      <c r="J16" s="9" t="s">
        <v>1648</v>
      </c>
      <c r="K16" s="35">
        <v>0.65200000000000002</v>
      </c>
      <c r="L16" s="35">
        <v>0.58099999999999996</v>
      </c>
      <c r="M16" s="35">
        <v>0.71799999999999997</v>
      </c>
      <c r="N16" t="s">
        <v>1677</v>
      </c>
      <c r="O16" s="9" t="s">
        <v>1678</v>
      </c>
      <c r="P16" s="9" t="s">
        <v>1679</v>
      </c>
      <c r="Q16" s="9" t="s">
        <v>34</v>
      </c>
    </row>
    <row r="17" spans="1:17">
      <c r="A17" s="9" t="s">
        <v>1639</v>
      </c>
      <c r="B17" s="9" t="s">
        <v>1640</v>
      </c>
      <c r="C17" s="9" t="s">
        <v>29</v>
      </c>
      <c r="D17" s="9" t="s">
        <v>708</v>
      </c>
      <c r="I17" s="9" t="s">
        <v>1642</v>
      </c>
      <c r="J17" s="9" t="s">
        <v>1676</v>
      </c>
      <c r="K17" s="35">
        <v>0.52</v>
      </c>
      <c r="L17" s="35">
        <v>0.44800000000000001</v>
      </c>
      <c r="M17" s="35">
        <v>0.59199999999999997</v>
      </c>
      <c r="N17" t="s">
        <v>1677</v>
      </c>
      <c r="O17" s="9" t="s">
        <v>1678</v>
      </c>
      <c r="P17" s="9" t="s">
        <v>1679</v>
      </c>
      <c r="Q17" s="9" t="s">
        <v>34</v>
      </c>
    </row>
    <row r="18" spans="1:17">
      <c r="A18" s="9" t="s">
        <v>1647</v>
      </c>
      <c r="B18" s="9" t="s">
        <v>1640</v>
      </c>
      <c r="C18" s="9" t="s">
        <v>29</v>
      </c>
      <c r="D18" s="9" t="s">
        <v>708</v>
      </c>
      <c r="I18" s="9" t="s">
        <v>1642</v>
      </c>
      <c r="J18" s="9" t="s">
        <v>1680</v>
      </c>
      <c r="K18" s="35">
        <v>0.99</v>
      </c>
      <c r="L18" s="35"/>
      <c r="M18" s="35"/>
      <c r="N18" t="s">
        <v>1677</v>
      </c>
      <c r="O18" s="9" t="s">
        <v>1678</v>
      </c>
      <c r="P18" s="9" t="s">
        <v>1679</v>
      </c>
      <c r="Q18" s="9" t="s">
        <v>34</v>
      </c>
    </row>
    <row r="19" spans="1:17">
      <c r="A19" s="9" t="s">
        <v>1639</v>
      </c>
      <c r="B19" s="9" t="s">
        <v>1675</v>
      </c>
      <c r="C19" s="9" t="s">
        <v>29</v>
      </c>
      <c r="D19" s="9" t="s">
        <v>708</v>
      </c>
      <c r="I19" s="9" t="s">
        <v>1642</v>
      </c>
      <c r="J19" s="9" t="s">
        <v>1681</v>
      </c>
      <c r="K19" s="35">
        <v>0.93100000000000005</v>
      </c>
      <c r="L19" s="35">
        <v>83.3</v>
      </c>
      <c r="M19" s="35">
        <v>98.1</v>
      </c>
      <c r="N19" t="s">
        <v>1682</v>
      </c>
      <c r="O19" s="9" t="s">
        <v>1683</v>
      </c>
      <c r="P19" s="9" t="s">
        <v>1684</v>
      </c>
      <c r="Q19" s="9" t="s">
        <v>34</v>
      </c>
    </row>
    <row r="20" spans="1:17">
      <c r="A20" s="9" t="s">
        <v>1647</v>
      </c>
      <c r="B20" s="9" t="s">
        <v>1675</v>
      </c>
      <c r="C20" s="9" t="s">
        <v>29</v>
      </c>
      <c r="D20" s="9" t="s">
        <v>708</v>
      </c>
      <c r="I20" s="9" t="s">
        <v>1642</v>
      </c>
      <c r="J20" s="9" t="s">
        <v>1681</v>
      </c>
      <c r="K20" s="35">
        <v>1</v>
      </c>
      <c r="L20" s="35">
        <v>95.9</v>
      </c>
      <c r="M20" s="35">
        <v>100</v>
      </c>
      <c r="N20" t="s">
        <v>1682</v>
      </c>
      <c r="O20" s="9" t="s">
        <v>1683</v>
      </c>
      <c r="P20" s="9" t="s">
        <v>1684</v>
      </c>
      <c r="Q20" s="9" t="s">
        <v>34</v>
      </c>
    </row>
    <row r="21" spans="1:17">
      <c r="A21" s="9" t="s">
        <v>1639</v>
      </c>
      <c r="B21" s="9" t="s">
        <v>1640</v>
      </c>
      <c r="C21" s="9" t="s">
        <v>29</v>
      </c>
      <c r="D21" s="9" t="s">
        <v>708</v>
      </c>
      <c r="I21" s="9" t="s">
        <v>1642</v>
      </c>
      <c r="J21" s="9" t="s">
        <v>1681</v>
      </c>
      <c r="K21" s="35">
        <v>0.98899999999999999</v>
      </c>
      <c r="L21" s="35">
        <v>93.4</v>
      </c>
      <c r="M21" s="35">
        <v>100</v>
      </c>
      <c r="N21" t="s">
        <v>1682</v>
      </c>
      <c r="O21" s="9" t="s">
        <v>1683</v>
      </c>
      <c r="P21" s="9" t="s">
        <v>1684</v>
      </c>
      <c r="Q21" s="9" t="s">
        <v>34</v>
      </c>
    </row>
    <row r="22" spans="1:17">
      <c r="A22" s="9" t="s">
        <v>1647</v>
      </c>
      <c r="B22" s="9" t="s">
        <v>1640</v>
      </c>
      <c r="C22" s="9" t="s">
        <v>29</v>
      </c>
      <c r="D22" s="9" t="s">
        <v>708</v>
      </c>
      <c r="I22" s="9" t="s">
        <v>1642</v>
      </c>
      <c r="J22" s="9" t="s">
        <v>1681</v>
      </c>
      <c r="K22" s="35">
        <v>0.98099999999999998</v>
      </c>
      <c r="L22" s="35">
        <v>90.1</v>
      </c>
      <c r="M22" s="35">
        <v>100</v>
      </c>
      <c r="N22" t="s">
        <v>1682</v>
      </c>
      <c r="O22" s="9" t="s">
        <v>1683</v>
      </c>
      <c r="P22" s="9" t="s">
        <v>1684</v>
      </c>
      <c r="Q22" s="9" t="s">
        <v>34</v>
      </c>
    </row>
    <row r="23" spans="1:17">
      <c r="A23" s="9" t="s">
        <v>1639</v>
      </c>
      <c r="B23" s="9" t="s">
        <v>1657</v>
      </c>
      <c r="C23" s="9" t="s">
        <v>29</v>
      </c>
      <c r="D23" s="9" t="s">
        <v>708</v>
      </c>
      <c r="I23" s="9" t="s">
        <v>1642</v>
      </c>
      <c r="J23" s="9" t="s">
        <v>1681</v>
      </c>
      <c r="K23" s="35">
        <v>0.94699999999999995</v>
      </c>
      <c r="L23" s="35">
        <v>85.4</v>
      </c>
      <c r="M23" s="35">
        <v>98.9</v>
      </c>
      <c r="N23" t="s">
        <v>1682</v>
      </c>
      <c r="O23" s="9" t="s">
        <v>1683</v>
      </c>
      <c r="P23" s="9" t="s">
        <v>1684</v>
      </c>
      <c r="Q23" s="9" t="s">
        <v>34</v>
      </c>
    </row>
    <row r="24" spans="1:17">
      <c r="A24" s="9" t="s">
        <v>1647</v>
      </c>
      <c r="B24" s="9" t="s">
        <v>1657</v>
      </c>
      <c r="C24" s="9" t="s">
        <v>29</v>
      </c>
      <c r="D24" s="9" t="s">
        <v>708</v>
      </c>
      <c r="I24" s="9" t="s">
        <v>1642</v>
      </c>
      <c r="J24" s="9" t="s">
        <v>1681</v>
      </c>
      <c r="K24" s="35">
        <v>0.96099999999999997</v>
      </c>
      <c r="L24" s="35">
        <v>89</v>
      </c>
      <c r="M24" s="35">
        <v>99.2</v>
      </c>
      <c r="N24" t="s">
        <v>1682</v>
      </c>
      <c r="O24" s="9" t="s">
        <v>1683</v>
      </c>
      <c r="P24" s="9" t="s">
        <v>1684</v>
      </c>
      <c r="Q24" s="9" t="s">
        <v>34</v>
      </c>
    </row>
    <row r="25" spans="1:17">
      <c r="A25" s="9" t="s">
        <v>1639</v>
      </c>
      <c r="B25" s="9" t="s">
        <v>1685</v>
      </c>
      <c r="C25" s="9" t="s">
        <v>153</v>
      </c>
      <c r="D25" s="9" t="s">
        <v>161</v>
      </c>
      <c r="I25" s="9" t="s">
        <v>1448</v>
      </c>
      <c r="K25" s="9">
        <v>0.98799999999999999</v>
      </c>
      <c r="L25" s="9">
        <v>0.96</v>
      </c>
      <c r="M25" s="9">
        <v>1</v>
      </c>
      <c r="N25" t="s">
        <v>1686</v>
      </c>
      <c r="O25" s="9" t="s">
        <v>1687</v>
      </c>
      <c r="P25" s="9" t="s">
        <v>1688</v>
      </c>
      <c r="Q25" s="9" t="s">
        <v>34</v>
      </c>
    </row>
    <row r="26" spans="1:17">
      <c r="A26" s="9" t="s">
        <v>1647</v>
      </c>
      <c r="B26" s="9" t="s">
        <v>1685</v>
      </c>
      <c r="C26" s="9" t="s">
        <v>153</v>
      </c>
      <c r="D26" s="9" t="s">
        <v>161</v>
      </c>
      <c r="I26" s="9" t="s">
        <v>1448</v>
      </c>
      <c r="K26" s="9">
        <v>0.995</v>
      </c>
      <c r="L26" s="9">
        <v>0.98399999999999999</v>
      </c>
      <c r="M26" s="9">
        <v>1</v>
      </c>
      <c r="N26" t="s">
        <v>1686</v>
      </c>
      <c r="O26" s="9" t="s">
        <v>1687</v>
      </c>
      <c r="P26" s="9" t="s">
        <v>1688</v>
      </c>
      <c r="Q26" s="9" t="s">
        <v>34</v>
      </c>
    </row>
    <row r="27" spans="1:17">
      <c r="A27" s="9" t="s">
        <v>1639</v>
      </c>
      <c r="B27" s="9" t="s">
        <v>1640</v>
      </c>
      <c r="C27" s="9" t="s">
        <v>153</v>
      </c>
      <c r="D27" s="9" t="s">
        <v>161</v>
      </c>
      <c r="I27" s="9" t="s">
        <v>1642</v>
      </c>
      <c r="J27" s="9" t="s">
        <v>1689</v>
      </c>
      <c r="K27" s="9">
        <v>1</v>
      </c>
      <c r="N27" t="s">
        <v>1690</v>
      </c>
      <c r="O27" s="9" t="s">
        <v>1691</v>
      </c>
      <c r="P27" s="21" t="s">
        <v>1692</v>
      </c>
      <c r="Q27" s="9" t="s">
        <v>34</v>
      </c>
    </row>
    <row r="28" spans="1:17">
      <c r="A28" s="9" t="s">
        <v>1647</v>
      </c>
      <c r="B28" s="9" t="s">
        <v>1640</v>
      </c>
      <c r="C28" s="9" t="s">
        <v>153</v>
      </c>
      <c r="D28" s="9" t="s">
        <v>161</v>
      </c>
      <c r="I28" s="9" t="s">
        <v>1642</v>
      </c>
      <c r="J28" s="9" t="s">
        <v>1689</v>
      </c>
      <c r="K28" s="9">
        <v>1</v>
      </c>
      <c r="N28" t="s">
        <v>1690</v>
      </c>
      <c r="O28" s="9" t="s">
        <v>1691</v>
      </c>
      <c r="P28" s="9" t="s">
        <v>1692</v>
      </c>
      <c r="Q28" s="9" t="s">
        <v>34</v>
      </c>
    </row>
    <row r="29" spans="1:17">
      <c r="A29" s="9" t="s">
        <v>1639</v>
      </c>
      <c r="B29" s="9" t="s">
        <v>1640</v>
      </c>
      <c r="C29" s="9" t="s">
        <v>153</v>
      </c>
      <c r="D29" s="9" t="s">
        <v>161</v>
      </c>
      <c r="I29" s="9" t="s">
        <v>1642</v>
      </c>
      <c r="J29" s="9" t="s">
        <v>1693</v>
      </c>
      <c r="K29" s="9">
        <v>0.89870000000000005</v>
      </c>
      <c r="N29" t="s">
        <v>1690</v>
      </c>
      <c r="O29" s="9" t="s">
        <v>1691</v>
      </c>
      <c r="P29" s="9" t="s">
        <v>1692</v>
      </c>
      <c r="Q29" s="9" t="s">
        <v>34</v>
      </c>
    </row>
    <row r="30" spans="1:17">
      <c r="A30" s="9" t="s">
        <v>1639</v>
      </c>
      <c r="B30" s="9" t="s">
        <v>1640</v>
      </c>
      <c r="C30" s="9" t="s">
        <v>153</v>
      </c>
      <c r="D30" s="9" t="s">
        <v>161</v>
      </c>
      <c r="I30" s="9" t="s">
        <v>1642</v>
      </c>
      <c r="J30" s="9" t="s">
        <v>1693</v>
      </c>
      <c r="K30" s="9">
        <v>0.97470000000000001</v>
      </c>
      <c r="N30" t="s">
        <v>1690</v>
      </c>
      <c r="O30" s="9" t="s">
        <v>1691</v>
      </c>
      <c r="P30" s="9" t="s">
        <v>1692</v>
      </c>
      <c r="Q30" s="9" t="s">
        <v>34</v>
      </c>
    </row>
    <row r="31" spans="1:17">
      <c r="A31" s="9" t="s">
        <v>1639</v>
      </c>
      <c r="B31" s="9" t="s">
        <v>1640</v>
      </c>
      <c r="C31" s="9" t="s">
        <v>153</v>
      </c>
      <c r="D31" s="9" t="s">
        <v>161</v>
      </c>
      <c r="I31" s="9" t="s">
        <v>1642</v>
      </c>
      <c r="J31" s="9" t="s">
        <v>1693</v>
      </c>
      <c r="K31" s="9">
        <v>0.98729999999999996</v>
      </c>
      <c r="N31" t="s">
        <v>1690</v>
      </c>
      <c r="O31" s="9" t="s">
        <v>1691</v>
      </c>
      <c r="P31" s="9" t="s">
        <v>1692</v>
      </c>
      <c r="Q31" s="9" t="s">
        <v>34</v>
      </c>
    </row>
    <row r="32" spans="1:17">
      <c r="A32" s="9" t="s">
        <v>1639</v>
      </c>
      <c r="B32" s="9" t="s">
        <v>1640</v>
      </c>
      <c r="C32" s="9" t="s">
        <v>153</v>
      </c>
      <c r="D32" s="9" t="s">
        <v>161</v>
      </c>
      <c r="I32" s="9" t="s">
        <v>1642</v>
      </c>
      <c r="J32" s="9" t="s">
        <v>1693</v>
      </c>
      <c r="K32" s="9">
        <v>0.92410000000000003</v>
      </c>
      <c r="N32" t="s">
        <v>1690</v>
      </c>
      <c r="O32" s="9" t="s">
        <v>1691</v>
      </c>
      <c r="P32" s="9" t="s">
        <v>1692</v>
      </c>
      <c r="Q32" s="9" t="s">
        <v>34</v>
      </c>
    </row>
    <row r="33" spans="1:17">
      <c r="A33" s="9" t="s">
        <v>1647</v>
      </c>
      <c r="B33" s="9" t="s">
        <v>1640</v>
      </c>
      <c r="C33" s="9" t="s">
        <v>153</v>
      </c>
      <c r="D33" s="9" t="s">
        <v>161</v>
      </c>
      <c r="I33" s="9" t="s">
        <v>1642</v>
      </c>
      <c r="J33" s="9" t="s">
        <v>1693</v>
      </c>
      <c r="K33" s="9">
        <v>1</v>
      </c>
      <c r="N33" t="s">
        <v>1690</v>
      </c>
      <c r="O33" s="9" t="s">
        <v>1691</v>
      </c>
      <c r="P33" s="9" t="s">
        <v>1692</v>
      </c>
      <c r="Q33" s="9" t="s">
        <v>34</v>
      </c>
    </row>
    <row r="34" spans="1:17">
      <c r="A34" s="9" t="s">
        <v>1647</v>
      </c>
      <c r="B34" s="9" t="s">
        <v>1640</v>
      </c>
      <c r="C34" s="9" t="s">
        <v>153</v>
      </c>
      <c r="D34" s="9" t="s">
        <v>161</v>
      </c>
      <c r="I34" s="9" t="s">
        <v>1642</v>
      </c>
      <c r="J34" s="9" t="s">
        <v>1693</v>
      </c>
      <c r="K34" s="9">
        <v>1</v>
      </c>
      <c r="N34" t="s">
        <v>1690</v>
      </c>
      <c r="O34" s="9" t="s">
        <v>1691</v>
      </c>
      <c r="P34" s="9" t="s">
        <v>1692</v>
      </c>
      <c r="Q34" s="9" t="s">
        <v>34</v>
      </c>
    </row>
    <row r="35" spans="1:17">
      <c r="A35" s="9" t="s">
        <v>1647</v>
      </c>
      <c r="B35" s="9" t="s">
        <v>1640</v>
      </c>
      <c r="C35" s="9" t="s">
        <v>153</v>
      </c>
      <c r="D35" s="9" t="s">
        <v>161</v>
      </c>
      <c r="I35" s="9" t="s">
        <v>1642</v>
      </c>
      <c r="J35" s="9" t="s">
        <v>1693</v>
      </c>
      <c r="K35" s="9">
        <v>1</v>
      </c>
      <c r="N35" t="s">
        <v>1690</v>
      </c>
      <c r="O35" s="9" t="s">
        <v>1691</v>
      </c>
      <c r="P35" s="9" t="s">
        <v>1692</v>
      </c>
      <c r="Q35" s="9" t="s">
        <v>34</v>
      </c>
    </row>
    <row r="36" spans="1:17">
      <c r="A36" s="9" t="s">
        <v>1647</v>
      </c>
      <c r="B36" s="9" t="s">
        <v>1640</v>
      </c>
      <c r="C36" s="9" t="s">
        <v>153</v>
      </c>
      <c r="D36" s="9" t="s">
        <v>161</v>
      </c>
      <c r="I36" s="9" t="s">
        <v>1642</v>
      </c>
      <c r="J36" s="9" t="s">
        <v>1693</v>
      </c>
      <c r="K36" s="9">
        <v>1</v>
      </c>
      <c r="N36" t="s">
        <v>1690</v>
      </c>
      <c r="O36" s="9" t="s">
        <v>1691</v>
      </c>
      <c r="P36" s="9" t="s">
        <v>1692</v>
      </c>
      <c r="Q36" s="9" t="s">
        <v>34</v>
      </c>
    </row>
    <row r="37" spans="1:17">
      <c r="A37" s="9" t="s">
        <v>1639</v>
      </c>
      <c r="B37" s="9" t="s">
        <v>1675</v>
      </c>
      <c r="C37" s="9" t="s">
        <v>153</v>
      </c>
      <c r="D37" s="9" t="s">
        <v>161</v>
      </c>
      <c r="I37" s="9" t="s">
        <v>1642</v>
      </c>
      <c r="K37" s="35">
        <v>0.97</v>
      </c>
      <c r="N37" t="s">
        <v>1694</v>
      </c>
      <c r="O37" s="9" t="s">
        <v>1695</v>
      </c>
      <c r="P37" s="9" t="s">
        <v>1696</v>
      </c>
      <c r="Q37" s="9" t="s">
        <v>34</v>
      </c>
    </row>
    <row r="38" spans="1:17">
      <c r="A38" s="9" t="s">
        <v>1647</v>
      </c>
      <c r="B38" s="9" t="s">
        <v>1675</v>
      </c>
      <c r="C38" s="9" t="s">
        <v>153</v>
      </c>
      <c r="D38" s="9" t="s">
        <v>161</v>
      </c>
      <c r="I38" s="9" t="s">
        <v>1642</v>
      </c>
      <c r="K38" s="64">
        <v>0.998</v>
      </c>
      <c r="N38" t="s">
        <v>1694</v>
      </c>
      <c r="O38" s="9" t="s">
        <v>1695</v>
      </c>
      <c r="P38" s="9" t="s">
        <v>1696</v>
      </c>
      <c r="Q38" s="9" t="s">
        <v>34</v>
      </c>
    </row>
    <row r="39" spans="1:17">
      <c r="A39" s="9" t="s">
        <v>1639</v>
      </c>
      <c r="B39" s="9" t="s">
        <v>1675</v>
      </c>
      <c r="C39" s="9" t="s">
        <v>153</v>
      </c>
      <c r="D39" s="9" t="s">
        <v>161</v>
      </c>
      <c r="I39" s="9" t="s">
        <v>1448</v>
      </c>
      <c r="K39" s="9">
        <v>0.99299999999999999</v>
      </c>
      <c r="L39" s="9">
        <v>0.98</v>
      </c>
      <c r="M39" s="9">
        <v>1</v>
      </c>
      <c r="N39" t="s">
        <v>1686</v>
      </c>
      <c r="O39" s="9" t="s">
        <v>1687</v>
      </c>
      <c r="P39" s="21" t="s">
        <v>1688</v>
      </c>
      <c r="Q39" s="9" t="s">
        <v>34</v>
      </c>
    </row>
    <row r="40" spans="1:17" customFormat="1">
      <c r="A40" s="9" t="s">
        <v>1639</v>
      </c>
      <c r="B40" s="9" t="s">
        <v>1675</v>
      </c>
      <c r="C40" s="9" t="s">
        <v>153</v>
      </c>
      <c r="D40" s="9" t="s">
        <v>161</v>
      </c>
      <c r="E40" s="9"/>
      <c r="F40" s="9"/>
      <c r="G40" s="9"/>
      <c r="H40" s="9"/>
      <c r="I40" s="9" t="s">
        <v>1448</v>
      </c>
      <c r="K40" s="9">
        <v>0.99299999999999999</v>
      </c>
      <c r="L40">
        <v>0.97899999999999998</v>
      </c>
      <c r="M40">
        <v>1</v>
      </c>
      <c r="N40" t="s">
        <v>1686</v>
      </c>
      <c r="O40" s="9" t="s">
        <v>1687</v>
      </c>
      <c r="P40" s="9" t="s">
        <v>1688</v>
      </c>
      <c r="Q40" s="9" t="s">
        <v>34</v>
      </c>
    </row>
    <row r="41" spans="1:17" customFormat="1">
      <c r="A41" s="9" t="s">
        <v>1639</v>
      </c>
      <c r="B41" s="9" t="s">
        <v>1697</v>
      </c>
      <c r="C41" s="9" t="s">
        <v>153</v>
      </c>
      <c r="D41" s="9" t="s">
        <v>161</v>
      </c>
      <c r="I41" s="9" t="s">
        <v>1448</v>
      </c>
      <c r="K41" s="9">
        <v>0.70799999999999996</v>
      </c>
      <c r="L41">
        <v>0.628</v>
      </c>
      <c r="M41">
        <v>0.78</v>
      </c>
      <c r="N41" t="s">
        <v>1686</v>
      </c>
      <c r="O41" s="9" t="s">
        <v>1687</v>
      </c>
      <c r="P41" s="9" t="s">
        <v>1688</v>
      </c>
      <c r="Q41" s="9" t="s">
        <v>34</v>
      </c>
    </row>
    <row r="42" spans="1:17" customFormat="1">
      <c r="A42" s="9" t="s">
        <v>1639</v>
      </c>
      <c r="B42" s="9" t="s">
        <v>1697</v>
      </c>
      <c r="C42" s="9" t="s">
        <v>153</v>
      </c>
      <c r="D42" s="9" t="s">
        <v>161</v>
      </c>
      <c r="I42" s="9" t="s">
        <v>1448</v>
      </c>
      <c r="K42" s="9">
        <v>0.70699999999999996</v>
      </c>
      <c r="L42" s="9">
        <v>0.627</v>
      </c>
      <c r="M42" s="9">
        <v>0.78</v>
      </c>
      <c r="N42" t="s">
        <v>1686</v>
      </c>
      <c r="O42" s="9" t="s">
        <v>1687</v>
      </c>
      <c r="P42" s="9" t="s">
        <v>1688</v>
      </c>
      <c r="Q42" s="9" t="s">
        <v>34</v>
      </c>
    </row>
    <row r="43" spans="1:17" customFormat="1">
      <c r="A43" s="9" t="s">
        <v>1639</v>
      </c>
      <c r="B43" s="9" t="s">
        <v>1697</v>
      </c>
      <c r="C43" s="9" t="s">
        <v>153</v>
      </c>
      <c r="D43" s="9" t="s">
        <v>161</v>
      </c>
      <c r="I43" s="9" t="s">
        <v>1448</v>
      </c>
      <c r="K43" s="9">
        <v>0.96799999999999997</v>
      </c>
      <c r="L43" s="9">
        <v>0.91600000000000004</v>
      </c>
      <c r="M43" s="9">
        <v>0.99299999999999999</v>
      </c>
      <c r="N43" t="s">
        <v>1686</v>
      </c>
      <c r="O43" s="9" t="s">
        <v>1687</v>
      </c>
      <c r="P43" s="9" t="s">
        <v>1688</v>
      </c>
      <c r="Q43" s="9" t="s">
        <v>34</v>
      </c>
    </row>
    <row r="44" spans="1:17" customFormat="1">
      <c r="A44" s="9" t="s">
        <v>1639</v>
      </c>
      <c r="B44" s="9" t="s">
        <v>1697</v>
      </c>
      <c r="C44" s="9" t="s">
        <v>153</v>
      </c>
      <c r="D44" s="9" t="s">
        <v>161</v>
      </c>
      <c r="I44" s="9" t="s">
        <v>1448</v>
      </c>
      <c r="K44" s="9">
        <v>0.96799999999999997</v>
      </c>
      <c r="L44" s="9">
        <v>0.91600000000000004</v>
      </c>
      <c r="M44" s="9">
        <v>0.99299999999999999</v>
      </c>
      <c r="N44" t="s">
        <v>1686</v>
      </c>
      <c r="O44" s="9" t="s">
        <v>1687</v>
      </c>
      <c r="P44" s="9" t="s">
        <v>1688</v>
      </c>
      <c r="Q44" s="9" t="s">
        <v>34</v>
      </c>
    </row>
    <row r="45" spans="1:17" customFormat="1">
      <c r="A45" s="9" t="s">
        <v>1639</v>
      </c>
      <c r="B45" s="9" t="s">
        <v>1698</v>
      </c>
      <c r="C45" s="9" t="s">
        <v>153</v>
      </c>
      <c r="D45" s="9" t="s">
        <v>161</v>
      </c>
      <c r="I45" s="9" t="s">
        <v>1448</v>
      </c>
      <c r="K45" s="9">
        <v>0.92100000000000004</v>
      </c>
      <c r="L45" s="9">
        <v>0.86</v>
      </c>
      <c r="M45" s="9">
        <v>0.96299999999999997</v>
      </c>
      <c r="N45" t="s">
        <v>1686</v>
      </c>
      <c r="O45" s="9" t="s">
        <v>1687</v>
      </c>
      <c r="P45" s="9" t="s">
        <v>1688</v>
      </c>
      <c r="Q45" s="9" t="s">
        <v>34</v>
      </c>
    </row>
    <row r="46" spans="1:17" customFormat="1">
      <c r="A46" s="9" t="s">
        <v>1639</v>
      </c>
      <c r="B46" s="9" t="s">
        <v>1698</v>
      </c>
      <c r="C46" s="9" t="s">
        <v>153</v>
      </c>
      <c r="D46" s="9" t="s">
        <v>161</v>
      </c>
      <c r="I46" s="9" t="s">
        <v>1448</v>
      </c>
      <c r="K46" s="9">
        <v>0.93200000000000005</v>
      </c>
      <c r="L46" s="9">
        <v>0.879</v>
      </c>
      <c r="M46" s="9">
        <v>0.96799999999999997</v>
      </c>
      <c r="N46" t="s">
        <v>1686</v>
      </c>
      <c r="O46" s="9" t="s">
        <v>1687</v>
      </c>
      <c r="P46" s="9" t="s">
        <v>1688</v>
      </c>
      <c r="Q46" s="9" t="s">
        <v>34</v>
      </c>
    </row>
    <row r="47" spans="1:17">
      <c r="A47" s="9" t="s">
        <v>1647</v>
      </c>
      <c r="B47" s="9" t="s">
        <v>1675</v>
      </c>
      <c r="C47" s="9" t="s">
        <v>153</v>
      </c>
      <c r="D47" s="9" t="s">
        <v>161</v>
      </c>
      <c r="I47" s="9" t="s">
        <v>1448</v>
      </c>
      <c r="K47" s="9">
        <v>0.97599999999999998</v>
      </c>
      <c r="L47" s="9">
        <v>0.95199999999999996</v>
      </c>
      <c r="M47" s="9">
        <v>0.998</v>
      </c>
      <c r="N47" t="s">
        <v>1686</v>
      </c>
      <c r="O47" s="9" t="s">
        <v>1687</v>
      </c>
      <c r="P47" s="9" t="s">
        <v>1688</v>
      </c>
      <c r="Q47" s="9" t="s">
        <v>34</v>
      </c>
    </row>
    <row r="48" spans="1:17" customFormat="1">
      <c r="A48" s="9" t="s">
        <v>1647</v>
      </c>
      <c r="B48" t="s">
        <v>1675</v>
      </c>
      <c r="C48" s="9" t="s">
        <v>153</v>
      </c>
      <c r="D48" s="9" t="s">
        <v>161</v>
      </c>
      <c r="I48" s="9" t="s">
        <v>1448</v>
      </c>
      <c r="K48">
        <v>0.97399999999999998</v>
      </c>
      <c r="L48">
        <v>0.95</v>
      </c>
      <c r="M48">
        <v>0.997</v>
      </c>
      <c r="N48" t="s">
        <v>1686</v>
      </c>
      <c r="O48" s="9" t="s">
        <v>1687</v>
      </c>
      <c r="P48" s="9" t="s">
        <v>1688</v>
      </c>
      <c r="Q48" s="9" t="s">
        <v>34</v>
      </c>
    </row>
    <row r="49" spans="1:17" customFormat="1">
      <c r="A49" s="9" t="s">
        <v>1647</v>
      </c>
      <c r="B49" t="s">
        <v>1697</v>
      </c>
      <c r="C49" s="9" t="s">
        <v>153</v>
      </c>
      <c r="D49" s="9" t="s">
        <v>161</v>
      </c>
      <c r="I49" s="9" t="s">
        <v>1448</v>
      </c>
      <c r="K49">
        <v>0.64600000000000002</v>
      </c>
      <c r="L49">
        <v>0.48</v>
      </c>
      <c r="M49">
        <v>0.8</v>
      </c>
      <c r="N49" t="s">
        <v>1686</v>
      </c>
      <c r="O49" s="9" t="s">
        <v>1687</v>
      </c>
      <c r="P49" s="9" t="s">
        <v>1688</v>
      </c>
      <c r="Q49" s="9" t="s">
        <v>34</v>
      </c>
    </row>
    <row r="50" spans="1:17" customFormat="1">
      <c r="A50" s="9" t="s">
        <v>1647</v>
      </c>
      <c r="B50" t="s">
        <v>1697</v>
      </c>
      <c r="C50" s="9" t="s">
        <v>153</v>
      </c>
      <c r="D50" s="9" t="s">
        <v>161</v>
      </c>
      <c r="I50" s="9" t="s">
        <v>1448</v>
      </c>
      <c r="K50">
        <v>0.64300000000000002</v>
      </c>
      <c r="L50">
        <v>0.48</v>
      </c>
      <c r="M50">
        <v>0.79400000000000004</v>
      </c>
      <c r="N50" t="s">
        <v>1686</v>
      </c>
      <c r="O50" s="9" t="s">
        <v>1687</v>
      </c>
      <c r="P50" s="9" t="s">
        <v>1688</v>
      </c>
      <c r="Q50" s="9" t="s">
        <v>34</v>
      </c>
    </row>
    <row r="51" spans="1:17" customFormat="1">
      <c r="A51" s="9" t="s">
        <v>1647</v>
      </c>
      <c r="B51" t="s">
        <v>1697</v>
      </c>
      <c r="C51" s="9" t="s">
        <v>153</v>
      </c>
      <c r="D51" s="9" t="s">
        <v>161</v>
      </c>
      <c r="I51" s="9" t="s">
        <v>1448</v>
      </c>
      <c r="K51">
        <v>0.22</v>
      </c>
      <c r="L51">
        <v>5.1999999999999998E-2</v>
      </c>
      <c r="M51">
        <v>0.52400000000000002</v>
      </c>
      <c r="N51" t="s">
        <v>1686</v>
      </c>
      <c r="O51" s="9" t="s">
        <v>1687</v>
      </c>
      <c r="P51" s="9" t="s">
        <v>1688</v>
      </c>
      <c r="Q51" s="9" t="s">
        <v>34</v>
      </c>
    </row>
    <row r="52" spans="1:17" customFormat="1">
      <c r="A52" s="9" t="s">
        <v>1647</v>
      </c>
      <c r="B52" t="s">
        <v>1697</v>
      </c>
      <c r="C52" s="9" t="s">
        <v>153</v>
      </c>
      <c r="D52" s="9" t="s">
        <v>161</v>
      </c>
      <c r="I52" s="9" t="s">
        <v>1448</v>
      </c>
      <c r="K52">
        <v>0.216</v>
      </c>
      <c r="L52">
        <v>5.1999999999999998E-2</v>
      </c>
      <c r="M52">
        <v>0.51</v>
      </c>
      <c r="N52" t="s">
        <v>1686</v>
      </c>
      <c r="O52" s="9" t="s">
        <v>1687</v>
      </c>
      <c r="P52" s="9" t="s">
        <v>1688</v>
      </c>
      <c r="Q52" s="9" t="s">
        <v>34</v>
      </c>
    </row>
    <row r="53" spans="1:17" customFormat="1">
      <c r="A53" s="9" t="s">
        <v>1647</v>
      </c>
      <c r="B53" t="s">
        <v>1698</v>
      </c>
      <c r="C53" s="9" t="s">
        <v>153</v>
      </c>
      <c r="D53" s="9" t="s">
        <v>161</v>
      </c>
      <c r="I53" s="9" t="s">
        <v>1448</v>
      </c>
      <c r="K53">
        <v>0.57499999999999996</v>
      </c>
      <c r="L53">
        <v>0.42199999999999999</v>
      </c>
      <c r="M53">
        <v>0.72599999999999998</v>
      </c>
      <c r="N53" t="s">
        <v>1686</v>
      </c>
      <c r="O53" s="9" t="s">
        <v>1687</v>
      </c>
      <c r="P53" s="9" t="s">
        <v>1688</v>
      </c>
      <c r="Q53" s="9" t="s">
        <v>34</v>
      </c>
    </row>
    <row r="54" spans="1:17" customFormat="1">
      <c r="A54" s="9" t="s">
        <v>1647</v>
      </c>
      <c r="B54" t="s">
        <v>1698</v>
      </c>
      <c r="C54" s="9" t="s">
        <v>153</v>
      </c>
      <c r="D54" s="9" t="s">
        <v>161</v>
      </c>
      <c r="I54" s="9" t="s">
        <v>1448</v>
      </c>
      <c r="K54">
        <v>0.63</v>
      </c>
      <c r="L54">
        <v>0.48899999999999999</v>
      </c>
      <c r="M54">
        <v>0.999</v>
      </c>
      <c r="N54" t="s">
        <v>1686</v>
      </c>
      <c r="O54" s="9" t="s">
        <v>1687</v>
      </c>
      <c r="P54" s="9" t="s">
        <v>1688</v>
      </c>
      <c r="Q54" s="9" t="s">
        <v>34</v>
      </c>
    </row>
    <row r="55" spans="1:17" customFormat="1">
      <c r="A55" s="9" t="s">
        <v>1647</v>
      </c>
      <c r="B55" t="s">
        <v>1699</v>
      </c>
      <c r="C55" s="9" t="s">
        <v>454</v>
      </c>
      <c r="D55" s="9" t="s">
        <v>455</v>
      </c>
      <c r="I55" s="9" t="s">
        <v>1642</v>
      </c>
      <c r="J55" t="s">
        <v>1700</v>
      </c>
      <c r="K55">
        <v>0.98499999999999999</v>
      </c>
      <c r="N55" t="s">
        <v>1701</v>
      </c>
      <c r="O55" s="9" t="s">
        <v>1702</v>
      </c>
      <c r="P55" s="21" t="s">
        <v>1703</v>
      </c>
      <c r="Q55" s="9" t="s">
        <v>34</v>
      </c>
    </row>
    <row r="56" spans="1:17" customFormat="1">
      <c r="A56" s="9" t="s">
        <v>1639</v>
      </c>
      <c r="B56" t="s">
        <v>1699</v>
      </c>
      <c r="C56" s="9" t="s">
        <v>454</v>
      </c>
      <c r="D56" s="9" t="s">
        <v>455</v>
      </c>
      <c r="I56" s="9" t="s">
        <v>1642</v>
      </c>
      <c r="J56" t="s">
        <v>1700</v>
      </c>
      <c r="K56">
        <v>0.995</v>
      </c>
      <c r="N56" t="s">
        <v>1701</v>
      </c>
      <c r="O56" s="9" t="s">
        <v>1702</v>
      </c>
      <c r="P56" s="9" t="s">
        <v>1703</v>
      </c>
      <c r="Q56" s="9" t="s">
        <v>34</v>
      </c>
    </row>
    <row r="57" spans="1:17" customFormat="1">
      <c r="A57" s="9" t="s">
        <v>1647</v>
      </c>
      <c r="B57" t="s">
        <v>1697</v>
      </c>
      <c r="C57" s="9" t="s">
        <v>454</v>
      </c>
      <c r="D57" s="9" t="s">
        <v>455</v>
      </c>
      <c r="I57" s="9" t="s">
        <v>1642</v>
      </c>
      <c r="J57" t="s">
        <v>1700</v>
      </c>
      <c r="K57">
        <v>0.98199999999999998</v>
      </c>
      <c r="N57" t="s">
        <v>1701</v>
      </c>
      <c r="O57" s="9" t="s">
        <v>1702</v>
      </c>
      <c r="P57" s="9" t="s">
        <v>1703</v>
      </c>
      <c r="Q57" s="9" t="s">
        <v>34</v>
      </c>
    </row>
    <row r="58" spans="1:17" customFormat="1">
      <c r="A58" s="9" t="s">
        <v>1639</v>
      </c>
      <c r="B58" t="s">
        <v>1697</v>
      </c>
      <c r="C58" s="9" t="s">
        <v>454</v>
      </c>
      <c r="D58" s="9" t="s">
        <v>455</v>
      </c>
      <c r="I58" s="9" t="s">
        <v>1642</v>
      </c>
      <c r="J58" t="s">
        <v>1700</v>
      </c>
      <c r="K58">
        <v>0.878</v>
      </c>
      <c r="N58" t="s">
        <v>1701</v>
      </c>
      <c r="O58" s="9" t="s">
        <v>1702</v>
      </c>
      <c r="P58" s="9" t="s">
        <v>1703</v>
      </c>
      <c r="Q58" s="9" t="s">
        <v>34</v>
      </c>
    </row>
    <row r="59" spans="1:17" customFormat="1">
      <c r="A59" s="9" t="s">
        <v>1639</v>
      </c>
      <c r="B59" t="s">
        <v>1704</v>
      </c>
      <c r="C59" s="9" t="s">
        <v>454</v>
      </c>
      <c r="D59" s="9" t="s">
        <v>461</v>
      </c>
      <c r="I59" s="9" t="s">
        <v>1642</v>
      </c>
      <c r="J59" t="s">
        <v>1705</v>
      </c>
      <c r="K59">
        <v>0.98899999999999999</v>
      </c>
      <c r="N59" t="s">
        <v>1706</v>
      </c>
      <c r="O59" s="9" t="s">
        <v>1707</v>
      </c>
      <c r="P59" s="9" t="s">
        <v>1708</v>
      </c>
      <c r="Q59" s="9" t="s">
        <v>34</v>
      </c>
    </row>
    <row r="60" spans="1:17" customFormat="1">
      <c r="A60" s="9" t="s">
        <v>1709</v>
      </c>
      <c r="B60" t="s">
        <v>1704</v>
      </c>
      <c r="C60" s="9" t="s">
        <v>454</v>
      </c>
      <c r="D60" s="9" t="s">
        <v>461</v>
      </c>
      <c r="I60" s="9" t="s">
        <v>1642</v>
      </c>
      <c r="J60" t="s">
        <v>1705</v>
      </c>
      <c r="K60">
        <v>0.96499999999999997</v>
      </c>
      <c r="N60" t="s">
        <v>1706</v>
      </c>
      <c r="O60" s="9" t="s">
        <v>1707</v>
      </c>
      <c r="P60" s="9" t="s">
        <v>1708</v>
      </c>
      <c r="Q60" s="9" t="s">
        <v>34</v>
      </c>
    </row>
    <row r="61" spans="1:17">
      <c r="A61" s="9" t="s">
        <v>1639</v>
      </c>
      <c r="B61" s="9" t="s">
        <v>1710</v>
      </c>
      <c r="C61" s="9" t="s">
        <v>469</v>
      </c>
      <c r="D61" s="9" t="s">
        <v>461</v>
      </c>
      <c r="I61" s="9" t="s">
        <v>1642</v>
      </c>
      <c r="J61" s="9" t="s">
        <v>1711</v>
      </c>
      <c r="K61" s="2">
        <v>0.88639999999999997</v>
      </c>
      <c r="L61" s="2">
        <v>0.85389999999999999</v>
      </c>
      <c r="M61" s="2">
        <v>0.92230000000000001</v>
      </c>
      <c r="N61" s="9" t="s">
        <v>1712</v>
      </c>
      <c r="O61" s="9" t="s">
        <v>1713</v>
      </c>
      <c r="P61" s="9" t="s">
        <v>1714</v>
      </c>
      <c r="Q61" s="9" t="s">
        <v>34</v>
      </c>
    </row>
    <row r="62" spans="1:17">
      <c r="A62" s="9" t="s">
        <v>1709</v>
      </c>
      <c r="B62" s="9" t="s">
        <v>1710</v>
      </c>
      <c r="C62" s="9" t="s">
        <v>469</v>
      </c>
      <c r="D62" s="9" t="s">
        <v>461</v>
      </c>
      <c r="I62" s="9" t="s">
        <v>1642</v>
      </c>
      <c r="J62" s="9" t="s">
        <v>1711</v>
      </c>
      <c r="K62" s="2">
        <v>0.99990000000000001</v>
      </c>
      <c r="L62" s="2">
        <v>0.99970000000000003</v>
      </c>
      <c r="M62" s="2">
        <v>1</v>
      </c>
      <c r="N62" s="9" t="s">
        <v>1715</v>
      </c>
      <c r="O62" s="9" t="s">
        <v>1713</v>
      </c>
      <c r="P62" s="9" t="s">
        <v>1714</v>
      </c>
      <c r="Q62" s="9" t="s">
        <v>34</v>
      </c>
    </row>
    <row r="63" spans="1:17">
      <c r="A63" s="9" t="s">
        <v>1639</v>
      </c>
      <c r="B63" s="9" t="s">
        <v>1710</v>
      </c>
      <c r="C63" s="9" t="s">
        <v>469</v>
      </c>
      <c r="D63" s="9" t="s">
        <v>461</v>
      </c>
      <c r="I63" s="9" t="s">
        <v>1642</v>
      </c>
      <c r="J63" s="9" t="s">
        <v>1711</v>
      </c>
      <c r="K63" s="2">
        <v>0.93269999999999997</v>
      </c>
      <c r="L63" s="2">
        <v>0.90149999999999997</v>
      </c>
      <c r="M63" s="2">
        <v>0.96550000000000002</v>
      </c>
      <c r="N63" s="9" t="s">
        <v>1712</v>
      </c>
      <c r="O63" s="9" t="s">
        <v>1713</v>
      </c>
      <c r="P63" s="9" t="s">
        <v>1714</v>
      </c>
      <c r="Q63" s="9" t="s">
        <v>34</v>
      </c>
    </row>
    <row r="64" spans="1:17">
      <c r="A64" s="9" t="s">
        <v>1709</v>
      </c>
      <c r="B64" s="9" t="s">
        <v>1710</v>
      </c>
      <c r="C64" s="9" t="s">
        <v>469</v>
      </c>
      <c r="D64" s="9" t="s">
        <v>461</v>
      </c>
      <c r="I64" s="9" t="s">
        <v>1642</v>
      </c>
      <c r="J64" s="9" t="s">
        <v>1711</v>
      </c>
      <c r="K64" s="2">
        <v>0.99990000000000001</v>
      </c>
      <c r="L64" s="2">
        <v>0.99619999999999997</v>
      </c>
      <c r="M64" s="2">
        <v>1</v>
      </c>
      <c r="N64" s="9" t="s">
        <v>1715</v>
      </c>
      <c r="O64" s="9" t="s">
        <v>1713</v>
      </c>
      <c r="P64" s="9" t="s">
        <v>1714</v>
      </c>
      <c r="Q64" s="9" t="s">
        <v>34</v>
      </c>
    </row>
    <row r="65" spans="1:17">
      <c r="A65" s="9" t="s">
        <v>1639</v>
      </c>
      <c r="B65" s="9" t="s">
        <v>1710</v>
      </c>
      <c r="C65" s="9" t="s">
        <v>469</v>
      </c>
      <c r="D65" s="9" t="s">
        <v>461</v>
      </c>
      <c r="E65" s="2"/>
      <c r="F65" s="2"/>
      <c r="G65" s="2"/>
      <c r="H65" s="2" t="s">
        <v>1716</v>
      </c>
      <c r="I65" s="9" t="s">
        <v>1642</v>
      </c>
      <c r="J65" s="9" t="s">
        <v>1711</v>
      </c>
      <c r="K65" s="2">
        <v>0.53649999999999998</v>
      </c>
      <c r="L65" s="2">
        <v>0.52590000000000003</v>
      </c>
      <c r="M65" s="2">
        <v>0.54749999999999999</v>
      </c>
      <c r="N65" s="9" t="s">
        <v>1712</v>
      </c>
      <c r="O65" s="9" t="s">
        <v>1713</v>
      </c>
      <c r="P65" s="9" t="s">
        <v>1714</v>
      </c>
      <c r="Q65" s="9" t="s">
        <v>34</v>
      </c>
    </row>
    <row r="66" spans="1:17">
      <c r="A66" s="9" t="s">
        <v>1709</v>
      </c>
      <c r="B66" s="9" t="s">
        <v>1710</v>
      </c>
      <c r="C66" s="9" t="s">
        <v>469</v>
      </c>
      <c r="D66" s="9" t="s">
        <v>461</v>
      </c>
      <c r="E66" s="2"/>
      <c r="F66" s="2"/>
      <c r="G66" s="2"/>
      <c r="H66" s="2" t="s">
        <v>1716</v>
      </c>
      <c r="I66" s="9" t="s">
        <v>1642</v>
      </c>
      <c r="J66" s="9" t="s">
        <v>1711</v>
      </c>
      <c r="K66" s="2">
        <v>0.99660000000000004</v>
      </c>
      <c r="L66" s="2">
        <v>0.996</v>
      </c>
      <c r="M66" s="2">
        <v>0.99709999999999999</v>
      </c>
      <c r="N66" s="9" t="s">
        <v>1715</v>
      </c>
      <c r="O66" s="9" t="s">
        <v>1713</v>
      </c>
      <c r="P66" s="9" t="s">
        <v>1714</v>
      </c>
      <c r="Q66" s="9" t="s">
        <v>34</v>
      </c>
    </row>
    <row r="67" spans="1:17">
      <c r="A67" s="9" t="s">
        <v>1639</v>
      </c>
      <c r="B67" s="9" t="s">
        <v>1710</v>
      </c>
      <c r="C67" s="9" t="s">
        <v>469</v>
      </c>
      <c r="D67" s="9" t="s">
        <v>461</v>
      </c>
      <c r="E67" s="2"/>
      <c r="F67" s="2"/>
      <c r="G67" s="2"/>
      <c r="H67" s="2" t="s">
        <v>1716</v>
      </c>
      <c r="I67" s="9" t="s">
        <v>1642</v>
      </c>
      <c r="J67" s="9" t="s">
        <v>1711</v>
      </c>
      <c r="K67" s="2">
        <v>0.50870000000000004</v>
      </c>
      <c r="L67" s="2">
        <v>0.49880000000000002</v>
      </c>
      <c r="M67" s="2">
        <v>0.51919999999999999</v>
      </c>
      <c r="N67" s="9" t="s">
        <v>1712</v>
      </c>
      <c r="O67" s="9" t="s">
        <v>1713</v>
      </c>
      <c r="P67" s="9" t="s">
        <v>1714</v>
      </c>
      <c r="Q67" s="9" t="s">
        <v>34</v>
      </c>
    </row>
    <row r="68" spans="1:17">
      <c r="A68" s="9" t="s">
        <v>1709</v>
      </c>
      <c r="B68" s="9" t="s">
        <v>1710</v>
      </c>
      <c r="C68" s="9" t="s">
        <v>469</v>
      </c>
      <c r="D68" s="9" t="s">
        <v>461</v>
      </c>
      <c r="E68" s="2"/>
      <c r="F68" s="2"/>
      <c r="G68" s="2"/>
      <c r="H68" s="2" t="s">
        <v>1716</v>
      </c>
      <c r="I68" s="9" t="s">
        <v>1642</v>
      </c>
      <c r="J68" s="9" t="s">
        <v>1711</v>
      </c>
      <c r="K68" s="2">
        <v>0.99680000000000002</v>
      </c>
      <c r="L68" s="2">
        <v>0.99619999999999997</v>
      </c>
      <c r="M68" s="2">
        <v>0.99729999999999996</v>
      </c>
      <c r="N68" s="9" t="s">
        <v>1715</v>
      </c>
      <c r="O68" s="9" t="s">
        <v>1713</v>
      </c>
      <c r="P68" s="9" t="s">
        <v>1714</v>
      </c>
      <c r="Q68" s="9" t="s">
        <v>34</v>
      </c>
    </row>
    <row r="69" spans="1:17">
      <c r="A69" s="9" t="s">
        <v>1639</v>
      </c>
      <c r="B69" s="9" t="s">
        <v>1640</v>
      </c>
      <c r="C69" s="9" t="s">
        <v>469</v>
      </c>
      <c r="D69" s="9" t="s">
        <v>461</v>
      </c>
      <c r="I69" s="9" t="s">
        <v>1642</v>
      </c>
      <c r="J69" s="9" t="s">
        <v>1717</v>
      </c>
      <c r="K69" s="35">
        <v>0.877</v>
      </c>
      <c r="L69" s="35">
        <v>0.82499999999999996</v>
      </c>
      <c r="M69" s="35">
        <v>0.92300000000000004</v>
      </c>
      <c r="N69" s="9" t="s">
        <v>1718</v>
      </c>
      <c r="O69" s="9" t="s">
        <v>1719</v>
      </c>
      <c r="P69" s="9" t="s">
        <v>1720</v>
      </c>
      <c r="Q69" s="9" t="s">
        <v>34</v>
      </c>
    </row>
    <row r="70" spans="1:17">
      <c r="A70" s="9" t="s">
        <v>1647</v>
      </c>
      <c r="B70" s="9" t="s">
        <v>1640</v>
      </c>
      <c r="C70" s="9" t="s">
        <v>469</v>
      </c>
      <c r="D70" s="9" t="s">
        <v>461</v>
      </c>
      <c r="I70" s="9" t="s">
        <v>1642</v>
      </c>
      <c r="J70" s="9" t="s">
        <v>1717</v>
      </c>
      <c r="K70" s="35">
        <v>0.97</v>
      </c>
      <c r="L70" s="35">
        <v>0.94299999999999995</v>
      </c>
      <c r="M70" s="35">
        <v>0.99</v>
      </c>
      <c r="N70" t="s">
        <v>1721</v>
      </c>
      <c r="O70" s="9" t="s">
        <v>1719</v>
      </c>
      <c r="P70" s="9" t="s">
        <v>1720</v>
      </c>
      <c r="Q70" s="9" t="s">
        <v>34</v>
      </c>
    </row>
    <row r="71" spans="1:17">
      <c r="A71" s="9" t="s">
        <v>1639</v>
      </c>
      <c r="B71" s="9" t="s">
        <v>1722</v>
      </c>
      <c r="C71" s="9" t="s">
        <v>469</v>
      </c>
      <c r="D71" s="9" t="s">
        <v>461</v>
      </c>
      <c r="I71" s="9" t="s">
        <v>1642</v>
      </c>
      <c r="J71" s="9" t="s">
        <v>1717</v>
      </c>
      <c r="K71" s="35">
        <v>0.78100000000000003</v>
      </c>
      <c r="L71" s="35">
        <v>0.72899999999999998</v>
      </c>
      <c r="M71" s="35">
        <v>0.82799999999999996</v>
      </c>
      <c r="N71" t="s">
        <v>1721</v>
      </c>
      <c r="O71" s="9" t="s">
        <v>1719</v>
      </c>
      <c r="P71" s="9" t="s">
        <v>1720</v>
      </c>
      <c r="Q71" s="9" t="s">
        <v>34</v>
      </c>
    </row>
    <row r="72" spans="1:17">
      <c r="A72" s="9" t="s">
        <v>1647</v>
      </c>
      <c r="B72" s="9" t="s">
        <v>1722</v>
      </c>
      <c r="C72" s="9" t="s">
        <v>469</v>
      </c>
      <c r="D72" s="9" t="s">
        <v>461</v>
      </c>
      <c r="I72" s="9" t="s">
        <v>1642</v>
      </c>
      <c r="J72" s="9" t="s">
        <v>1717</v>
      </c>
      <c r="K72" s="35">
        <v>0.99099999999999999</v>
      </c>
      <c r="L72" s="35">
        <v>0.97099999999999997</v>
      </c>
      <c r="M72" s="35">
        <v>1</v>
      </c>
      <c r="N72" t="s">
        <v>1721</v>
      </c>
      <c r="O72" s="9" t="s">
        <v>1719</v>
      </c>
      <c r="P72" s="9" t="s">
        <v>1720</v>
      </c>
      <c r="Q72" s="9" t="s">
        <v>34</v>
      </c>
    </row>
    <row r="73" spans="1:17">
      <c r="A73" s="9" t="s">
        <v>1639</v>
      </c>
      <c r="B73" s="9" t="s">
        <v>1699</v>
      </c>
      <c r="C73" s="9" t="s">
        <v>469</v>
      </c>
      <c r="D73" s="9" t="s">
        <v>461</v>
      </c>
      <c r="I73" s="9" t="s">
        <v>68</v>
      </c>
      <c r="J73" s="9" t="s">
        <v>1723</v>
      </c>
      <c r="K73" s="9">
        <v>0.78339999999999999</v>
      </c>
      <c r="L73" s="9">
        <v>0.65400000000000003</v>
      </c>
      <c r="M73" s="9">
        <v>0.91200000000000003</v>
      </c>
      <c r="N73" t="s">
        <v>1724</v>
      </c>
      <c r="O73" s="9" t="s">
        <v>1725</v>
      </c>
      <c r="P73" s="21" t="s">
        <v>1726</v>
      </c>
      <c r="Q73" s="9" t="s">
        <v>34</v>
      </c>
    </row>
    <row r="74" spans="1:17">
      <c r="A74" s="9" t="s">
        <v>1639</v>
      </c>
      <c r="B74" s="9" t="s">
        <v>1699</v>
      </c>
      <c r="C74" s="9" t="s">
        <v>469</v>
      </c>
      <c r="D74" s="9" t="s">
        <v>461</v>
      </c>
      <c r="I74" s="9" t="s">
        <v>68</v>
      </c>
      <c r="J74" s="9" t="s">
        <v>1723</v>
      </c>
      <c r="K74" s="9">
        <v>0.95899999999999996</v>
      </c>
      <c r="L74" s="9">
        <v>0.89700000000000002</v>
      </c>
      <c r="M74" s="9">
        <v>1</v>
      </c>
      <c r="N74" t="s">
        <v>1724</v>
      </c>
      <c r="O74" s="9" t="s">
        <v>1725</v>
      </c>
      <c r="P74" s="9" t="s">
        <v>1726</v>
      </c>
      <c r="Q74" s="9" t="s">
        <v>34</v>
      </c>
    </row>
    <row r="75" spans="1:17">
      <c r="A75" s="9" t="s">
        <v>1647</v>
      </c>
      <c r="B75" s="9" t="s">
        <v>1699</v>
      </c>
      <c r="C75" s="9" t="s">
        <v>469</v>
      </c>
      <c r="D75" s="9" t="s">
        <v>461</v>
      </c>
      <c r="I75" s="9" t="s">
        <v>68</v>
      </c>
      <c r="J75" s="9" t="s">
        <v>1723</v>
      </c>
      <c r="K75" s="35">
        <v>1</v>
      </c>
      <c r="N75" t="s">
        <v>1724</v>
      </c>
      <c r="O75" s="9" t="s">
        <v>1725</v>
      </c>
      <c r="P75" s="9" t="s">
        <v>1726</v>
      </c>
      <c r="Q75" s="9" t="s">
        <v>34</v>
      </c>
    </row>
    <row r="76" spans="1:17">
      <c r="A76" s="9" t="s">
        <v>1639</v>
      </c>
      <c r="B76" s="9" t="s">
        <v>1675</v>
      </c>
      <c r="C76" s="9" t="s">
        <v>469</v>
      </c>
      <c r="D76" s="9" t="s">
        <v>461</v>
      </c>
      <c r="H76" s="9" t="s">
        <v>1727</v>
      </c>
      <c r="I76" s="9" t="s">
        <v>1642</v>
      </c>
      <c r="J76" s="9" t="s">
        <v>1648</v>
      </c>
      <c r="K76" s="9">
        <v>0.36599999999999999</v>
      </c>
      <c r="L76" s="9">
        <v>0.29399999999999998</v>
      </c>
      <c r="M76" s="9">
        <v>0.438</v>
      </c>
      <c r="N76" t="s">
        <v>1728</v>
      </c>
      <c r="O76" s="9" t="s">
        <v>1729</v>
      </c>
      <c r="P76" s="21" t="s">
        <v>1730</v>
      </c>
      <c r="Q76" s="9" t="s">
        <v>34</v>
      </c>
    </row>
    <row r="77" spans="1:17">
      <c r="A77" s="9" t="s">
        <v>1639</v>
      </c>
      <c r="B77" s="9" t="s">
        <v>1675</v>
      </c>
      <c r="C77" s="9" t="s">
        <v>469</v>
      </c>
      <c r="D77" s="9" t="s">
        <v>461</v>
      </c>
      <c r="H77" s="9" t="s">
        <v>1731</v>
      </c>
      <c r="I77" s="9" t="s">
        <v>1642</v>
      </c>
      <c r="J77" s="9" t="s">
        <v>1648</v>
      </c>
      <c r="K77" s="9">
        <v>0.69499999999999995</v>
      </c>
      <c r="L77" s="9">
        <v>0.64400000000000002</v>
      </c>
      <c r="M77" s="9">
        <v>0.74099999999999999</v>
      </c>
      <c r="N77" t="s">
        <v>1728</v>
      </c>
      <c r="O77" s="9" t="s">
        <v>1729</v>
      </c>
      <c r="P77" s="21" t="s">
        <v>1730</v>
      </c>
      <c r="Q77" s="9" t="s">
        <v>34</v>
      </c>
    </row>
    <row r="78" spans="1:17">
      <c r="A78" s="9" t="s">
        <v>1639</v>
      </c>
      <c r="B78" s="9" t="s">
        <v>1675</v>
      </c>
      <c r="C78" s="9" t="s">
        <v>469</v>
      </c>
      <c r="D78" s="9" t="s">
        <v>461</v>
      </c>
      <c r="H78" s="9" t="s">
        <v>1732</v>
      </c>
      <c r="I78" s="9" t="s">
        <v>1642</v>
      </c>
      <c r="J78" s="9" t="s">
        <v>1648</v>
      </c>
      <c r="K78" s="9">
        <v>0.57899999999999996</v>
      </c>
      <c r="L78" s="9">
        <v>0.42199999999999999</v>
      </c>
      <c r="M78" s="9">
        <v>0.72099999999999997</v>
      </c>
      <c r="N78" t="s">
        <v>1728</v>
      </c>
      <c r="O78" s="9" t="s">
        <v>1729</v>
      </c>
      <c r="P78" s="21" t="s">
        <v>1730</v>
      </c>
      <c r="Q78" s="9" t="s">
        <v>34</v>
      </c>
    </row>
    <row r="79" spans="1:17">
      <c r="A79" s="9" t="s">
        <v>1639</v>
      </c>
      <c r="B79" s="9" t="s">
        <v>1675</v>
      </c>
      <c r="C79" s="9" t="s">
        <v>469</v>
      </c>
      <c r="D79" s="9" t="s">
        <v>461</v>
      </c>
      <c r="H79" s="9" t="s">
        <v>1733</v>
      </c>
      <c r="I79" s="9" t="s">
        <v>1642</v>
      </c>
      <c r="J79" s="9" t="s">
        <v>1648</v>
      </c>
      <c r="K79" s="9">
        <v>0.64600000000000002</v>
      </c>
      <c r="L79" s="9">
        <v>0.59699999999999998</v>
      </c>
      <c r="M79" s="9">
        <v>0.69499999999999995</v>
      </c>
      <c r="N79" t="s">
        <v>1728</v>
      </c>
      <c r="O79" s="9" t="s">
        <v>1729</v>
      </c>
      <c r="P79" s="21" t="s">
        <v>1730</v>
      </c>
      <c r="Q79" s="9" t="s">
        <v>34</v>
      </c>
    </row>
    <row r="80" spans="1:17">
      <c r="A80" s="9" t="s">
        <v>1647</v>
      </c>
      <c r="B80" s="9" t="s">
        <v>1675</v>
      </c>
      <c r="C80" s="9" t="s">
        <v>469</v>
      </c>
      <c r="D80" s="9" t="s">
        <v>461</v>
      </c>
      <c r="H80" s="9" t="s">
        <v>1734</v>
      </c>
      <c r="I80" s="9" t="s">
        <v>1642</v>
      </c>
      <c r="J80" s="9" t="s">
        <v>1648</v>
      </c>
      <c r="K80" s="9">
        <v>0.97099999999999997</v>
      </c>
      <c r="L80" s="9">
        <v>0.94499999999999995</v>
      </c>
      <c r="M80" s="9">
        <v>0.98699999999999999</v>
      </c>
      <c r="N80" t="s">
        <v>1728</v>
      </c>
      <c r="O80" s="9" t="s">
        <v>1729</v>
      </c>
      <c r="P80" s="21" t="s">
        <v>1730</v>
      </c>
      <c r="Q80" s="9" t="s">
        <v>34</v>
      </c>
    </row>
    <row r="81" spans="1:17">
      <c r="A81" s="9" t="s">
        <v>1647</v>
      </c>
      <c r="B81" s="9" t="s">
        <v>1675</v>
      </c>
      <c r="C81" s="9" t="s">
        <v>469</v>
      </c>
      <c r="D81" s="9" t="s">
        <v>461</v>
      </c>
      <c r="H81" s="9" t="s">
        <v>1735</v>
      </c>
      <c r="I81" s="9" t="s">
        <v>1642</v>
      </c>
      <c r="J81" s="9" t="s">
        <v>1648</v>
      </c>
      <c r="K81" s="9">
        <v>0.98</v>
      </c>
      <c r="L81" s="9">
        <v>0.97499999999999998</v>
      </c>
      <c r="M81" s="9">
        <v>0.98399999999999999</v>
      </c>
      <c r="N81" t="s">
        <v>1728</v>
      </c>
      <c r="O81" s="9" t="s">
        <v>1729</v>
      </c>
      <c r="P81" s="21" t="s">
        <v>1730</v>
      </c>
      <c r="Q81" s="9" t="s">
        <v>34</v>
      </c>
    </row>
    <row r="82" spans="1:17">
      <c r="A82" s="9" t="s">
        <v>1639</v>
      </c>
      <c r="B82" s="9" t="s">
        <v>1736</v>
      </c>
      <c r="C82" s="9" t="s">
        <v>469</v>
      </c>
      <c r="D82" s="9" t="s">
        <v>461</v>
      </c>
      <c r="I82" s="9" t="s">
        <v>53</v>
      </c>
      <c r="J82" s="9" t="s">
        <v>1737</v>
      </c>
      <c r="K82" s="9">
        <v>0.72</v>
      </c>
      <c r="N82" t="s">
        <v>1738</v>
      </c>
      <c r="O82" s="9" t="s">
        <v>1739</v>
      </c>
      <c r="P82" s="9" t="s">
        <v>1740</v>
      </c>
      <c r="Q82" s="9" t="s">
        <v>34</v>
      </c>
    </row>
    <row r="83" spans="1:17">
      <c r="A83" s="9" t="s">
        <v>1647</v>
      </c>
      <c r="B83" s="9" t="s">
        <v>1736</v>
      </c>
      <c r="C83" s="9" t="s">
        <v>469</v>
      </c>
      <c r="D83" s="9" t="s">
        <v>461</v>
      </c>
      <c r="I83" s="9" t="s">
        <v>53</v>
      </c>
      <c r="J83" s="9" t="s">
        <v>1737</v>
      </c>
      <c r="K83" s="9">
        <v>0.98799999999999999</v>
      </c>
      <c r="N83" t="s">
        <v>1738</v>
      </c>
      <c r="O83" s="9" t="s">
        <v>1739</v>
      </c>
      <c r="P83" s="9" t="s">
        <v>1740</v>
      </c>
      <c r="Q83" s="9" t="s">
        <v>34</v>
      </c>
    </row>
    <row r="84" spans="1:17">
      <c r="A84" s="9" t="s">
        <v>1639</v>
      </c>
      <c r="B84" s="9" t="s">
        <v>1736</v>
      </c>
      <c r="C84" s="9" t="s">
        <v>469</v>
      </c>
      <c r="D84" s="9" t="s">
        <v>461</v>
      </c>
      <c r="I84" s="9" t="s">
        <v>53</v>
      </c>
      <c r="J84" s="9" t="s">
        <v>1737</v>
      </c>
      <c r="K84" s="9">
        <v>0.63200000000000001</v>
      </c>
      <c r="N84" t="s">
        <v>1738</v>
      </c>
      <c r="O84" s="9" t="s">
        <v>1739</v>
      </c>
      <c r="P84" s="9" t="s">
        <v>1740</v>
      </c>
      <c r="Q84" s="9" t="s">
        <v>34</v>
      </c>
    </row>
    <row r="85" spans="1:17">
      <c r="A85" s="9" t="s">
        <v>1647</v>
      </c>
      <c r="B85" s="9" t="s">
        <v>1736</v>
      </c>
      <c r="C85" s="9" t="s">
        <v>469</v>
      </c>
      <c r="D85" s="9" t="s">
        <v>461</v>
      </c>
      <c r="I85" s="9" t="s">
        <v>53</v>
      </c>
      <c r="J85" s="9" t="s">
        <v>1737</v>
      </c>
      <c r="K85" s="9">
        <v>0.99</v>
      </c>
      <c r="N85" t="s">
        <v>1738</v>
      </c>
      <c r="O85" s="9" t="s">
        <v>1739</v>
      </c>
      <c r="P85" s="9" t="s">
        <v>1740</v>
      </c>
      <c r="Q85" s="9" t="s">
        <v>34</v>
      </c>
    </row>
    <row r="86" spans="1:17">
      <c r="A86" s="9" t="s">
        <v>1639</v>
      </c>
      <c r="B86" s="9" t="s">
        <v>1736</v>
      </c>
      <c r="C86" s="9" t="s">
        <v>469</v>
      </c>
      <c r="D86" s="9" t="s">
        <v>461</v>
      </c>
      <c r="I86" s="9" t="s">
        <v>53</v>
      </c>
      <c r="J86" s="9" t="s">
        <v>1737</v>
      </c>
      <c r="K86" s="9">
        <v>0.63200000000000001</v>
      </c>
      <c r="N86" t="s">
        <v>1738</v>
      </c>
      <c r="O86" s="9" t="s">
        <v>1739</v>
      </c>
      <c r="P86" s="9" t="s">
        <v>1740</v>
      </c>
      <c r="Q86" s="9" t="s">
        <v>34</v>
      </c>
    </row>
    <row r="87" spans="1:17">
      <c r="A87" s="9" t="s">
        <v>1647</v>
      </c>
      <c r="B87" s="9" t="s">
        <v>1736</v>
      </c>
      <c r="C87" s="9" t="s">
        <v>469</v>
      </c>
      <c r="D87" s="9" t="s">
        <v>461</v>
      </c>
      <c r="I87" s="9" t="s">
        <v>53</v>
      </c>
      <c r="J87" s="9" t="s">
        <v>1737</v>
      </c>
      <c r="K87" s="9">
        <v>0.96799999999999997</v>
      </c>
      <c r="N87" t="s">
        <v>1738</v>
      </c>
      <c r="O87" s="9" t="s">
        <v>1739</v>
      </c>
      <c r="P87" s="9" t="s">
        <v>1740</v>
      </c>
      <c r="Q87" s="9" t="s">
        <v>34</v>
      </c>
    </row>
    <row r="88" spans="1:17">
      <c r="A88" s="9" t="s">
        <v>1639</v>
      </c>
      <c r="B88" s="9" t="s">
        <v>1736</v>
      </c>
      <c r="C88" s="9" t="s">
        <v>469</v>
      </c>
      <c r="D88" s="9" t="s">
        <v>461</v>
      </c>
      <c r="I88" s="9" t="s">
        <v>53</v>
      </c>
      <c r="J88" s="9" t="s">
        <v>1737</v>
      </c>
      <c r="K88" s="9">
        <v>0.80400000000000005</v>
      </c>
      <c r="N88" t="s">
        <v>1738</v>
      </c>
      <c r="O88" s="9" t="s">
        <v>1739</v>
      </c>
      <c r="P88" s="9" t="s">
        <v>1740</v>
      </c>
      <c r="Q88" s="9" t="s">
        <v>34</v>
      </c>
    </row>
    <row r="89" spans="1:17">
      <c r="A89" s="9" t="s">
        <v>1639</v>
      </c>
      <c r="B89" s="9" t="s">
        <v>1736</v>
      </c>
      <c r="C89" s="9" t="s">
        <v>469</v>
      </c>
      <c r="D89" s="9" t="s">
        <v>461</v>
      </c>
      <c r="I89" s="9" t="s">
        <v>53</v>
      </c>
      <c r="J89" s="9" t="s">
        <v>1737</v>
      </c>
      <c r="K89" s="9">
        <v>0.84</v>
      </c>
      <c r="N89" t="s">
        <v>1738</v>
      </c>
      <c r="O89" s="9" t="s">
        <v>1739</v>
      </c>
      <c r="P89" s="9" t="s">
        <v>1740</v>
      </c>
      <c r="Q89" s="9" t="s">
        <v>34</v>
      </c>
    </row>
    <row r="90" spans="1:17">
      <c r="A90" s="9" t="s">
        <v>1639</v>
      </c>
      <c r="B90" s="9" t="s">
        <v>1736</v>
      </c>
      <c r="C90" s="9" t="s">
        <v>469</v>
      </c>
      <c r="D90" s="9" t="s">
        <v>461</v>
      </c>
      <c r="I90" s="9" t="s">
        <v>53</v>
      </c>
      <c r="J90" s="9" t="s">
        <v>1737</v>
      </c>
      <c r="K90" s="9">
        <v>0.83299999999999996</v>
      </c>
      <c r="N90" t="s">
        <v>1738</v>
      </c>
      <c r="O90" s="9" t="s">
        <v>1739</v>
      </c>
      <c r="P90" s="9" t="s">
        <v>1740</v>
      </c>
      <c r="Q90" s="9" t="s">
        <v>34</v>
      </c>
    </row>
    <row r="91" spans="1:17">
      <c r="A91" s="9" t="s">
        <v>1639</v>
      </c>
      <c r="B91" s="9" t="s">
        <v>1736</v>
      </c>
      <c r="C91" s="9" t="s">
        <v>469</v>
      </c>
      <c r="D91" s="9" t="s">
        <v>461</v>
      </c>
      <c r="I91" s="9" t="s">
        <v>53</v>
      </c>
      <c r="J91" s="9" t="s">
        <v>1737</v>
      </c>
      <c r="K91" s="9">
        <v>0.96799999999999997</v>
      </c>
      <c r="N91" t="s">
        <v>1738</v>
      </c>
      <c r="O91" s="9" t="s">
        <v>1739</v>
      </c>
      <c r="P91" s="9" t="s">
        <v>1740</v>
      </c>
      <c r="Q91" s="9" t="s">
        <v>34</v>
      </c>
    </row>
    <row r="92" spans="1:17">
      <c r="A92" s="9" t="s">
        <v>1639</v>
      </c>
      <c r="B92" s="9" t="s">
        <v>1736</v>
      </c>
      <c r="C92" s="9" t="s">
        <v>469</v>
      </c>
      <c r="D92" s="9" t="s">
        <v>461</v>
      </c>
      <c r="I92" s="9" t="s">
        <v>53</v>
      </c>
      <c r="J92" s="9" t="s">
        <v>1737</v>
      </c>
      <c r="K92" s="9">
        <v>1</v>
      </c>
      <c r="N92" t="s">
        <v>1738</v>
      </c>
      <c r="O92" s="9" t="s">
        <v>1739</v>
      </c>
      <c r="P92" s="9" t="s">
        <v>1740</v>
      </c>
      <c r="Q92" s="9" t="s">
        <v>34</v>
      </c>
    </row>
    <row r="93" spans="1:17">
      <c r="A93" s="9" t="s">
        <v>1647</v>
      </c>
      <c r="B93" s="9" t="s">
        <v>1736</v>
      </c>
      <c r="C93" s="9" t="s">
        <v>469</v>
      </c>
      <c r="D93" s="9" t="s">
        <v>461</v>
      </c>
      <c r="I93" s="9" t="s">
        <v>53</v>
      </c>
      <c r="J93" s="9" t="s">
        <v>1741</v>
      </c>
      <c r="K93" s="9">
        <v>0.88600000000000001</v>
      </c>
      <c r="N93" t="s">
        <v>1738</v>
      </c>
      <c r="O93" s="9" t="s">
        <v>1739</v>
      </c>
      <c r="P93" s="9" t="s">
        <v>1740</v>
      </c>
      <c r="Q93" s="9" t="s">
        <v>34</v>
      </c>
    </row>
    <row r="94" spans="1:17">
      <c r="A94" s="9" t="s">
        <v>1639</v>
      </c>
      <c r="B94" s="9" t="s">
        <v>1736</v>
      </c>
      <c r="C94" s="9" t="s">
        <v>469</v>
      </c>
      <c r="D94" s="9" t="s">
        <v>461</v>
      </c>
      <c r="I94" s="9" t="s">
        <v>53</v>
      </c>
      <c r="J94" s="9" t="s">
        <v>1741</v>
      </c>
      <c r="K94" s="9">
        <v>0.91200000000000003</v>
      </c>
      <c r="N94" t="s">
        <v>1738</v>
      </c>
      <c r="O94" s="9" t="s">
        <v>1739</v>
      </c>
      <c r="P94" s="9" t="s">
        <v>1740</v>
      </c>
      <c r="Q94" s="9" t="s">
        <v>34</v>
      </c>
    </row>
    <row r="95" spans="1:17">
      <c r="A95" s="9" t="s">
        <v>1647</v>
      </c>
      <c r="B95" s="9" t="s">
        <v>1736</v>
      </c>
      <c r="C95" s="9" t="s">
        <v>469</v>
      </c>
      <c r="D95" s="9" t="s">
        <v>461</v>
      </c>
      <c r="I95" s="9" t="s">
        <v>53</v>
      </c>
      <c r="J95" s="9" t="s">
        <v>1741</v>
      </c>
      <c r="K95" s="9">
        <v>0.755</v>
      </c>
      <c r="N95" t="s">
        <v>1738</v>
      </c>
      <c r="O95" s="9" t="s">
        <v>1739</v>
      </c>
      <c r="P95" s="9" t="s">
        <v>1740</v>
      </c>
      <c r="Q95" s="9" t="s">
        <v>34</v>
      </c>
    </row>
    <row r="96" spans="1:17">
      <c r="A96" s="9" t="s">
        <v>1639</v>
      </c>
      <c r="B96" s="9" t="s">
        <v>1736</v>
      </c>
      <c r="C96" s="9" t="s">
        <v>469</v>
      </c>
      <c r="D96" s="9" t="s">
        <v>461</v>
      </c>
      <c r="I96" s="9" t="s">
        <v>53</v>
      </c>
      <c r="J96" s="9" t="s">
        <v>1741</v>
      </c>
      <c r="K96" s="9">
        <v>0.82</v>
      </c>
      <c r="N96" t="s">
        <v>1738</v>
      </c>
      <c r="O96" s="9" t="s">
        <v>1739</v>
      </c>
      <c r="P96" s="9" t="s">
        <v>1740</v>
      </c>
      <c r="Q96" s="9" t="s">
        <v>34</v>
      </c>
    </row>
    <row r="97" spans="1:17">
      <c r="A97" s="9" t="s">
        <v>1639</v>
      </c>
      <c r="B97" s="9" t="s">
        <v>1710</v>
      </c>
      <c r="C97" s="9" t="s">
        <v>469</v>
      </c>
      <c r="D97" s="9" t="s">
        <v>461</v>
      </c>
      <c r="I97" s="9" t="s">
        <v>53</v>
      </c>
      <c r="J97" s="9" t="s">
        <v>1711</v>
      </c>
      <c r="K97" s="79">
        <v>0.74399999999999999</v>
      </c>
      <c r="N97" t="s">
        <v>1738</v>
      </c>
      <c r="O97" s="9" t="s">
        <v>1739</v>
      </c>
      <c r="P97" s="9" t="s">
        <v>1740</v>
      </c>
      <c r="Q97" s="9" t="s">
        <v>34</v>
      </c>
    </row>
    <row r="98" spans="1:17">
      <c r="A98" s="9" t="s">
        <v>1639</v>
      </c>
      <c r="B98" s="9" t="s">
        <v>1710</v>
      </c>
      <c r="C98" s="9" t="s">
        <v>469</v>
      </c>
      <c r="D98" s="9" t="s">
        <v>461</v>
      </c>
      <c r="I98" s="9" t="s">
        <v>53</v>
      </c>
      <c r="J98" s="9" t="s">
        <v>1711</v>
      </c>
      <c r="K98" s="79">
        <v>0.88500000000000001</v>
      </c>
      <c r="N98" t="s">
        <v>1738</v>
      </c>
      <c r="O98" s="9" t="s">
        <v>1739</v>
      </c>
      <c r="P98" s="9" t="s">
        <v>1740</v>
      </c>
      <c r="Q98" s="9" t="s">
        <v>34</v>
      </c>
    </row>
    <row r="99" spans="1:17">
      <c r="A99" s="9" t="s">
        <v>1639</v>
      </c>
      <c r="B99" s="9" t="s">
        <v>1710</v>
      </c>
      <c r="C99" s="9" t="s">
        <v>469</v>
      </c>
      <c r="D99" s="9" t="s">
        <v>461</v>
      </c>
      <c r="I99" s="9" t="s">
        <v>53</v>
      </c>
      <c r="J99" s="9" t="s">
        <v>1711</v>
      </c>
      <c r="K99" s="79">
        <v>0.91400000000000003</v>
      </c>
      <c r="N99" t="s">
        <v>1738</v>
      </c>
      <c r="O99" s="9" t="s">
        <v>1739</v>
      </c>
      <c r="P99" s="9" t="s">
        <v>1740</v>
      </c>
      <c r="Q99" s="9" t="s">
        <v>34</v>
      </c>
    </row>
    <row r="100" spans="1:17">
      <c r="A100" s="9" t="s">
        <v>1639</v>
      </c>
      <c r="B100" s="9" t="s">
        <v>1710</v>
      </c>
      <c r="C100" s="9" t="s">
        <v>469</v>
      </c>
      <c r="D100" s="9" t="s">
        <v>461</v>
      </c>
      <c r="I100" s="9" t="s">
        <v>53</v>
      </c>
      <c r="J100" s="9" t="s">
        <v>1711</v>
      </c>
      <c r="K100" s="79">
        <v>1</v>
      </c>
      <c r="N100" t="s">
        <v>1738</v>
      </c>
      <c r="O100" s="9" t="s">
        <v>1739</v>
      </c>
      <c r="P100" s="9" t="s">
        <v>1740</v>
      </c>
      <c r="Q100" s="9" t="s">
        <v>34</v>
      </c>
    </row>
    <row r="101" spans="1:17">
      <c r="A101" s="9" t="s">
        <v>1639</v>
      </c>
      <c r="B101" s="9" t="s">
        <v>1710</v>
      </c>
      <c r="C101" s="9" t="s">
        <v>469</v>
      </c>
      <c r="D101" s="9" t="s">
        <v>461</v>
      </c>
      <c r="I101" s="9" t="s">
        <v>53</v>
      </c>
      <c r="J101" s="9" t="s">
        <v>1711</v>
      </c>
      <c r="K101" s="79">
        <v>0.95499999999999996</v>
      </c>
      <c r="N101" t="s">
        <v>1738</v>
      </c>
      <c r="O101" s="9" t="s">
        <v>1739</v>
      </c>
      <c r="P101" s="9" t="s">
        <v>1740</v>
      </c>
      <c r="Q101" s="9" t="s">
        <v>34</v>
      </c>
    </row>
    <row r="102" spans="1:17">
      <c r="A102" s="9" t="s">
        <v>1639</v>
      </c>
      <c r="B102" s="9" t="s">
        <v>1710</v>
      </c>
      <c r="C102" s="9" t="s">
        <v>469</v>
      </c>
      <c r="D102" s="9" t="s">
        <v>461</v>
      </c>
      <c r="I102" s="9" t="s">
        <v>53</v>
      </c>
      <c r="J102" s="9" t="s">
        <v>1711</v>
      </c>
      <c r="K102" s="79">
        <v>0.68600000000000005</v>
      </c>
      <c r="N102" t="s">
        <v>1738</v>
      </c>
      <c r="O102" s="9" t="s">
        <v>1739</v>
      </c>
      <c r="P102" s="9" t="s">
        <v>1740</v>
      </c>
      <c r="Q102" s="9" t="s">
        <v>34</v>
      </c>
    </row>
    <row r="103" spans="1:17">
      <c r="A103" s="9" t="s">
        <v>1639</v>
      </c>
      <c r="B103" s="9" t="s">
        <v>1710</v>
      </c>
      <c r="C103" s="9" t="s">
        <v>469</v>
      </c>
      <c r="D103" s="9" t="s">
        <v>461</v>
      </c>
      <c r="I103" s="9" t="s">
        <v>53</v>
      </c>
      <c r="J103" s="9" t="s">
        <v>1711</v>
      </c>
      <c r="K103" s="79">
        <v>0.75</v>
      </c>
      <c r="N103" t="s">
        <v>1738</v>
      </c>
      <c r="O103" s="9" t="s">
        <v>1739</v>
      </c>
      <c r="P103" s="9" t="s">
        <v>1740</v>
      </c>
      <c r="Q103" s="9" t="s">
        <v>34</v>
      </c>
    </row>
    <row r="104" spans="1:17">
      <c r="A104" s="9" t="s">
        <v>1639</v>
      </c>
      <c r="B104" s="9" t="s">
        <v>1710</v>
      </c>
      <c r="C104" s="9" t="s">
        <v>469</v>
      </c>
      <c r="D104" s="9" t="s">
        <v>461</v>
      </c>
      <c r="I104" s="9" t="s">
        <v>53</v>
      </c>
      <c r="J104" s="9" t="s">
        <v>1711</v>
      </c>
      <c r="K104" s="79">
        <v>0.94099999999999995</v>
      </c>
      <c r="N104" t="s">
        <v>1738</v>
      </c>
      <c r="O104" s="9" t="s">
        <v>1739</v>
      </c>
      <c r="P104" s="9" t="s">
        <v>1740</v>
      </c>
      <c r="Q104" s="9" t="s">
        <v>34</v>
      </c>
    </row>
    <row r="105" spans="1:17">
      <c r="A105" s="9" t="s">
        <v>1639</v>
      </c>
      <c r="B105" s="9" t="s">
        <v>1710</v>
      </c>
      <c r="C105" s="9" t="s">
        <v>469</v>
      </c>
      <c r="D105" s="9" t="s">
        <v>461</v>
      </c>
      <c r="I105" s="9" t="s">
        <v>53</v>
      </c>
      <c r="J105" s="9" t="s">
        <v>1711</v>
      </c>
      <c r="K105" s="79">
        <v>0.55100000000000005</v>
      </c>
      <c r="N105" t="s">
        <v>1738</v>
      </c>
      <c r="O105" s="9" t="s">
        <v>1739</v>
      </c>
      <c r="P105" s="9" t="s">
        <v>1740</v>
      </c>
      <c r="Q105" s="9" t="s">
        <v>34</v>
      </c>
    </row>
    <row r="106" spans="1:17">
      <c r="A106" s="9" t="s">
        <v>1639</v>
      </c>
      <c r="B106" s="9" t="s">
        <v>1710</v>
      </c>
      <c r="C106" s="9" t="s">
        <v>469</v>
      </c>
      <c r="D106" s="9" t="s">
        <v>461</v>
      </c>
      <c r="I106" s="9" t="s">
        <v>53</v>
      </c>
      <c r="J106" s="9" t="s">
        <v>1711</v>
      </c>
      <c r="K106" s="79">
        <v>0.93300000000000005</v>
      </c>
      <c r="N106" t="s">
        <v>1738</v>
      </c>
      <c r="O106" s="9" t="s">
        <v>1739</v>
      </c>
      <c r="P106" s="9" t="s">
        <v>1740</v>
      </c>
      <c r="Q106" s="9" t="s">
        <v>34</v>
      </c>
    </row>
    <row r="107" spans="1:17">
      <c r="A107" s="9" t="s">
        <v>1639</v>
      </c>
      <c r="B107" s="9" t="s">
        <v>1710</v>
      </c>
      <c r="C107" s="9" t="s">
        <v>469</v>
      </c>
      <c r="D107" s="9" t="s">
        <v>461</v>
      </c>
      <c r="I107" s="9" t="s">
        <v>53</v>
      </c>
      <c r="J107" s="9" t="s">
        <v>1711</v>
      </c>
      <c r="K107" s="79">
        <v>1</v>
      </c>
      <c r="N107" t="s">
        <v>1738</v>
      </c>
      <c r="O107" s="9" t="s">
        <v>1739</v>
      </c>
      <c r="P107" s="9" t="s">
        <v>1740</v>
      </c>
      <c r="Q107" s="9" t="s">
        <v>34</v>
      </c>
    </row>
    <row r="108" spans="1:17">
      <c r="A108" s="9" t="s">
        <v>1639</v>
      </c>
      <c r="B108" s="9" t="s">
        <v>1710</v>
      </c>
      <c r="C108" s="9" t="s">
        <v>469</v>
      </c>
      <c r="D108" s="9" t="s">
        <v>461</v>
      </c>
      <c r="I108" s="9" t="s">
        <v>53</v>
      </c>
      <c r="J108" s="9" t="s">
        <v>1711</v>
      </c>
      <c r="K108" s="79">
        <v>0.90900000000000003</v>
      </c>
      <c r="N108" t="s">
        <v>1738</v>
      </c>
      <c r="O108" s="9" t="s">
        <v>1739</v>
      </c>
      <c r="P108" s="9" t="s">
        <v>1740</v>
      </c>
      <c r="Q108" s="9" t="s">
        <v>34</v>
      </c>
    </row>
    <row r="109" spans="1:17">
      <c r="A109" s="9" t="s">
        <v>1639</v>
      </c>
      <c r="B109" s="9" t="s">
        <v>1710</v>
      </c>
      <c r="C109" s="9" t="s">
        <v>469</v>
      </c>
      <c r="D109" s="9" t="s">
        <v>461</v>
      </c>
      <c r="I109" s="9" t="s">
        <v>53</v>
      </c>
      <c r="J109" s="9" t="s">
        <v>1711</v>
      </c>
      <c r="K109" s="79">
        <v>0.90900000000000003</v>
      </c>
      <c r="N109" t="s">
        <v>1738</v>
      </c>
      <c r="O109" s="9" t="s">
        <v>1739</v>
      </c>
      <c r="P109" s="9" t="s">
        <v>1740</v>
      </c>
      <c r="Q109" s="9" t="s">
        <v>34</v>
      </c>
    </row>
    <row r="110" spans="1:17">
      <c r="A110" s="9" t="s">
        <v>1639</v>
      </c>
      <c r="B110" s="9" t="s">
        <v>1710</v>
      </c>
      <c r="C110" s="9" t="s">
        <v>469</v>
      </c>
      <c r="D110" s="9" t="s">
        <v>461</v>
      </c>
      <c r="I110" s="9" t="s">
        <v>53</v>
      </c>
      <c r="J110" s="9" t="s">
        <v>1711</v>
      </c>
      <c r="K110" s="79">
        <v>0.52</v>
      </c>
      <c r="N110" t="s">
        <v>1738</v>
      </c>
      <c r="O110" s="9" t="s">
        <v>1739</v>
      </c>
      <c r="P110" s="9" t="s">
        <v>1740</v>
      </c>
      <c r="Q110" s="9" t="s">
        <v>34</v>
      </c>
    </row>
    <row r="111" spans="1:17">
      <c r="A111" s="9" t="s">
        <v>1639</v>
      </c>
      <c r="B111" s="9" t="s">
        <v>1710</v>
      </c>
      <c r="C111" s="9" t="s">
        <v>469</v>
      </c>
      <c r="D111" s="9" t="s">
        <v>461</v>
      </c>
      <c r="I111" s="9" t="s">
        <v>53</v>
      </c>
      <c r="J111" s="9" t="s">
        <v>1711</v>
      </c>
      <c r="K111" s="79">
        <v>0.8</v>
      </c>
      <c r="N111" t="s">
        <v>1738</v>
      </c>
      <c r="O111" s="9" t="s">
        <v>1739</v>
      </c>
      <c r="P111" s="9" t="s">
        <v>1740</v>
      </c>
      <c r="Q111" s="9" t="s">
        <v>34</v>
      </c>
    </row>
    <row r="112" spans="1:17">
      <c r="A112" s="9" t="s">
        <v>1639</v>
      </c>
      <c r="B112" s="9" t="s">
        <v>1710</v>
      </c>
      <c r="C112" s="9" t="s">
        <v>469</v>
      </c>
      <c r="D112" s="9" t="s">
        <v>461</v>
      </c>
      <c r="I112" s="9" t="s">
        <v>53</v>
      </c>
      <c r="J112" s="9" t="s">
        <v>1711</v>
      </c>
      <c r="K112" s="79">
        <v>0.75</v>
      </c>
      <c r="N112" t="s">
        <v>1738</v>
      </c>
      <c r="O112" s="9" t="s">
        <v>1739</v>
      </c>
      <c r="P112" s="9" t="s">
        <v>1740</v>
      </c>
      <c r="Q112" s="9" t="s">
        <v>34</v>
      </c>
    </row>
    <row r="113" spans="1:17">
      <c r="A113" s="9" t="s">
        <v>1639</v>
      </c>
      <c r="B113" s="9" t="s">
        <v>1710</v>
      </c>
      <c r="C113" s="9" t="s">
        <v>469</v>
      </c>
      <c r="D113" s="9" t="s">
        <v>461</v>
      </c>
      <c r="I113" s="9" t="s">
        <v>53</v>
      </c>
      <c r="J113" s="9" t="s">
        <v>1711</v>
      </c>
      <c r="K113" s="79">
        <v>0.93500000000000005</v>
      </c>
      <c r="N113" t="s">
        <v>1738</v>
      </c>
      <c r="O113" s="9" t="s">
        <v>1739</v>
      </c>
      <c r="P113" s="9" t="s">
        <v>1740</v>
      </c>
      <c r="Q113" s="9" t="s">
        <v>34</v>
      </c>
    </row>
    <row r="114" spans="1:17">
      <c r="A114" s="9" t="s">
        <v>1647</v>
      </c>
      <c r="B114" s="9" t="s">
        <v>1710</v>
      </c>
      <c r="C114" s="9" t="s">
        <v>469</v>
      </c>
      <c r="D114" s="9" t="s">
        <v>461</v>
      </c>
      <c r="I114" s="9" t="s">
        <v>53</v>
      </c>
      <c r="J114" s="9" t="s">
        <v>1711</v>
      </c>
      <c r="K114" s="79">
        <v>100</v>
      </c>
      <c r="N114" t="s">
        <v>1738</v>
      </c>
      <c r="O114" s="9" t="s">
        <v>1739</v>
      </c>
      <c r="P114" s="9" t="s">
        <v>1740</v>
      </c>
      <c r="Q114" s="9" t="s">
        <v>34</v>
      </c>
    </row>
    <row r="115" spans="1:17">
      <c r="A115" s="9" t="s">
        <v>1647</v>
      </c>
      <c r="B115" s="9" t="s">
        <v>1710</v>
      </c>
      <c r="C115" s="9" t="s">
        <v>469</v>
      </c>
      <c r="D115" s="9" t="s">
        <v>461</v>
      </c>
      <c r="I115" s="9" t="s">
        <v>53</v>
      </c>
      <c r="J115" s="9" t="s">
        <v>1711</v>
      </c>
      <c r="K115" s="79">
        <v>99.9</v>
      </c>
      <c r="N115" t="s">
        <v>1738</v>
      </c>
      <c r="O115" s="9" t="s">
        <v>1739</v>
      </c>
      <c r="P115" s="9" t="s">
        <v>1740</v>
      </c>
      <c r="Q115" s="9" t="s">
        <v>34</v>
      </c>
    </row>
    <row r="116" spans="1:17">
      <c r="A116" s="9" t="s">
        <v>1647</v>
      </c>
      <c r="B116" s="9" t="s">
        <v>1710</v>
      </c>
      <c r="C116" s="9" t="s">
        <v>469</v>
      </c>
      <c r="D116" s="9" t="s">
        <v>461</v>
      </c>
      <c r="I116" s="9" t="s">
        <v>53</v>
      </c>
      <c r="J116" s="9" t="s">
        <v>1711</v>
      </c>
      <c r="K116" s="79">
        <v>97.8</v>
      </c>
      <c r="N116" t="s">
        <v>1738</v>
      </c>
      <c r="O116" s="9" t="s">
        <v>1739</v>
      </c>
      <c r="P116" s="9" t="s">
        <v>1740</v>
      </c>
      <c r="Q116" s="9" t="s">
        <v>34</v>
      </c>
    </row>
    <row r="117" spans="1:17">
      <c r="A117" s="9" t="s">
        <v>1647</v>
      </c>
      <c r="B117" s="9" t="s">
        <v>1710</v>
      </c>
      <c r="C117" s="9" t="s">
        <v>469</v>
      </c>
      <c r="D117" s="9" t="s">
        <v>461</v>
      </c>
      <c r="I117" s="9" t="s">
        <v>53</v>
      </c>
      <c r="J117" s="9" t="s">
        <v>1711</v>
      </c>
      <c r="K117" s="79">
        <v>88.8</v>
      </c>
      <c r="N117" t="s">
        <v>1738</v>
      </c>
      <c r="O117" s="9" t="s">
        <v>1739</v>
      </c>
      <c r="P117" s="9" t="s">
        <v>1740</v>
      </c>
      <c r="Q117" s="9" t="s">
        <v>34</v>
      </c>
    </row>
    <row r="118" spans="1:17">
      <c r="A118" s="9" t="s">
        <v>1647</v>
      </c>
      <c r="B118" s="9" t="s">
        <v>1710</v>
      </c>
      <c r="C118" s="9" t="s">
        <v>469</v>
      </c>
      <c r="D118" s="9" t="s">
        <v>461</v>
      </c>
      <c r="I118" s="9" t="s">
        <v>53</v>
      </c>
      <c r="J118" s="9" t="s">
        <v>1711</v>
      </c>
      <c r="K118" s="79">
        <v>1</v>
      </c>
      <c r="N118" t="s">
        <v>1738</v>
      </c>
      <c r="O118" s="9" t="s">
        <v>1739</v>
      </c>
      <c r="P118" s="9" t="s">
        <v>1740</v>
      </c>
      <c r="Q118" s="9" t="s">
        <v>34</v>
      </c>
    </row>
    <row r="119" spans="1:17">
      <c r="A119" s="9" t="s">
        <v>1647</v>
      </c>
      <c r="B119" s="9" t="s">
        <v>1710</v>
      </c>
      <c r="C119" s="9" t="s">
        <v>469</v>
      </c>
      <c r="D119" s="9" t="s">
        <v>461</v>
      </c>
      <c r="I119" s="9" t="s">
        <v>53</v>
      </c>
      <c r="J119" s="9" t="s">
        <v>1711</v>
      </c>
      <c r="K119" s="79">
        <v>1</v>
      </c>
      <c r="N119" t="s">
        <v>1738</v>
      </c>
      <c r="O119" s="9" t="s">
        <v>1739</v>
      </c>
      <c r="P119" s="9" t="s">
        <v>1740</v>
      </c>
      <c r="Q119" s="9" t="s">
        <v>34</v>
      </c>
    </row>
    <row r="120" spans="1:17">
      <c r="A120" s="9" t="s">
        <v>1647</v>
      </c>
      <c r="B120" s="9" t="s">
        <v>1710</v>
      </c>
      <c r="C120" s="9" t="s">
        <v>469</v>
      </c>
      <c r="D120" s="9" t="s">
        <v>461</v>
      </c>
      <c r="I120" s="9" t="s">
        <v>53</v>
      </c>
      <c r="J120" s="9" t="s">
        <v>1711</v>
      </c>
      <c r="K120" s="79">
        <v>0.94</v>
      </c>
      <c r="N120" t="s">
        <v>1738</v>
      </c>
      <c r="O120" s="9" t="s">
        <v>1739</v>
      </c>
      <c r="P120" s="9" t="s">
        <v>1740</v>
      </c>
      <c r="Q120" s="9" t="s">
        <v>34</v>
      </c>
    </row>
    <row r="121" spans="1:17">
      <c r="A121" s="9" t="s">
        <v>1647</v>
      </c>
      <c r="B121" s="9" t="s">
        <v>1710</v>
      </c>
      <c r="C121" s="9" t="s">
        <v>469</v>
      </c>
      <c r="D121" s="9" t="s">
        <v>461</v>
      </c>
      <c r="I121" s="9" t="s">
        <v>53</v>
      </c>
      <c r="J121" s="9" t="s">
        <v>1711</v>
      </c>
      <c r="K121" s="79">
        <v>0.99</v>
      </c>
      <c r="N121" t="s">
        <v>1738</v>
      </c>
      <c r="O121" s="9" t="s">
        <v>1739</v>
      </c>
      <c r="P121" s="9" t="s">
        <v>1740</v>
      </c>
      <c r="Q121" s="9" t="s">
        <v>34</v>
      </c>
    </row>
    <row r="122" spans="1:17">
      <c r="A122" s="9" t="s">
        <v>1647</v>
      </c>
      <c r="B122" s="9" t="s">
        <v>1710</v>
      </c>
      <c r="C122" s="9" t="s">
        <v>469</v>
      </c>
      <c r="D122" s="9" t="s">
        <v>461</v>
      </c>
      <c r="I122" s="9" t="s">
        <v>53</v>
      </c>
      <c r="J122" s="9" t="s">
        <v>1711</v>
      </c>
      <c r="K122" s="79">
        <v>1</v>
      </c>
      <c r="N122" t="s">
        <v>1738</v>
      </c>
      <c r="O122" s="9" t="s">
        <v>1739</v>
      </c>
      <c r="P122" s="9" t="s">
        <v>1740</v>
      </c>
      <c r="Q122" s="9" t="s">
        <v>34</v>
      </c>
    </row>
    <row r="123" spans="1:17">
      <c r="A123" s="9" t="s">
        <v>1639</v>
      </c>
      <c r="B123" s="9" t="s">
        <v>1742</v>
      </c>
      <c r="C123" s="9" t="s">
        <v>469</v>
      </c>
      <c r="D123" s="9" t="s">
        <v>461</v>
      </c>
      <c r="I123" s="9" t="s">
        <v>53</v>
      </c>
      <c r="J123" s="9" t="s">
        <v>1648</v>
      </c>
      <c r="K123" s="79">
        <v>0.81599999999999995</v>
      </c>
      <c r="N123" t="s">
        <v>1738</v>
      </c>
      <c r="O123" s="9" t="s">
        <v>1739</v>
      </c>
      <c r="P123" s="9" t="s">
        <v>1740</v>
      </c>
      <c r="Q123" s="9" t="s">
        <v>34</v>
      </c>
    </row>
    <row r="124" spans="1:17">
      <c r="A124" s="9" t="s">
        <v>1639</v>
      </c>
      <c r="B124" s="9" t="s">
        <v>1742</v>
      </c>
      <c r="C124" s="9" t="s">
        <v>469</v>
      </c>
      <c r="D124" s="9" t="s">
        <v>461</v>
      </c>
      <c r="I124" s="9" t="s">
        <v>53</v>
      </c>
      <c r="J124" s="9" t="s">
        <v>1648</v>
      </c>
      <c r="K124" s="79">
        <v>0.81799999999999995</v>
      </c>
      <c r="N124" t="s">
        <v>1738</v>
      </c>
      <c r="O124" s="9" t="s">
        <v>1739</v>
      </c>
      <c r="P124" s="9" t="s">
        <v>1740</v>
      </c>
      <c r="Q124" s="9" t="s">
        <v>34</v>
      </c>
    </row>
    <row r="125" spans="1:17">
      <c r="A125" s="9" t="s">
        <v>1639</v>
      </c>
      <c r="B125" s="9" t="s">
        <v>1742</v>
      </c>
      <c r="C125" s="9" t="s">
        <v>469</v>
      </c>
      <c r="D125" s="9" t="s">
        <v>461</v>
      </c>
      <c r="I125" s="9" t="s">
        <v>53</v>
      </c>
      <c r="J125" s="9" t="s">
        <v>1648</v>
      </c>
      <c r="K125" s="79">
        <v>0.84299999999999997</v>
      </c>
      <c r="N125" t="s">
        <v>1738</v>
      </c>
      <c r="O125" s="9" t="s">
        <v>1739</v>
      </c>
      <c r="P125" s="9" t="s">
        <v>1740</v>
      </c>
      <c r="Q125" s="9" t="s">
        <v>34</v>
      </c>
    </row>
    <row r="126" spans="1:17">
      <c r="A126" s="9" t="s">
        <v>1639</v>
      </c>
      <c r="B126" s="9" t="s">
        <v>1742</v>
      </c>
      <c r="C126" s="9" t="s">
        <v>469</v>
      </c>
      <c r="D126" s="9" t="s">
        <v>461</v>
      </c>
      <c r="I126" s="9" t="s">
        <v>53</v>
      </c>
      <c r="J126" s="9" t="s">
        <v>1648</v>
      </c>
      <c r="K126" s="79">
        <v>0.73</v>
      </c>
      <c r="N126" t="s">
        <v>1738</v>
      </c>
      <c r="O126" s="9" t="s">
        <v>1739</v>
      </c>
      <c r="P126" s="9" t="s">
        <v>1740</v>
      </c>
      <c r="Q126" s="9" t="s">
        <v>34</v>
      </c>
    </row>
    <row r="127" spans="1:17">
      <c r="A127" s="9" t="s">
        <v>1639</v>
      </c>
      <c r="B127" s="9" t="s">
        <v>1742</v>
      </c>
      <c r="C127" s="9" t="s">
        <v>469</v>
      </c>
      <c r="D127" s="9" t="s">
        <v>461</v>
      </c>
      <c r="I127" s="9" t="s">
        <v>53</v>
      </c>
      <c r="J127" s="9" t="s">
        <v>1648</v>
      </c>
      <c r="K127" s="79">
        <v>0.93700000000000006</v>
      </c>
      <c r="N127" t="s">
        <v>1738</v>
      </c>
      <c r="O127" s="9" t="s">
        <v>1739</v>
      </c>
      <c r="P127" s="9" t="s">
        <v>1740</v>
      </c>
      <c r="Q127" s="9" t="s">
        <v>34</v>
      </c>
    </row>
    <row r="128" spans="1:17">
      <c r="A128" s="9" t="s">
        <v>1639</v>
      </c>
      <c r="B128" s="9" t="s">
        <v>1742</v>
      </c>
      <c r="C128" s="9" t="s">
        <v>469</v>
      </c>
      <c r="D128" s="9" t="s">
        <v>461</v>
      </c>
      <c r="I128" s="9" t="s">
        <v>53</v>
      </c>
      <c r="J128" s="9" t="s">
        <v>1648</v>
      </c>
      <c r="K128" s="79">
        <v>0.87400000000000011</v>
      </c>
      <c r="N128" t="s">
        <v>1738</v>
      </c>
      <c r="O128" s="9" t="s">
        <v>1739</v>
      </c>
      <c r="P128" s="9" t="s">
        <v>1740</v>
      </c>
      <c r="Q128" s="9" t="s">
        <v>34</v>
      </c>
    </row>
    <row r="129" spans="1:17">
      <c r="A129" s="9" t="s">
        <v>1639</v>
      </c>
      <c r="B129" s="9" t="s">
        <v>1742</v>
      </c>
      <c r="C129" s="9" t="s">
        <v>469</v>
      </c>
      <c r="D129" s="9" t="s">
        <v>461</v>
      </c>
      <c r="I129" s="9" t="s">
        <v>53</v>
      </c>
      <c r="J129" s="9" t="s">
        <v>1648</v>
      </c>
      <c r="K129" s="79">
        <v>0.877</v>
      </c>
      <c r="N129" t="s">
        <v>1738</v>
      </c>
      <c r="O129" s="9" t="s">
        <v>1739</v>
      </c>
      <c r="P129" s="9" t="s">
        <v>1740</v>
      </c>
      <c r="Q129" s="9" t="s">
        <v>34</v>
      </c>
    </row>
    <row r="130" spans="1:17">
      <c r="A130" s="9" t="s">
        <v>1639</v>
      </c>
      <c r="B130" s="9" t="s">
        <v>1742</v>
      </c>
      <c r="C130" s="9" t="s">
        <v>469</v>
      </c>
      <c r="D130" s="9" t="s">
        <v>461</v>
      </c>
      <c r="I130" s="9" t="s">
        <v>53</v>
      </c>
      <c r="J130" s="9" t="s">
        <v>1648</v>
      </c>
      <c r="K130" s="79">
        <v>1</v>
      </c>
      <c r="N130" t="s">
        <v>1738</v>
      </c>
      <c r="O130" s="9" t="s">
        <v>1739</v>
      </c>
      <c r="P130" s="9" t="s">
        <v>1740</v>
      </c>
      <c r="Q130" s="9" t="s">
        <v>34</v>
      </c>
    </row>
    <row r="131" spans="1:17">
      <c r="A131" s="9" t="s">
        <v>1639</v>
      </c>
      <c r="B131" s="9" t="s">
        <v>1742</v>
      </c>
      <c r="C131" s="9" t="s">
        <v>469</v>
      </c>
      <c r="D131" s="9" t="s">
        <v>461</v>
      </c>
      <c r="I131" s="9" t="s">
        <v>53</v>
      </c>
      <c r="J131" s="9" t="s">
        <v>1648</v>
      </c>
      <c r="K131" s="79">
        <v>0.84900000000000009</v>
      </c>
      <c r="N131" t="s">
        <v>1738</v>
      </c>
      <c r="O131" s="9" t="s">
        <v>1739</v>
      </c>
      <c r="P131" s="9" t="s">
        <v>1740</v>
      </c>
      <c r="Q131" s="9" t="s">
        <v>34</v>
      </c>
    </row>
    <row r="132" spans="1:17">
      <c r="A132" s="9" t="s">
        <v>1639</v>
      </c>
      <c r="B132" s="9" t="s">
        <v>1742</v>
      </c>
      <c r="C132" s="9" t="s">
        <v>469</v>
      </c>
      <c r="D132" s="9" t="s">
        <v>461</v>
      </c>
      <c r="I132" s="9" t="s">
        <v>53</v>
      </c>
      <c r="J132" s="9" t="s">
        <v>1648</v>
      </c>
      <c r="K132" s="79">
        <v>0.95499999999999996</v>
      </c>
      <c r="N132" t="s">
        <v>1738</v>
      </c>
      <c r="O132" s="9" t="s">
        <v>1739</v>
      </c>
      <c r="P132" s="9" t="s">
        <v>1740</v>
      </c>
      <c r="Q132" s="9" t="s">
        <v>34</v>
      </c>
    </row>
    <row r="133" spans="1:17">
      <c r="A133" s="9" t="s">
        <v>1639</v>
      </c>
      <c r="B133" s="9" t="s">
        <v>1742</v>
      </c>
      <c r="C133" s="9" t="s">
        <v>469</v>
      </c>
      <c r="D133" s="9" t="s">
        <v>461</v>
      </c>
      <c r="I133" s="9" t="s">
        <v>53</v>
      </c>
      <c r="J133" s="9" t="s">
        <v>1648</v>
      </c>
      <c r="K133" s="79">
        <v>0.85</v>
      </c>
      <c r="N133" t="s">
        <v>1738</v>
      </c>
      <c r="O133" s="9" t="s">
        <v>1739</v>
      </c>
      <c r="P133" s="9" t="s">
        <v>1740</v>
      </c>
      <c r="Q133" s="9" t="s">
        <v>34</v>
      </c>
    </row>
    <row r="134" spans="1:17">
      <c r="A134" s="9" t="s">
        <v>1639</v>
      </c>
      <c r="B134" s="9" t="s">
        <v>1742</v>
      </c>
      <c r="C134" s="9" t="s">
        <v>469</v>
      </c>
      <c r="D134" s="9" t="s">
        <v>461</v>
      </c>
      <c r="I134" s="9" t="s">
        <v>53</v>
      </c>
      <c r="J134" s="9" t="s">
        <v>1648</v>
      </c>
      <c r="K134" s="79">
        <v>0.94</v>
      </c>
      <c r="N134" t="s">
        <v>1738</v>
      </c>
      <c r="O134" s="9" t="s">
        <v>1739</v>
      </c>
      <c r="P134" s="9" t="s">
        <v>1740</v>
      </c>
      <c r="Q134" s="9" t="s">
        <v>34</v>
      </c>
    </row>
    <row r="135" spans="1:17">
      <c r="A135" s="9" t="s">
        <v>1639</v>
      </c>
      <c r="B135" s="9" t="s">
        <v>1742</v>
      </c>
      <c r="C135" s="9" t="s">
        <v>469</v>
      </c>
      <c r="D135" s="9" t="s">
        <v>461</v>
      </c>
      <c r="I135" s="9" t="s">
        <v>53</v>
      </c>
      <c r="J135" s="9" t="s">
        <v>1648</v>
      </c>
      <c r="K135" s="79">
        <v>0.98</v>
      </c>
      <c r="N135" t="s">
        <v>1738</v>
      </c>
      <c r="O135" s="9" t="s">
        <v>1739</v>
      </c>
      <c r="P135" s="9" t="s">
        <v>1740</v>
      </c>
      <c r="Q135" s="9" t="s">
        <v>34</v>
      </c>
    </row>
    <row r="136" spans="1:17">
      <c r="A136" s="9" t="s">
        <v>1639</v>
      </c>
      <c r="B136" s="9" t="s">
        <v>1742</v>
      </c>
      <c r="C136" s="9" t="s">
        <v>469</v>
      </c>
      <c r="D136" s="9" t="s">
        <v>461</v>
      </c>
      <c r="I136" s="9" t="s">
        <v>53</v>
      </c>
      <c r="J136" s="9" t="s">
        <v>1648</v>
      </c>
      <c r="K136" s="79">
        <v>0.88200000000000001</v>
      </c>
      <c r="N136" t="s">
        <v>1738</v>
      </c>
      <c r="O136" s="9" t="s">
        <v>1739</v>
      </c>
      <c r="P136" s="9" t="s">
        <v>1740</v>
      </c>
      <c r="Q136" s="9" t="s">
        <v>34</v>
      </c>
    </row>
    <row r="137" spans="1:17">
      <c r="A137" s="9" t="s">
        <v>1647</v>
      </c>
      <c r="B137" s="9" t="s">
        <v>1742</v>
      </c>
      <c r="C137" s="9" t="s">
        <v>469</v>
      </c>
      <c r="D137" s="9" t="s">
        <v>461</v>
      </c>
      <c r="I137" s="9" t="s">
        <v>53</v>
      </c>
      <c r="J137" s="9" t="s">
        <v>1648</v>
      </c>
      <c r="K137" s="79">
        <v>0.99400000000000011</v>
      </c>
      <c r="N137" t="s">
        <v>1738</v>
      </c>
      <c r="O137" s="9" t="s">
        <v>1739</v>
      </c>
      <c r="P137" s="9" t="s">
        <v>1740</v>
      </c>
      <c r="Q137" s="9" t="s">
        <v>34</v>
      </c>
    </row>
    <row r="138" spans="1:17">
      <c r="A138" s="9" t="s">
        <v>1647</v>
      </c>
      <c r="B138" s="9" t="s">
        <v>1742</v>
      </c>
      <c r="C138" s="9" t="s">
        <v>469</v>
      </c>
      <c r="D138" s="9" t="s">
        <v>461</v>
      </c>
      <c r="I138" s="9" t="s">
        <v>53</v>
      </c>
      <c r="J138" s="9" t="s">
        <v>1648</v>
      </c>
      <c r="K138" s="79">
        <v>0.96200000000000008</v>
      </c>
      <c r="N138" t="s">
        <v>1738</v>
      </c>
      <c r="O138" s="9" t="s">
        <v>1739</v>
      </c>
      <c r="P138" s="9" t="s">
        <v>1740</v>
      </c>
      <c r="Q138" s="9" t="s">
        <v>34</v>
      </c>
    </row>
    <row r="139" spans="1:17">
      <c r="A139" s="9" t="s">
        <v>1647</v>
      </c>
      <c r="B139" s="9" t="s">
        <v>1742</v>
      </c>
      <c r="C139" s="9" t="s">
        <v>469</v>
      </c>
      <c r="D139" s="9" t="s">
        <v>461</v>
      </c>
      <c r="I139" s="9" t="s">
        <v>53</v>
      </c>
      <c r="J139" s="9" t="s">
        <v>1648</v>
      </c>
      <c r="K139" s="79">
        <v>0.97400000000000009</v>
      </c>
      <c r="N139" t="s">
        <v>1738</v>
      </c>
      <c r="O139" s="9" t="s">
        <v>1739</v>
      </c>
      <c r="P139" s="9" t="s">
        <v>1740</v>
      </c>
      <c r="Q139" s="9" t="s">
        <v>34</v>
      </c>
    </row>
    <row r="140" spans="1:17">
      <c r="A140" s="9" t="s">
        <v>1647</v>
      </c>
      <c r="B140" s="9" t="s">
        <v>1742</v>
      </c>
      <c r="C140" s="9" t="s">
        <v>469</v>
      </c>
      <c r="D140" s="9" t="s">
        <v>461</v>
      </c>
      <c r="I140" s="9" t="s">
        <v>53</v>
      </c>
      <c r="J140" s="9" t="s">
        <v>1648</v>
      </c>
      <c r="K140" s="79">
        <v>0.98</v>
      </c>
      <c r="N140" t="s">
        <v>1738</v>
      </c>
      <c r="O140" s="9" t="s">
        <v>1739</v>
      </c>
      <c r="P140" s="9" t="s">
        <v>1740</v>
      </c>
      <c r="Q140" s="9" t="s">
        <v>34</v>
      </c>
    </row>
    <row r="141" spans="1:17">
      <c r="A141" s="9" t="s">
        <v>1647</v>
      </c>
      <c r="B141" s="9" t="s">
        <v>1742</v>
      </c>
      <c r="C141" s="9" t="s">
        <v>469</v>
      </c>
      <c r="D141" s="9" t="s">
        <v>461</v>
      </c>
      <c r="I141" s="9" t="s">
        <v>53</v>
      </c>
      <c r="J141" s="9" t="s">
        <v>1648</v>
      </c>
      <c r="K141" s="79">
        <v>0.98099999999999998</v>
      </c>
      <c r="N141" t="s">
        <v>1738</v>
      </c>
      <c r="O141" s="9" t="s">
        <v>1739</v>
      </c>
      <c r="P141" s="9" t="s">
        <v>1740</v>
      </c>
      <c r="Q141" s="9" t="s">
        <v>34</v>
      </c>
    </row>
    <row r="142" spans="1:17">
      <c r="A142" s="9" t="s">
        <v>1647</v>
      </c>
      <c r="B142" s="9" t="s">
        <v>1742</v>
      </c>
      <c r="C142" s="9" t="s">
        <v>469</v>
      </c>
      <c r="D142" s="9" t="s">
        <v>461</v>
      </c>
      <c r="I142" s="9" t="s">
        <v>53</v>
      </c>
      <c r="J142" s="9" t="s">
        <v>1648</v>
      </c>
      <c r="K142" s="79">
        <v>0.97799999999999998</v>
      </c>
      <c r="N142" t="s">
        <v>1738</v>
      </c>
      <c r="O142" s="9" t="s">
        <v>1739</v>
      </c>
      <c r="P142" s="9" t="s">
        <v>1740</v>
      </c>
      <c r="Q142" s="9" t="s">
        <v>34</v>
      </c>
    </row>
    <row r="143" spans="1:17">
      <c r="A143" s="9" t="s">
        <v>1647</v>
      </c>
      <c r="B143" s="9" t="s">
        <v>1742</v>
      </c>
      <c r="C143" s="9" t="s">
        <v>469</v>
      </c>
      <c r="D143" s="9" t="s">
        <v>461</v>
      </c>
      <c r="I143" s="9" t="s">
        <v>53</v>
      </c>
      <c r="J143" s="9" t="s">
        <v>1648</v>
      </c>
      <c r="K143" s="79">
        <v>0.99099999999999999</v>
      </c>
      <c r="N143" t="s">
        <v>1738</v>
      </c>
      <c r="O143" s="9" t="s">
        <v>1739</v>
      </c>
      <c r="P143" s="9" t="s">
        <v>1740</v>
      </c>
      <c r="Q143" s="9" t="s">
        <v>34</v>
      </c>
    </row>
    <row r="144" spans="1:17">
      <c r="A144" s="9" t="s">
        <v>1647</v>
      </c>
      <c r="B144" s="9" t="s">
        <v>1742</v>
      </c>
      <c r="C144" s="9" t="s">
        <v>469</v>
      </c>
      <c r="D144" s="9" t="s">
        <v>461</v>
      </c>
      <c r="I144" s="9" t="s">
        <v>53</v>
      </c>
      <c r="J144" s="9" t="s">
        <v>1648</v>
      </c>
      <c r="K144" s="79">
        <v>0.996</v>
      </c>
      <c r="N144" t="s">
        <v>1738</v>
      </c>
      <c r="O144" s="9" t="s">
        <v>1739</v>
      </c>
      <c r="P144" s="9" t="s">
        <v>1740</v>
      </c>
      <c r="Q144" s="9" t="s">
        <v>34</v>
      </c>
    </row>
    <row r="145" spans="1:17">
      <c r="A145" s="9" t="s">
        <v>1647</v>
      </c>
      <c r="B145" s="9" t="s">
        <v>1742</v>
      </c>
      <c r="C145" s="9" t="s">
        <v>469</v>
      </c>
      <c r="D145" s="9" t="s">
        <v>461</v>
      </c>
      <c r="I145" s="9" t="s">
        <v>53</v>
      </c>
      <c r="J145" s="9" t="s">
        <v>1648</v>
      </c>
      <c r="K145" s="79">
        <v>0.96599999999999997</v>
      </c>
      <c r="N145" t="s">
        <v>1738</v>
      </c>
      <c r="O145" s="9" t="s">
        <v>1739</v>
      </c>
      <c r="P145" s="9" t="s">
        <v>1740</v>
      </c>
      <c r="Q145" s="9" t="s">
        <v>34</v>
      </c>
    </row>
    <row r="146" spans="1:17">
      <c r="A146" s="9" t="s">
        <v>1647</v>
      </c>
      <c r="B146" s="9" t="s">
        <v>1742</v>
      </c>
      <c r="C146" s="9" t="s">
        <v>469</v>
      </c>
      <c r="D146" s="9" t="s">
        <v>461</v>
      </c>
      <c r="I146" s="9" t="s">
        <v>53</v>
      </c>
      <c r="J146" s="9" t="s">
        <v>1648</v>
      </c>
      <c r="K146" s="79">
        <v>0.94</v>
      </c>
      <c r="N146" t="s">
        <v>1738</v>
      </c>
      <c r="O146" s="9" t="s">
        <v>1739</v>
      </c>
      <c r="P146" s="9" t="s">
        <v>1740</v>
      </c>
      <c r="Q146" s="9" t="s">
        <v>34</v>
      </c>
    </row>
    <row r="147" spans="1:17">
      <c r="A147" s="9" t="s">
        <v>1647</v>
      </c>
      <c r="B147" s="9" t="s">
        <v>1742</v>
      </c>
      <c r="C147" s="9" t="s">
        <v>469</v>
      </c>
      <c r="D147" s="9" t="s">
        <v>461</v>
      </c>
      <c r="I147" s="9" t="s">
        <v>53</v>
      </c>
      <c r="J147" s="9" t="s">
        <v>1648</v>
      </c>
      <c r="K147" s="79">
        <v>0.88900000000000001</v>
      </c>
      <c r="N147" t="s">
        <v>1738</v>
      </c>
      <c r="O147" s="9" t="s">
        <v>1739</v>
      </c>
      <c r="P147" s="9" t="s">
        <v>1740</v>
      </c>
      <c r="Q147" s="9" t="s">
        <v>34</v>
      </c>
    </row>
    <row r="148" spans="1:17">
      <c r="A148" s="9" t="s">
        <v>1647</v>
      </c>
      <c r="B148" s="9" t="s">
        <v>1742</v>
      </c>
      <c r="C148" s="9" t="s">
        <v>469</v>
      </c>
      <c r="D148" s="9" t="s">
        <v>461</v>
      </c>
      <c r="I148" s="9" t="s">
        <v>53</v>
      </c>
      <c r="J148" s="9" t="s">
        <v>1648</v>
      </c>
      <c r="K148" s="79">
        <v>0.877</v>
      </c>
      <c r="N148" t="s">
        <v>1738</v>
      </c>
      <c r="O148" s="9" t="s">
        <v>1739</v>
      </c>
      <c r="P148" s="9" t="s">
        <v>1740</v>
      </c>
      <c r="Q148" s="9" t="s">
        <v>34</v>
      </c>
    </row>
    <row r="149" spans="1:17">
      <c r="A149" s="9" t="s">
        <v>1647</v>
      </c>
      <c r="B149" s="9" t="s">
        <v>1742</v>
      </c>
      <c r="C149" s="9" t="s">
        <v>469</v>
      </c>
      <c r="D149" s="9" t="s">
        <v>461</v>
      </c>
      <c r="I149" s="9" t="s">
        <v>53</v>
      </c>
      <c r="J149" s="9" t="s">
        <v>1648</v>
      </c>
      <c r="K149" s="79">
        <v>0.93</v>
      </c>
      <c r="N149" t="s">
        <v>1738</v>
      </c>
      <c r="O149" s="9" t="s">
        <v>1739</v>
      </c>
      <c r="P149" s="9" t="s">
        <v>1740</v>
      </c>
      <c r="Q149" s="9" t="s">
        <v>34</v>
      </c>
    </row>
    <row r="150" spans="1:17">
      <c r="A150" s="9" t="s">
        <v>1647</v>
      </c>
      <c r="B150" s="9" t="s">
        <v>1742</v>
      </c>
      <c r="C150" s="9" t="s">
        <v>469</v>
      </c>
      <c r="D150" s="9" t="s">
        <v>461</v>
      </c>
      <c r="I150" s="9" t="s">
        <v>53</v>
      </c>
      <c r="J150" s="9" t="s">
        <v>1648</v>
      </c>
      <c r="K150" s="79">
        <v>0.94</v>
      </c>
      <c r="N150" t="s">
        <v>1738</v>
      </c>
      <c r="O150" s="9" t="s">
        <v>1739</v>
      </c>
      <c r="P150" s="9" t="s">
        <v>1740</v>
      </c>
      <c r="Q150" s="9" t="s">
        <v>34</v>
      </c>
    </row>
    <row r="151" spans="1:17">
      <c r="A151" s="9" t="s">
        <v>1647</v>
      </c>
      <c r="B151" s="9" t="s">
        <v>1742</v>
      </c>
      <c r="C151" s="9" t="s">
        <v>469</v>
      </c>
      <c r="D151" s="9" t="s">
        <v>461</v>
      </c>
      <c r="I151" s="9" t="s">
        <v>53</v>
      </c>
      <c r="J151" s="9" t="s">
        <v>1648</v>
      </c>
      <c r="K151" s="79">
        <v>0.85</v>
      </c>
      <c r="N151" t="s">
        <v>1738</v>
      </c>
      <c r="O151" s="9" t="s">
        <v>1739</v>
      </c>
      <c r="P151" s="9" t="s">
        <v>1740</v>
      </c>
      <c r="Q151" s="9" t="s">
        <v>34</v>
      </c>
    </row>
    <row r="152" spans="1:17">
      <c r="A152" s="9" t="s">
        <v>1647</v>
      </c>
      <c r="B152" s="9" t="s">
        <v>1742</v>
      </c>
      <c r="C152" s="9" t="s">
        <v>469</v>
      </c>
      <c r="D152" s="9" t="s">
        <v>461</v>
      </c>
      <c r="I152" s="9" t="s">
        <v>53</v>
      </c>
      <c r="J152" s="9" t="s">
        <v>1648</v>
      </c>
      <c r="K152" s="79">
        <v>0.92</v>
      </c>
      <c r="N152" t="s">
        <v>1738</v>
      </c>
      <c r="O152" s="9" t="s">
        <v>1739</v>
      </c>
      <c r="P152" s="9" t="s">
        <v>1740</v>
      </c>
      <c r="Q152" s="9" t="s">
        <v>34</v>
      </c>
    </row>
    <row r="153" spans="1:17">
      <c r="A153" s="9" t="s">
        <v>1639</v>
      </c>
      <c r="B153" s="9" t="s">
        <v>1743</v>
      </c>
      <c r="C153" s="9" t="s">
        <v>469</v>
      </c>
      <c r="D153" s="9" t="s">
        <v>461</v>
      </c>
      <c r="E153"/>
      <c r="F153"/>
      <c r="G153"/>
      <c r="H153"/>
      <c r="I153" s="9" t="s">
        <v>1642</v>
      </c>
      <c r="J153" s="9" t="s">
        <v>1711</v>
      </c>
      <c r="K153" s="79">
        <v>93.5</v>
      </c>
      <c r="L153"/>
      <c r="M153"/>
      <c r="N153" t="s">
        <v>470</v>
      </c>
      <c r="O153" s="9" t="s">
        <v>471</v>
      </c>
      <c r="P153" s="21" t="s">
        <v>472</v>
      </c>
      <c r="Q153" s="9" t="s">
        <v>34</v>
      </c>
    </row>
    <row r="154" spans="1:17">
      <c r="A154" s="9" t="s">
        <v>1639</v>
      </c>
      <c r="B154" s="9" t="s">
        <v>1744</v>
      </c>
      <c r="C154" s="9" t="s">
        <v>469</v>
      </c>
      <c r="D154" s="9" t="s">
        <v>461</v>
      </c>
      <c r="E154"/>
      <c r="F154"/>
      <c r="G154"/>
      <c r="H154"/>
      <c r="I154" s="9" t="s">
        <v>1642</v>
      </c>
      <c r="J154" s="9" t="s">
        <v>1711</v>
      </c>
      <c r="K154" s="35">
        <v>0.8</v>
      </c>
      <c r="L154"/>
      <c r="M154"/>
      <c r="N154" t="s">
        <v>470</v>
      </c>
      <c r="O154" s="9" t="s">
        <v>471</v>
      </c>
      <c r="P154" s="21" t="s">
        <v>472</v>
      </c>
      <c r="Q154" s="9" t="s">
        <v>34</v>
      </c>
    </row>
    <row r="155" spans="1:17">
      <c r="A155" s="9" t="s">
        <v>1639</v>
      </c>
      <c r="B155" s="9" t="s">
        <v>1744</v>
      </c>
      <c r="C155" s="9" t="s">
        <v>469</v>
      </c>
      <c r="D155" s="9" t="s">
        <v>461</v>
      </c>
      <c r="E155"/>
      <c r="F155"/>
      <c r="G155"/>
      <c r="H155"/>
      <c r="I155" s="9" t="s">
        <v>1642</v>
      </c>
      <c r="J155" s="9" t="s">
        <v>1711</v>
      </c>
      <c r="K155" s="9">
        <v>0.96799999999999997</v>
      </c>
      <c r="L155">
        <v>0.63200000000000001</v>
      </c>
      <c r="M155">
        <v>1</v>
      </c>
      <c r="N155" t="s">
        <v>470</v>
      </c>
      <c r="O155" s="9" t="s">
        <v>471</v>
      </c>
      <c r="P155" s="21" t="s">
        <v>472</v>
      </c>
      <c r="Q155" s="9" t="s">
        <v>34</v>
      </c>
    </row>
    <row r="156" spans="1:17">
      <c r="A156" s="9" t="s">
        <v>1639</v>
      </c>
      <c r="B156" s="9" t="s">
        <v>1744</v>
      </c>
      <c r="C156" s="9" t="s">
        <v>469</v>
      </c>
      <c r="D156" s="9" t="s">
        <v>461</v>
      </c>
      <c r="E156"/>
      <c r="F156"/>
      <c r="G156"/>
      <c r="H156"/>
      <c r="I156" s="9" t="s">
        <v>1642</v>
      </c>
      <c r="J156" s="9" t="s">
        <v>1711</v>
      </c>
      <c r="K156" s="35">
        <v>0.8</v>
      </c>
      <c r="L156"/>
      <c r="M156"/>
      <c r="N156" t="s">
        <v>470</v>
      </c>
      <c r="O156" s="9" t="s">
        <v>471</v>
      </c>
      <c r="P156" s="21" t="s">
        <v>472</v>
      </c>
      <c r="Q156" s="9" t="s">
        <v>34</v>
      </c>
    </row>
    <row r="157" spans="1:17">
      <c r="A157" s="9" t="s">
        <v>1639</v>
      </c>
      <c r="B157" s="9" t="s">
        <v>1745</v>
      </c>
      <c r="C157" s="9" t="s">
        <v>469</v>
      </c>
      <c r="D157" s="9" t="s">
        <v>461</v>
      </c>
      <c r="E157"/>
      <c r="F157"/>
      <c r="G157"/>
      <c r="H157"/>
      <c r="I157" s="9" t="s">
        <v>1642</v>
      </c>
      <c r="J157" s="9" t="s">
        <v>1711</v>
      </c>
      <c r="K157" s="9">
        <v>0.90400000000000003</v>
      </c>
      <c r="L157"/>
      <c r="M157"/>
      <c r="N157" t="s">
        <v>470</v>
      </c>
      <c r="O157" s="9" t="s">
        <v>471</v>
      </c>
      <c r="P157" s="21" t="s">
        <v>472</v>
      </c>
      <c r="Q157" s="9" t="s">
        <v>34</v>
      </c>
    </row>
    <row r="158" spans="1:17">
      <c r="A158" s="9" t="s">
        <v>1639</v>
      </c>
      <c r="B158" s="9" t="s">
        <v>1746</v>
      </c>
      <c r="C158" s="9" t="s">
        <v>469</v>
      </c>
      <c r="D158" s="9" t="s">
        <v>461</v>
      </c>
      <c r="E158"/>
      <c r="F158"/>
      <c r="G158"/>
      <c r="H158"/>
      <c r="I158" s="9" t="s">
        <v>1642</v>
      </c>
      <c r="J158" s="9" t="s">
        <v>1711</v>
      </c>
      <c r="K158" s="35">
        <v>0.7</v>
      </c>
      <c r="L158">
        <v>0.6</v>
      </c>
      <c r="M158">
        <v>0.8</v>
      </c>
      <c r="N158" t="s">
        <v>470</v>
      </c>
      <c r="O158" s="9" t="s">
        <v>471</v>
      </c>
      <c r="P158" s="21" t="s">
        <v>472</v>
      </c>
      <c r="Q158" s="9" t="s">
        <v>34</v>
      </c>
    </row>
    <row r="159" spans="1:17">
      <c r="A159" s="9" t="s">
        <v>1639</v>
      </c>
      <c r="B159" s="9" t="s">
        <v>1746</v>
      </c>
      <c r="C159" s="9" t="s">
        <v>469</v>
      </c>
      <c r="D159" s="9" t="s">
        <v>461</v>
      </c>
      <c r="E159"/>
      <c r="F159"/>
      <c r="G159"/>
      <c r="H159"/>
      <c r="I159" s="9" t="s">
        <v>1642</v>
      </c>
      <c r="J159" s="9" t="s">
        <v>1711</v>
      </c>
      <c r="K159" s="9">
        <v>0.995</v>
      </c>
      <c r="L159">
        <v>0.55100000000000005</v>
      </c>
      <c r="M159">
        <v>1</v>
      </c>
      <c r="N159" t="s">
        <v>470</v>
      </c>
      <c r="O159" s="9" t="s">
        <v>471</v>
      </c>
      <c r="P159" s="21" t="s">
        <v>472</v>
      </c>
      <c r="Q159" s="9" t="s">
        <v>34</v>
      </c>
    </row>
    <row r="160" spans="1:17">
      <c r="A160" s="9" t="s">
        <v>1639</v>
      </c>
      <c r="B160" s="9" t="s">
        <v>1747</v>
      </c>
      <c r="C160" s="9" t="s">
        <v>469</v>
      </c>
      <c r="D160" s="9" t="s">
        <v>461</v>
      </c>
      <c r="E160"/>
      <c r="F160"/>
      <c r="G160"/>
      <c r="H160"/>
      <c r="I160" s="9" t="s">
        <v>1642</v>
      </c>
      <c r="J160" s="9" t="s">
        <v>1711</v>
      </c>
      <c r="K160" s="35">
        <v>0.65</v>
      </c>
      <c r="L160">
        <v>0.55000000000000004</v>
      </c>
      <c r="M160">
        <v>0.75</v>
      </c>
      <c r="N160" t="s">
        <v>470</v>
      </c>
      <c r="O160" s="9" t="s">
        <v>471</v>
      </c>
      <c r="P160" s="21" t="s">
        <v>472</v>
      </c>
      <c r="Q160" s="9" t="s">
        <v>34</v>
      </c>
    </row>
    <row r="161" spans="1:17">
      <c r="A161" s="9" t="s">
        <v>1639</v>
      </c>
      <c r="B161" s="9" t="s">
        <v>1748</v>
      </c>
      <c r="C161" s="9" t="s">
        <v>469</v>
      </c>
      <c r="D161" s="9" t="s">
        <v>461</v>
      </c>
      <c r="E161"/>
      <c r="F161"/>
      <c r="G161"/>
      <c r="H161"/>
      <c r="I161" s="9" t="s">
        <v>1642</v>
      </c>
      <c r="J161" s="9" t="s">
        <v>1711</v>
      </c>
      <c r="K161" s="9">
        <v>0.72</v>
      </c>
      <c r="L161">
        <v>0.56000000000000005</v>
      </c>
      <c r="M161">
        <v>0.88</v>
      </c>
      <c r="N161" t="s">
        <v>470</v>
      </c>
      <c r="O161" s="9" t="s">
        <v>471</v>
      </c>
      <c r="P161" s="21" t="s">
        <v>472</v>
      </c>
      <c r="Q161" s="9" t="s">
        <v>34</v>
      </c>
    </row>
    <row r="162" spans="1:17">
      <c r="A162" s="9" t="s">
        <v>1639</v>
      </c>
      <c r="B162" s="9" t="s">
        <v>1749</v>
      </c>
      <c r="C162" s="9" t="s">
        <v>469</v>
      </c>
      <c r="D162" s="9" t="s">
        <v>461</v>
      </c>
      <c r="E162"/>
      <c r="F162"/>
      <c r="G162"/>
      <c r="H162"/>
      <c r="I162" s="9" t="s">
        <v>1642</v>
      </c>
      <c r="J162" s="9" t="s">
        <v>1711</v>
      </c>
      <c r="K162" s="35">
        <v>0.66</v>
      </c>
      <c r="L162">
        <v>0.52</v>
      </c>
      <c r="M162">
        <v>0.8</v>
      </c>
      <c r="N162" t="s">
        <v>470</v>
      </c>
      <c r="O162" s="9" t="s">
        <v>471</v>
      </c>
      <c r="P162" s="21" t="s">
        <v>472</v>
      </c>
      <c r="Q162" s="9" t="s">
        <v>34</v>
      </c>
    </row>
    <row r="163" spans="1:17">
      <c r="A163" s="9" t="s">
        <v>1639</v>
      </c>
      <c r="B163" s="9" t="s">
        <v>1748</v>
      </c>
      <c r="C163" s="9" t="s">
        <v>469</v>
      </c>
      <c r="D163" s="9" t="s">
        <v>461</v>
      </c>
      <c r="E163"/>
      <c r="F163"/>
      <c r="G163"/>
      <c r="H163"/>
      <c r="I163" s="9" t="s">
        <v>1642</v>
      </c>
      <c r="J163" s="9" t="s">
        <v>1711</v>
      </c>
      <c r="K163" s="9">
        <v>0.48</v>
      </c>
      <c r="L163">
        <v>0.34</v>
      </c>
      <c r="M163">
        <v>0.69</v>
      </c>
      <c r="N163" t="s">
        <v>470</v>
      </c>
      <c r="O163" s="9" t="s">
        <v>471</v>
      </c>
      <c r="P163" s="21" t="s">
        <v>472</v>
      </c>
      <c r="Q163" s="9" t="s">
        <v>34</v>
      </c>
    </row>
    <row r="164" spans="1:17">
      <c r="A164" s="9" t="s">
        <v>1639</v>
      </c>
      <c r="B164" s="9" t="s">
        <v>1749</v>
      </c>
      <c r="C164" s="9" t="s">
        <v>469</v>
      </c>
      <c r="D164" s="9" t="s">
        <v>461</v>
      </c>
      <c r="E164"/>
      <c r="F164"/>
      <c r="G164"/>
      <c r="H164"/>
      <c r="I164" s="9" t="s">
        <v>1642</v>
      </c>
      <c r="J164" s="9" t="s">
        <v>1711</v>
      </c>
      <c r="K164" s="35">
        <v>0.36</v>
      </c>
      <c r="L164">
        <v>0.24</v>
      </c>
      <c r="M164">
        <v>0.51</v>
      </c>
      <c r="N164" t="s">
        <v>470</v>
      </c>
      <c r="O164" s="9" t="s">
        <v>471</v>
      </c>
      <c r="P164" s="21" t="s">
        <v>472</v>
      </c>
      <c r="Q164" s="9" t="s">
        <v>34</v>
      </c>
    </row>
    <row r="165" spans="1:17">
      <c r="A165" s="9" t="s">
        <v>1639</v>
      </c>
      <c r="B165" t="s">
        <v>1675</v>
      </c>
      <c r="C165" s="9" t="s">
        <v>500</v>
      </c>
      <c r="D165" s="9" t="s">
        <v>461</v>
      </c>
      <c r="I165" s="9" t="s">
        <v>1642</v>
      </c>
      <c r="J165" s="9" t="s">
        <v>1750</v>
      </c>
      <c r="K165" s="9">
        <v>0.94399999999999995</v>
      </c>
      <c r="L165" s="9">
        <v>0.89800000000000002</v>
      </c>
      <c r="M165" s="9">
        <v>0.98699999999999999</v>
      </c>
      <c r="N165" s="20" t="s">
        <v>1751</v>
      </c>
      <c r="O165" s="9" t="s">
        <v>1752</v>
      </c>
      <c r="P165" s="21" t="s">
        <v>1753</v>
      </c>
      <c r="Q165" s="9" t="s">
        <v>34</v>
      </c>
    </row>
    <row r="166" spans="1:17">
      <c r="A166" s="9" t="s">
        <v>1639</v>
      </c>
      <c r="B166" t="s">
        <v>1675</v>
      </c>
      <c r="C166" s="9" t="s">
        <v>500</v>
      </c>
      <c r="D166" s="9" t="s">
        <v>461</v>
      </c>
      <c r="I166" s="9" t="s">
        <v>1642</v>
      </c>
      <c r="J166" s="9" t="s">
        <v>1750</v>
      </c>
      <c r="K166" s="9">
        <v>0.998</v>
      </c>
      <c r="L166" s="9">
        <v>0.98699999999999999</v>
      </c>
      <c r="M166" s="9">
        <v>1</v>
      </c>
      <c r="N166" s="20" t="s">
        <v>1751</v>
      </c>
      <c r="O166" s="9" t="s">
        <v>1752</v>
      </c>
      <c r="P166" s="21" t="s">
        <v>1753</v>
      </c>
      <c r="Q166" s="9" t="s">
        <v>34</v>
      </c>
    </row>
    <row r="167" spans="1:17">
      <c r="A167" s="9" t="s">
        <v>1647</v>
      </c>
      <c r="B167" t="s">
        <v>1675</v>
      </c>
      <c r="C167" s="9" t="s">
        <v>500</v>
      </c>
      <c r="D167" s="9" t="s">
        <v>461</v>
      </c>
      <c r="I167" s="9" t="s">
        <v>1642</v>
      </c>
      <c r="J167" s="9" t="s">
        <v>1750</v>
      </c>
      <c r="K167" s="9">
        <v>0.57399999999999995</v>
      </c>
      <c r="L167" s="9">
        <v>0.505</v>
      </c>
      <c r="M167" s="9">
        <v>0.64400000000000002</v>
      </c>
      <c r="N167" s="20" t="s">
        <v>1751</v>
      </c>
      <c r="O167" s="9" t="s">
        <v>1752</v>
      </c>
      <c r="P167" s="9" t="s">
        <v>1753</v>
      </c>
      <c r="Q167" s="9" t="s">
        <v>34</v>
      </c>
    </row>
    <row r="168" spans="1:17">
      <c r="A168" s="9" t="s">
        <v>1647</v>
      </c>
      <c r="B168" t="s">
        <v>1675</v>
      </c>
      <c r="C168" s="9" t="s">
        <v>500</v>
      </c>
      <c r="D168" s="9" t="s">
        <v>461</v>
      </c>
      <c r="I168" s="9" t="s">
        <v>1642</v>
      </c>
      <c r="J168" s="9" t="s">
        <v>1750</v>
      </c>
      <c r="K168" s="9">
        <v>0.90600000000000003</v>
      </c>
      <c r="L168" s="9">
        <v>0.85499999999999998</v>
      </c>
      <c r="M168" s="9">
        <v>0.94399999999999995</v>
      </c>
      <c r="N168" s="20" t="s">
        <v>1751</v>
      </c>
      <c r="O168" s="9" t="s">
        <v>1752</v>
      </c>
      <c r="P168" s="21" t="s">
        <v>1753</v>
      </c>
      <c r="Q168" s="9" t="s">
        <v>34</v>
      </c>
    </row>
    <row r="169" spans="1:17">
      <c r="A169" s="9" t="s">
        <v>1639</v>
      </c>
      <c r="B169" s="9" t="s">
        <v>1699</v>
      </c>
      <c r="C169" s="9" t="s">
        <v>500</v>
      </c>
      <c r="D169" s="9" t="s">
        <v>461</v>
      </c>
      <c r="I169" s="9" t="s">
        <v>1754</v>
      </c>
      <c r="J169" s="9" t="s">
        <v>1755</v>
      </c>
      <c r="K169" s="35">
        <v>0.99299999999999999</v>
      </c>
      <c r="N169" t="s">
        <v>1756</v>
      </c>
      <c r="O169" s="9" t="s">
        <v>1757</v>
      </c>
      <c r="P169" s="9" t="s">
        <v>1758</v>
      </c>
      <c r="Q169" s="9" t="s">
        <v>34</v>
      </c>
    </row>
    <row r="170" spans="1:17" ht="29">
      <c r="A170" s="9" t="s">
        <v>1639</v>
      </c>
      <c r="B170" s="9" t="s">
        <v>1675</v>
      </c>
      <c r="C170" s="10" t="s">
        <v>523</v>
      </c>
      <c r="D170" s="10" t="s">
        <v>461</v>
      </c>
      <c r="E170" s="10"/>
      <c r="F170" s="10"/>
      <c r="G170" s="10"/>
      <c r="H170" s="10"/>
      <c r="I170" s="10"/>
      <c r="J170" s="9" t="s">
        <v>1759</v>
      </c>
      <c r="L170" s="9">
        <v>0.93</v>
      </c>
      <c r="M170" s="9">
        <v>0.98699999999999999</v>
      </c>
      <c r="O170" s="9" t="s">
        <v>1760</v>
      </c>
      <c r="P170" s="11" t="s">
        <v>1761</v>
      </c>
    </row>
    <row r="171" spans="1:17" ht="29">
      <c r="A171" s="9" t="s">
        <v>1647</v>
      </c>
      <c r="B171" s="9" t="s">
        <v>1675</v>
      </c>
      <c r="C171" s="10" t="s">
        <v>523</v>
      </c>
      <c r="D171" s="10" t="s">
        <v>461</v>
      </c>
      <c r="E171" s="10"/>
      <c r="F171" s="10"/>
      <c r="G171" s="10"/>
      <c r="H171" s="10"/>
      <c r="I171" s="10"/>
      <c r="J171" s="9" t="s">
        <v>1759</v>
      </c>
      <c r="L171" s="9">
        <v>0.94599999999999995</v>
      </c>
      <c r="M171" s="9">
        <v>0.99099999999999999</v>
      </c>
      <c r="O171" s="9" t="s">
        <v>1762</v>
      </c>
      <c r="P171" s="11" t="s">
        <v>1763</v>
      </c>
    </row>
    <row r="172" spans="1:17" ht="29">
      <c r="A172" s="9" t="s">
        <v>1639</v>
      </c>
      <c r="B172" s="9" t="s">
        <v>1675</v>
      </c>
      <c r="C172" s="10" t="s">
        <v>523</v>
      </c>
      <c r="D172" s="10" t="s">
        <v>461</v>
      </c>
      <c r="E172" s="10"/>
      <c r="F172" s="10"/>
      <c r="G172" s="10"/>
      <c r="H172" s="10"/>
      <c r="I172" s="10"/>
      <c r="J172" s="9" t="s">
        <v>1764</v>
      </c>
      <c r="L172" s="9">
        <v>0.91300000000000003</v>
      </c>
      <c r="M172" s="9">
        <v>0.96699999999999997</v>
      </c>
      <c r="O172" s="9" t="s">
        <v>1765</v>
      </c>
      <c r="P172" s="11" t="s">
        <v>1766</v>
      </c>
    </row>
    <row r="173" spans="1:17" ht="29">
      <c r="A173" s="9" t="s">
        <v>1647</v>
      </c>
      <c r="B173" s="9" t="s">
        <v>1675</v>
      </c>
      <c r="C173" s="10" t="s">
        <v>523</v>
      </c>
      <c r="D173" s="10" t="s">
        <v>461</v>
      </c>
      <c r="E173" s="10"/>
      <c r="F173" s="10"/>
      <c r="G173" s="10"/>
      <c r="H173" s="10"/>
      <c r="I173" s="10"/>
      <c r="J173" s="9" t="s">
        <v>1764</v>
      </c>
      <c r="L173" s="9">
        <v>0.94</v>
      </c>
      <c r="M173" s="9">
        <v>1</v>
      </c>
      <c r="O173" s="9" t="s">
        <v>1767</v>
      </c>
      <c r="P173" s="11" t="s">
        <v>1768</v>
      </c>
    </row>
    <row r="174" spans="1:17" ht="29">
      <c r="A174" s="9" t="s">
        <v>1639</v>
      </c>
      <c r="B174" s="9" t="s">
        <v>1671</v>
      </c>
      <c r="C174" s="10" t="s">
        <v>523</v>
      </c>
      <c r="D174" s="10" t="s">
        <v>461</v>
      </c>
      <c r="E174" s="10"/>
      <c r="F174" s="10"/>
      <c r="G174" s="10"/>
      <c r="H174" s="10"/>
      <c r="I174" s="10"/>
      <c r="J174" s="9" t="s">
        <v>1759</v>
      </c>
      <c r="L174" s="9">
        <v>0.97</v>
      </c>
      <c r="M174" s="9">
        <v>1</v>
      </c>
      <c r="O174" s="9" t="s">
        <v>1769</v>
      </c>
      <c r="P174" s="11" t="s">
        <v>1770</v>
      </c>
    </row>
    <row r="175" spans="1:17" ht="29">
      <c r="A175" s="9" t="s">
        <v>1647</v>
      </c>
      <c r="B175" s="9" t="s">
        <v>1671</v>
      </c>
      <c r="C175" s="10" t="s">
        <v>523</v>
      </c>
      <c r="D175" s="10" t="s">
        <v>461</v>
      </c>
      <c r="E175" s="10"/>
      <c r="F175" s="10"/>
      <c r="G175" s="10"/>
      <c r="H175" s="10"/>
      <c r="I175" s="10"/>
      <c r="J175" s="9" t="s">
        <v>1759</v>
      </c>
      <c r="L175" s="9">
        <v>0.99</v>
      </c>
      <c r="M175" s="9">
        <v>0.995</v>
      </c>
      <c r="O175" s="9" t="s">
        <v>1771</v>
      </c>
      <c r="P175" s="11" t="s">
        <v>1772</v>
      </c>
    </row>
    <row r="176" spans="1:17" ht="16.5">
      <c r="A176" s="9" t="s">
        <v>1639</v>
      </c>
      <c r="B176" s="9" t="s">
        <v>1640</v>
      </c>
      <c r="C176" s="9" t="s">
        <v>533</v>
      </c>
      <c r="D176" s="9" t="s">
        <v>461</v>
      </c>
      <c r="J176" s="9" t="s">
        <v>1773</v>
      </c>
      <c r="K176" s="35">
        <v>0.98829999999999996</v>
      </c>
      <c r="L176" s="35">
        <v>0.96609999999999996</v>
      </c>
      <c r="M176" s="35">
        <v>0.99760000000000004</v>
      </c>
      <c r="N176" t="s">
        <v>1774</v>
      </c>
      <c r="O176" s="9" t="s">
        <v>1775</v>
      </c>
      <c r="P176" s="9" t="s">
        <v>1776</v>
      </c>
      <c r="Q176" s="9" t="s">
        <v>34</v>
      </c>
    </row>
    <row r="177" spans="1:17" ht="16.5">
      <c r="A177" s="9" t="s">
        <v>1647</v>
      </c>
      <c r="B177" s="9" t="s">
        <v>1640</v>
      </c>
      <c r="C177" s="9" t="s">
        <v>533</v>
      </c>
      <c r="D177" s="9" t="s">
        <v>461</v>
      </c>
      <c r="J177" s="9" t="s">
        <v>1773</v>
      </c>
      <c r="K177" s="35">
        <v>0.74509999999999998</v>
      </c>
      <c r="L177" s="35">
        <v>0.67949999999999999</v>
      </c>
      <c r="M177" s="35">
        <v>0.8034</v>
      </c>
      <c r="N177" t="s">
        <v>1774</v>
      </c>
      <c r="O177" s="9" t="s">
        <v>1775</v>
      </c>
      <c r="P177" s="9" t="s">
        <v>1776</v>
      </c>
      <c r="Q177" s="9" t="s">
        <v>34</v>
      </c>
    </row>
    <row r="178" spans="1:17" ht="16.5">
      <c r="A178" s="9" t="s">
        <v>1639</v>
      </c>
      <c r="B178" s="9" t="s">
        <v>1777</v>
      </c>
      <c r="C178" s="9" t="s">
        <v>533</v>
      </c>
      <c r="D178" s="9" t="s">
        <v>461</v>
      </c>
      <c r="J178" s="9" t="s">
        <v>1773</v>
      </c>
      <c r="K178" s="35">
        <v>0.2273</v>
      </c>
      <c r="L178" s="35">
        <v>0.1147</v>
      </c>
      <c r="M178" s="35">
        <v>0.37840000000000001</v>
      </c>
      <c r="N178" t="s">
        <v>1774</v>
      </c>
      <c r="O178" s="9" t="s">
        <v>1775</v>
      </c>
      <c r="P178" s="9" t="s">
        <v>1776</v>
      </c>
      <c r="Q178" s="9" t="s">
        <v>34</v>
      </c>
    </row>
    <row r="179" spans="1:17" ht="16.5">
      <c r="A179" s="9" t="s">
        <v>1647</v>
      </c>
      <c r="B179" s="9" t="s">
        <v>1777</v>
      </c>
      <c r="C179" s="9" t="s">
        <v>533</v>
      </c>
      <c r="D179" s="9" t="s">
        <v>461</v>
      </c>
      <c r="J179" s="9" t="s">
        <v>1773</v>
      </c>
      <c r="K179" s="35">
        <v>0.61899999999999999</v>
      </c>
      <c r="L179" s="35">
        <v>0.45639999999999997</v>
      </c>
      <c r="M179" s="35">
        <v>0.76429999999999998</v>
      </c>
      <c r="N179" t="s">
        <v>1774</v>
      </c>
      <c r="O179" s="9" t="s">
        <v>1775</v>
      </c>
      <c r="P179" s="9" t="s">
        <v>1776</v>
      </c>
      <c r="Q179" s="9" t="s">
        <v>34</v>
      </c>
    </row>
    <row r="180" spans="1:17" ht="16.5">
      <c r="A180" s="9" t="s">
        <v>1639</v>
      </c>
      <c r="B180" s="9" t="s">
        <v>1671</v>
      </c>
      <c r="C180" s="9" t="s">
        <v>533</v>
      </c>
      <c r="D180" s="9" t="s">
        <v>461</v>
      </c>
      <c r="J180" s="9" t="s">
        <v>1773</v>
      </c>
      <c r="K180" s="35">
        <v>1</v>
      </c>
      <c r="L180" s="35">
        <v>0.95620000000000005</v>
      </c>
      <c r="M180" s="35">
        <v>1</v>
      </c>
      <c r="N180" t="s">
        <v>1774</v>
      </c>
      <c r="O180" s="9" t="s">
        <v>1775</v>
      </c>
      <c r="P180" s="9" t="s">
        <v>1776</v>
      </c>
      <c r="Q180" s="9" t="s">
        <v>34</v>
      </c>
    </row>
    <row r="181" spans="1:17" ht="16.5">
      <c r="A181" s="9" t="s">
        <v>1647</v>
      </c>
      <c r="B181" s="9" t="s">
        <v>1671</v>
      </c>
      <c r="C181" s="9" t="s">
        <v>533</v>
      </c>
      <c r="D181" s="9" t="s">
        <v>461</v>
      </c>
      <c r="J181" s="9" t="s">
        <v>1773</v>
      </c>
      <c r="K181" s="35">
        <v>1</v>
      </c>
      <c r="L181" s="35">
        <v>0.95620000000000005</v>
      </c>
      <c r="M181" s="35">
        <v>1</v>
      </c>
      <c r="N181" t="s">
        <v>1774</v>
      </c>
      <c r="O181" s="9" t="s">
        <v>1775</v>
      </c>
      <c r="P181" s="9" t="s">
        <v>1776</v>
      </c>
      <c r="Q181" s="9" t="s">
        <v>34</v>
      </c>
    </row>
    <row r="182" spans="1:17">
      <c r="A182" s="9" t="s">
        <v>1639</v>
      </c>
      <c r="B182" s="9" t="s">
        <v>1675</v>
      </c>
      <c r="C182" s="9" t="s">
        <v>533</v>
      </c>
      <c r="D182" s="9" t="s">
        <v>461</v>
      </c>
      <c r="E182" s="9" t="s">
        <v>534</v>
      </c>
      <c r="J182" s="9" t="s">
        <v>1778</v>
      </c>
      <c r="K182" s="35">
        <v>1</v>
      </c>
      <c r="L182" s="35"/>
      <c r="M182" s="35"/>
      <c r="N182" s="9" t="s">
        <v>1779</v>
      </c>
      <c r="O182" s="9" t="s">
        <v>1780</v>
      </c>
      <c r="P182" s="9" t="s">
        <v>1781</v>
      </c>
      <c r="Q182" s="9" t="s">
        <v>34</v>
      </c>
    </row>
    <row r="183" spans="1:17">
      <c r="A183" s="9" t="s">
        <v>1647</v>
      </c>
      <c r="B183" s="9" t="s">
        <v>1675</v>
      </c>
      <c r="C183" s="9" t="s">
        <v>533</v>
      </c>
      <c r="D183" s="9" t="s">
        <v>461</v>
      </c>
      <c r="E183" s="9" t="s">
        <v>534</v>
      </c>
      <c r="J183" s="9" t="s">
        <v>1782</v>
      </c>
      <c r="K183" s="35">
        <v>1</v>
      </c>
      <c r="L183" s="35"/>
      <c r="M183" s="35"/>
      <c r="N183" s="9" t="s">
        <v>1779</v>
      </c>
      <c r="O183" s="9" t="s">
        <v>1780</v>
      </c>
      <c r="P183" s="9" t="s">
        <v>1781</v>
      </c>
      <c r="Q183" s="9" t="s">
        <v>34</v>
      </c>
    </row>
    <row r="184" spans="1:17">
      <c r="A184" s="9" t="s">
        <v>1639</v>
      </c>
      <c r="B184" s="9" t="s">
        <v>1783</v>
      </c>
      <c r="C184" s="26" t="s">
        <v>556</v>
      </c>
      <c r="D184" s="9" t="s">
        <v>161</v>
      </c>
      <c r="I184" s="9" t="s">
        <v>1784</v>
      </c>
      <c r="J184" s="9" t="s">
        <v>1585</v>
      </c>
      <c r="K184" s="35">
        <v>0.93</v>
      </c>
      <c r="N184" s="9" t="s">
        <v>1785</v>
      </c>
      <c r="O184" s="9" t="s">
        <v>1786</v>
      </c>
      <c r="P184" s="9" t="s">
        <v>1787</v>
      </c>
      <c r="Q184" s="9" t="s">
        <v>34</v>
      </c>
    </row>
    <row r="185" spans="1:17">
      <c r="A185" s="9" t="s">
        <v>1647</v>
      </c>
      <c r="B185" s="9" t="s">
        <v>1783</v>
      </c>
      <c r="C185" s="26" t="s">
        <v>556</v>
      </c>
      <c r="D185" s="9" t="s">
        <v>161</v>
      </c>
      <c r="I185" s="9" t="s">
        <v>1784</v>
      </c>
      <c r="J185" s="9" t="s">
        <v>1585</v>
      </c>
      <c r="K185" s="35">
        <v>0.97499999999999998</v>
      </c>
      <c r="N185" s="9" t="s">
        <v>1785</v>
      </c>
      <c r="O185" s="9" t="s">
        <v>1786</v>
      </c>
      <c r="P185" s="9" t="s">
        <v>1787</v>
      </c>
      <c r="Q185" s="9" t="s">
        <v>34</v>
      </c>
    </row>
    <row r="186" spans="1:17">
      <c r="A186" s="9" t="s">
        <v>1639</v>
      </c>
      <c r="B186" s="9" t="s">
        <v>1788</v>
      </c>
      <c r="C186" s="26" t="s">
        <v>556</v>
      </c>
      <c r="D186" s="9" t="s">
        <v>161</v>
      </c>
      <c r="I186" s="9" t="s">
        <v>1642</v>
      </c>
      <c r="J186" s="9" t="s">
        <v>1789</v>
      </c>
      <c r="K186" s="9">
        <v>0.51500000000000001</v>
      </c>
      <c r="N186" s="9" t="s">
        <v>1790</v>
      </c>
      <c r="O186" s="9" t="s">
        <v>1791</v>
      </c>
      <c r="P186" s="9" t="s">
        <v>1792</v>
      </c>
      <c r="Q186" s="9" t="s">
        <v>34</v>
      </c>
    </row>
    <row r="187" spans="1:17">
      <c r="A187" s="9" t="s">
        <v>1639</v>
      </c>
      <c r="B187" s="9" t="s">
        <v>1793</v>
      </c>
      <c r="C187" s="26" t="s">
        <v>556</v>
      </c>
      <c r="D187" s="9" t="s">
        <v>161</v>
      </c>
      <c r="I187" s="9" t="s">
        <v>1642</v>
      </c>
      <c r="J187" s="9" t="s">
        <v>1789</v>
      </c>
      <c r="K187" s="9">
        <v>1</v>
      </c>
      <c r="N187" s="9" t="s">
        <v>1790</v>
      </c>
      <c r="O187" s="9" t="s">
        <v>1791</v>
      </c>
      <c r="P187" s="9" t="s">
        <v>1792</v>
      </c>
      <c r="Q187" s="9" t="s">
        <v>34</v>
      </c>
    </row>
    <row r="188" spans="1:17">
      <c r="A188" s="9" t="s">
        <v>1639</v>
      </c>
      <c r="B188" s="9" t="s">
        <v>1699</v>
      </c>
      <c r="C188" s="26" t="s">
        <v>556</v>
      </c>
      <c r="D188" s="9" t="s">
        <v>161</v>
      </c>
      <c r="I188" s="9" t="s">
        <v>1642</v>
      </c>
      <c r="J188" s="9" t="s">
        <v>1789</v>
      </c>
      <c r="K188" s="35">
        <v>0.8</v>
      </c>
      <c r="N188" s="9" t="s">
        <v>1790</v>
      </c>
      <c r="O188" s="9" t="s">
        <v>1791</v>
      </c>
      <c r="P188" s="9" t="s">
        <v>1792</v>
      </c>
      <c r="Q188" s="9" t="s">
        <v>34</v>
      </c>
    </row>
    <row r="189" spans="1:17">
      <c r="A189" s="9" t="s">
        <v>1639</v>
      </c>
      <c r="B189" s="9" t="s">
        <v>1640</v>
      </c>
      <c r="C189" s="26" t="s">
        <v>1794</v>
      </c>
      <c r="D189" s="9" t="s">
        <v>161</v>
      </c>
      <c r="H189" s="26" t="s">
        <v>1795</v>
      </c>
      <c r="I189" s="9" t="s">
        <v>1642</v>
      </c>
      <c r="J189" s="9" t="s">
        <v>1796</v>
      </c>
      <c r="K189" s="9">
        <v>0.91800000000000004</v>
      </c>
      <c r="N189" s="9" t="s">
        <v>1797</v>
      </c>
      <c r="O189" s="9" t="s">
        <v>1798</v>
      </c>
      <c r="P189" s="21" t="s">
        <v>1799</v>
      </c>
      <c r="Q189" s="9" t="s">
        <v>34</v>
      </c>
    </row>
    <row r="190" spans="1:17">
      <c r="A190" s="9" t="s">
        <v>1639</v>
      </c>
      <c r="B190" s="9" t="s">
        <v>1640</v>
      </c>
      <c r="C190" s="26" t="s">
        <v>1794</v>
      </c>
      <c r="D190" s="9" t="s">
        <v>161</v>
      </c>
      <c r="H190" s="26" t="s">
        <v>1800</v>
      </c>
      <c r="I190" s="9" t="s">
        <v>1642</v>
      </c>
      <c r="J190" s="9" t="s">
        <v>1796</v>
      </c>
      <c r="K190" s="9">
        <v>0.93400000000000005</v>
      </c>
      <c r="N190" s="9" t="s">
        <v>1797</v>
      </c>
      <c r="O190" s="9" t="s">
        <v>1798</v>
      </c>
      <c r="P190" s="9" t="s">
        <v>1799</v>
      </c>
      <c r="Q190" s="9" t="s">
        <v>34</v>
      </c>
    </row>
    <row r="191" spans="1:17">
      <c r="A191" s="9" t="s">
        <v>1639</v>
      </c>
      <c r="B191" s="9" t="s">
        <v>1640</v>
      </c>
      <c r="C191" s="26" t="s">
        <v>1794</v>
      </c>
      <c r="D191" s="9" t="s">
        <v>161</v>
      </c>
      <c r="E191"/>
      <c r="F191"/>
      <c r="G191"/>
      <c r="H191" s="28" t="s">
        <v>1801</v>
      </c>
      <c r="I191"/>
      <c r="J191"/>
      <c r="K191" s="9">
        <v>1</v>
      </c>
      <c r="L191"/>
      <c r="M191"/>
      <c r="N191" s="9" t="s">
        <v>1797</v>
      </c>
      <c r="O191" s="9" t="s">
        <v>1798</v>
      </c>
      <c r="P191" s="9" t="s">
        <v>1799</v>
      </c>
      <c r="Q191" s="9" t="s">
        <v>34</v>
      </c>
    </row>
    <row r="192" spans="1:17">
      <c r="A192" s="9" t="s">
        <v>1639</v>
      </c>
      <c r="B192" s="9" t="s">
        <v>1640</v>
      </c>
      <c r="C192" s="26" t="s">
        <v>1794</v>
      </c>
      <c r="D192" s="9" t="s">
        <v>161</v>
      </c>
      <c r="E192"/>
      <c r="F192"/>
      <c r="G192"/>
      <c r="H192" t="s">
        <v>1802</v>
      </c>
      <c r="I192"/>
      <c r="J192"/>
      <c r="K192" s="9">
        <v>0.96699999999999997</v>
      </c>
      <c r="L192"/>
      <c r="M192"/>
      <c r="N192" s="9" t="s">
        <v>1797</v>
      </c>
      <c r="O192" s="9" t="s">
        <v>1798</v>
      </c>
      <c r="P192" s="9" t="s">
        <v>1799</v>
      </c>
      <c r="Q192" s="9" t="s">
        <v>34</v>
      </c>
    </row>
    <row r="193" spans="1:17">
      <c r="A193" s="9" t="s">
        <v>1639</v>
      </c>
      <c r="B193" s="9" t="s">
        <v>1640</v>
      </c>
      <c r="C193" s="26" t="s">
        <v>1794</v>
      </c>
      <c r="D193" s="9" t="s">
        <v>161</v>
      </c>
      <c r="E193"/>
      <c r="F193"/>
      <c r="G193"/>
      <c r="H193" s="28" t="s">
        <v>1803</v>
      </c>
      <c r="I193"/>
      <c r="J193"/>
      <c r="K193" s="9">
        <v>0.85199999999999998</v>
      </c>
      <c r="L193"/>
      <c r="M193"/>
      <c r="N193" s="9" t="s">
        <v>1797</v>
      </c>
      <c r="O193" s="9" t="s">
        <v>1798</v>
      </c>
      <c r="P193" s="9" t="s">
        <v>1799</v>
      </c>
      <c r="Q193" s="9" t="s">
        <v>34</v>
      </c>
    </row>
    <row r="194" spans="1:17">
      <c r="A194" s="9" t="s">
        <v>1639</v>
      </c>
      <c r="B194" s="9" t="s">
        <v>1640</v>
      </c>
      <c r="C194" s="26" t="s">
        <v>1794</v>
      </c>
      <c r="D194" s="9" t="s">
        <v>161</v>
      </c>
      <c r="E194"/>
      <c r="F194"/>
      <c r="G194"/>
      <c r="H194" s="28" t="s">
        <v>1804</v>
      </c>
      <c r="I194"/>
      <c r="J194"/>
      <c r="K194" s="9">
        <v>1</v>
      </c>
      <c r="L194"/>
      <c r="M194"/>
      <c r="N194" s="9" t="s">
        <v>1797</v>
      </c>
      <c r="O194" s="9" t="s">
        <v>1798</v>
      </c>
      <c r="P194" s="9" t="s">
        <v>1799</v>
      </c>
      <c r="Q194" s="9" t="s">
        <v>34</v>
      </c>
    </row>
    <row r="195" spans="1:17">
      <c r="A195" s="9" t="s">
        <v>1639</v>
      </c>
      <c r="B195" s="9" t="s">
        <v>1640</v>
      </c>
      <c r="C195" s="26" t="s">
        <v>1794</v>
      </c>
      <c r="D195" s="9" t="s">
        <v>161</v>
      </c>
      <c r="E195"/>
      <c r="F195"/>
      <c r="G195"/>
      <c r="H195" s="28" t="s">
        <v>1805</v>
      </c>
      <c r="I195"/>
      <c r="J195"/>
      <c r="K195" s="9">
        <v>1</v>
      </c>
      <c r="L195"/>
      <c r="M195"/>
      <c r="N195" s="9" t="s">
        <v>1797</v>
      </c>
      <c r="O195" s="9" t="s">
        <v>1798</v>
      </c>
      <c r="P195" s="9" t="s">
        <v>1799</v>
      </c>
      <c r="Q195" s="9" t="s">
        <v>34</v>
      </c>
    </row>
    <row r="196" spans="1:17">
      <c r="A196" s="9" t="s">
        <v>1647</v>
      </c>
      <c r="B196" s="9" t="s">
        <v>1640</v>
      </c>
      <c r="C196" s="26" t="s">
        <v>1794</v>
      </c>
      <c r="D196" s="9" t="s">
        <v>161</v>
      </c>
      <c r="E196"/>
      <c r="F196"/>
      <c r="G196"/>
      <c r="H196" s="28" t="s">
        <v>1806</v>
      </c>
      <c r="I196"/>
      <c r="J196"/>
      <c r="K196" s="9">
        <v>0.95099999999999996</v>
      </c>
      <c r="L196"/>
      <c r="M196"/>
      <c r="N196" s="9" t="s">
        <v>1797</v>
      </c>
      <c r="O196" s="9" t="s">
        <v>1798</v>
      </c>
      <c r="P196" s="9" t="s">
        <v>1799</v>
      </c>
      <c r="Q196" s="9" t="s">
        <v>34</v>
      </c>
    </row>
    <row r="197" spans="1:17">
      <c r="A197" s="9" t="s">
        <v>1647</v>
      </c>
      <c r="B197" s="9" t="s">
        <v>1640</v>
      </c>
      <c r="C197" s="26" t="s">
        <v>1794</v>
      </c>
      <c r="D197" s="9" t="s">
        <v>161</v>
      </c>
      <c r="E197"/>
      <c r="F197"/>
      <c r="G197"/>
      <c r="H197" s="26" t="s">
        <v>1795</v>
      </c>
      <c r="I197"/>
      <c r="J197"/>
      <c r="K197" s="9">
        <v>1</v>
      </c>
      <c r="L197"/>
      <c r="M197"/>
      <c r="N197" s="9" t="s">
        <v>1797</v>
      </c>
      <c r="O197" s="9" t="s">
        <v>1798</v>
      </c>
      <c r="P197" s="9" t="s">
        <v>1799</v>
      </c>
      <c r="Q197" s="9" t="s">
        <v>34</v>
      </c>
    </row>
    <row r="198" spans="1:17">
      <c r="A198" s="9" t="s">
        <v>1647</v>
      </c>
      <c r="B198" s="9" t="s">
        <v>1640</v>
      </c>
      <c r="C198" s="26" t="s">
        <v>1794</v>
      </c>
      <c r="D198" s="9" t="s">
        <v>161</v>
      </c>
      <c r="E198"/>
      <c r="F198"/>
      <c r="G198"/>
      <c r="H198" s="26" t="s">
        <v>1800</v>
      </c>
      <c r="I198"/>
      <c r="J198"/>
      <c r="K198" s="9">
        <v>1</v>
      </c>
      <c r="L198"/>
      <c r="M198"/>
      <c r="N198" s="9" t="s">
        <v>1797</v>
      </c>
      <c r="O198" s="9" t="s">
        <v>1798</v>
      </c>
      <c r="P198" s="9" t="s">
        <v>1799</v>
      </c>
      <c r="Q198" s="9" t="s">
        <v>34</v>
      </c>
    </row>
    <row r="199" spans="1:17">
      <c r="A199" s="9" t="s">
        <v>1647</v>
      </c>
      <c r="B199" s="9" t="s">
        <v>1640</v>
      </c>
      <c r="C199" s="26" t="s">
        <v>1794</v>
      </c>
      <c r="D199" s="9" t="s">
        <v>161</v>
      </c>
      <c r="E199"/>
      <c r="F199"/>
      <c r="G199"/>
      <c r="H199" s="28" t="s">
        <v>1801</v>
      </c>
      <c r="I199"/>
      <c r="J199"/>
      <c r="K199" s="9">
        <v>1</v>
      </c>
      <c r="L199"/>
      <c r="M199"/>
      <c r="N199" s="9" t="s">
        <v>1797</v>
      </c>
      <c r="O199" s="9" t="s">
        <v>1798</v>
      </c>
      <c r="P199" s="9" t="s">
        <v>1799</v>
      </c>
      <c r="Q199" s="9" t="s">
        <v>34</v>
      </c>
    </row>
    <row r="200" spans="1:17">
      <c r="A200" s="9" t="s">
        <v>1647</v>
      </c>
      <c r="B200" s="9" t="s">
        <v>1640</v>
      </c>
      <c r="C200" s="26" t="s">
        <v>1794</v>
      </c>
      <c r="D200" s="9" t="s">
        <v>161</v>
      </c>
      <c r="E200"/>
      <c r="F200"/>
      <c r="G200"/>
      <c r="H200" t="s">
        <v>1802</v>
      </c>
      <c r="I200"/>
      <c r="J200"/>
      <c r="K200" s="9">
        <v>0.97599999999999998</v>
      </c>
      <c r="L200"/>
      <c r="M200"/>
      <c r="N200" s="9" t="s">
        <v>1797</v>
      </c>
      <c r="O200" s="9" t="s">
        <v>1798</v>
      </c>
      <c r="P200" s="9" t="s">
        <v>1799</v>
      </c>
      <c r="Q200" s="9" t="s">
        <v>34</v>
      </c>
    </row>
    <row r="201" spans="1:17">
      <c r="A201" s="9" t="s">
        <v>1647</v>
      </c>
      <c r="B201" s="9" t="s">
        <v>1640</v>
      </c>
      <c r="C201" s="26" t="s">
        <v>1794</v>
      </c>
      <c r="D201" s="9" t="s">
        <v>161</v>
      </c>
      <c r="E201"/>
      <c r="F201"/>
      <c r="G201"/>
      <c r="H201" s="28" t="s">
        <v>1803</v>
      </c>
      <c r="I201"/>
      <c r="J201"/>
      <c r="K201" s="9">
        <v>1</v>
      </c>
      <c r="L201"/>
      <c r="M201"/>
      <c r="N201" s="9" t="s">
        <v>1797</v>
      </c>
      <c r="O201" s="9" t="s">
        <v>1798</v>
      </c>
      <c r="P201" s="9" t="s">
        <v>1799</v>
      </c>
      <c r="Q201" s="9" t="s">
        <v>34</v>
      </c>
    </row>
    <row r="202" spans="1:17">
      <c r="A202" s="9" t="s">
        <v>1647</v>
      </c>
      <c r="B202" s="9" t="s">
        <v>1640</v>
      </c>
      <c r="C202" s="26" t="s">
        <v>1794</v>
      </c>
      <c r="D202" s="9" t="s">
        <v>161</v>
      </c>
      <c r="E202"/>
      <c r="F202"/>
      <c r="G202"/>
      <c r="H202" s="28" t="s">
        <v>1804</v>
      </c>
      <c r="I202"/>
      <c r="J202"/>
      <c r="K202" s="9">
        <v>1</v>
      </c>
      <c r="L202"/>
      <c r="M202"/>
      <c r="N202" s="9" t="s">
        <v>1797</v>
      </c>
      <c r="O202" s="9" t="s">
        <v>1798</v>
      </c>
      <c r="P202" s="9" t="s">
        <v>1799</v>
      </c>
      <c r="Q202" s="9" t="s">
        <v>34</v>
      </c>
    </row>
    <row r="203" spans="1:17">
      <c r="A203" s="9" t="s">
        <v>1647</v>
      </c>
      <c r="B203" s="9" t="s">
        <v>1640</v>
      </c>
      <c r="C203" s="26" t="s">
        <v>1794</v>
      </c>
      <c r="D203" s="9" t="s">
        <v>161</v>
      </c>
      <c r="E203"/>
      <c r="F203"/>
      <c r="G203"/>
      <c r="H203" s="28" t="s">
        <v>1805</v>
      </c>
      <c r="I203"/>
      <c r="J203"/>
      <c r="K203" s="9">
        <v>0.92900000000000005</v>
      </c>
      <c r="L203"/>
      <c r="M203"/>
      <c r="N203" s="9" t="s">
        <v>1797</v>
      </c>
      <c r="O203" s="9" t="s">
        <v>1798</v>
      </c>
      <c r="P203" s="9" t="s">
        <v>1799</v>
      </c>
      <c r="Q203" s="9" t="s">
        <v>34</v>
      </c>
    </row>
    <row r="204" spans="1:17">
      <c r="A204" s="9" t="s">
        <v>1647</v>
      </c>
      <c r="B204" s="9" t="s">
        <v>1640</v>
      </c>
      <c r="C204" s="26" t="s">
        <v>1794</v>
      </c>
      <c r="D204" s="9" t="s">
        <v>161</v>
      </c>
      <c r="E204"/>
      <c r="F204"/>
      <c r="G204"/>
      <c r="H204" s="28" t="s">
        <v>1806</v>
      </c>
      <c r="I204"/>
      <c r="J204"/>
      <c r="K204" s="9">
        <v>0.90500000000000003</v>
      </c>
      <c r="L204"/>
      <c r="M204"/>
      <c r="N204" s="9" t="s">
        <v>1797</v>
      </c>
      <c r="O204" s="9" t="s">
        <v>1798</v>
      </c>
      <c r="P204" s="9" t="s">
        <v>1799</v>
      </c>
      <c r="Q204" s="9" t="s">
        <v>34</v>
      </c>
    </row>
    <row r="205" spans="1:17">
      <c r="A205" s="9" t="s">
        <v>1639</v>
      </c>
      <c r="B205" s="9" t="s">
        <v>1640</v>
      </c>
      <c r="C205" s="26" t="s">
        <v>1807</v>
      </c>
      <c r="D205" s="9" t="s">
        <v>161</v>
      </c>
      <c r="E205"/>
      <c r="F205"/>
      <c r="G205"/>
      <c r="H205" s="26" t="s">
        <v>1795</v>
      </c>
      <c r="I205"/>
      <c r="J205"/>
      <c r="K205" s="9">
        <v>1</v>
      </c>
      <c r="L205"/>
      <c r="M205"/>
      <c r="N205" s="9" t="s">
        <v>1797</v>
      </c>
      <c r="O205" s="9" t="s">
        <v>1798</v>
      </c>
      <c r="P205" s="9" t="s">
        <v>1799</v>
      </c>
      <c r="Q205" s="9" t="s">
        <v>34</v>
      </c>
    </row>
    <row r="206" spans="1:17">
      <c r="A206" s="9" t="s">
        <v>1639</v>
      </c>
      <c r="B206" s="9" t="s">
        <v>1640</v>
      </c>
      <c r="C206" s="26" t="s">
        <v>1807</v>
      </c>
      <c r="D206" s="9" t="s">
        <v>161</v>
      </c>
      <c r="E206"/>
      <c r="F206"/>
      <c r="G206"/>
      <c r="H206" s="26" t="s">
        <v>1800</v>
      </c>
      <c r="I206"/>
      <c r="J206"/>
      <c r="K206" s="9">
        <v>1</v>
      </c>
      <c r="L206"/>
      <c r="M206"/>
      <c r="N206" s="9" t="s">
        <v>1797</v>
      </c>
      <c r="O206" s="9" t="s">
        <v>1798</v>
      </c>
      <c r="P206" s="9" t="s">
        <v>1799</v>
      </c>
      <c r="Q206" s="9" t="s">
        <v>34</v>
      </c>
    </row>
    <row r="207" spans="1:17">
      <c r="A207" s="9" t="s">
        <v>1639</v>
      </c>
      <c r="B207" s="9" t="s">
        <v>1640</v>
      </c>
      <c r="C207" s="26" t="s">
        <v>1807</v>
      </c>
      <c r="D207" s="9" t="s">
        <v>161</v>
      </c>
      <c r="E207"/>
      <c r="F207"/>
      <c r="G207"/>
      <c r="H207" s="28" t="s">
        <v>1801</v>
      </c>
      <c r="I207"/>
      <c r="J207"/>
      <c r="K207" s="9">
        <v>0.97</v>
      </c>
      <c r="L207"/>
      <c r="M207"/>
      <c r="N207" s="9" t="s">
        <v>1797</v>
      </c>
      <c r="O207" s="9" t="s">
        <v>1798</v>
      </c>
      <c r="P207" s="9" t="s">
        <v>1799</v>
      </c>
      <c r="Q207" s="9" t="s">
        <v>34</v>
      </c>
    </row>
    <row r="208" spans="1:17">
      <c r="A208" s="9" t="s">
        <v>1639</v>
      </c>
      <c r="B208" s="9" t="s">
        <v>1640</v>
      </c>
      <c r="C208" s="26" t="s">
        <v>1807</v>
      </c>
      <c r="D208" s="9" t="s">
        <v>161</v>
      </c>
      <c r="E208"/>
      <c r="F208"/>
      <c r="G208"/>
      <c r="H208" t="s">
        <v>1802</v>
      </c>
      <c r="I208"/>
      <c r="J208"/>
      <c r="K208" s="9">
        <v>1</v>
      </c>
      <c r="L208"/>
      <c r="M208"/>
      <c r="N208" s="9" t="s">
        <v>1797</v>
      </c>
      <c r="O208" s="9" t="s">
        <v>1798</v>
      </c>
      <c r="P208" s="9" t="s">
        <v>1799</v>
      </c>
      <c r="Q208" s="9" t="s">
        <v>34</v>
      </c>
    </row>
    <row r="209" spans="1:17">
      <c r="A209" s="9" t="s">
        <v>1639</v>
      </c>
      <c r="B209" s="9" t="s">
        <v>1640</v>
      </c>
      <c r="C209" s="26" t="s">
        <v>1807</v>
      </c>
      <c r="D209" s="9" t="s">
        <v>161</v>
      </c>
      <c r="E209"/>
      <c r="F209"/>
      <c r="G209"/>
      <c r="H209" s="28" t="s">
        <v>1803</v>
      </c>
      <c r="I209"/>
      <c r="J209"/>
      <c r="K209" s="9">
        <v>0.97</v>
      </c>
      <c r="L209"/>
      <c r="M209"/>
      <c r="N209" s="9" t="s">
        <v>1797</v>
      </c>
      <c r="O209" s="9" t="s">
        <v>1798</v>
      </c>
      <c r="P209" s="9" t="s">
        <v>1799</v>
      </c>
      <c r="Q209" s="9" t="s">
        <v>34</v>
      </c>
    </row>
    <row r="210" spans="1:17">
      <c r="A210" s="9" t="s">
        <v>1639</v>
      </c>
      <c r="B210" s="9" t="s">
        <v>1640</v>
      </c>
      <c r="C210" s="26" t="s">
        <v>1807</v>
      </c>
      <c r="D210" s="9" t="s">
        <v>161</v>
      </c>
      <c r="E210"/>
      <c r="F210"/>
      <c r="G210"/>
      <c r="H210" s="28" t="s">
        <v>1808</v>
      </c>
      <c r="I210"/>
      <c r="J210"/>
      <c r="K210" s="9">
        <v>1</v>
      </c>
      <c r="L210"/>
      <c r="M210"/>
      <c r="N210" s="9" t="s">
        <v>1797</v>
      </c>
      <c r="O210" s="9" t="s">
        <v>1798</v>
      </c>
      <c r="P210" s="9" t="s">
        <v>1799</v>
      </c>
      <c r="Q210" s="9" t="s">
        <v>34</v>
      </c>
    </row>
    <row r="211" spans="1:17">
      <c r="A211" s="9" t="s">
        <v>1639</v>
      </c>
      <c r="B211" s="9" t="s">
        <v>1640</v>
      </c>
      <c r="C211" s="26" t="s">
        <v>1807</v>
      </c>
      <c r="D211" s="9" t="s">
        <v>161</v>
      </c>
      <c r="E211"/>
      <c r="F211"/>
      <c r="G211"/>
      <c r="H211" s="28" t="s">
        <v>1805</v>
      </c>
      <c r="I211"/>
      <c r="J211"/>
      <c r="K211" s="9">
        <v>1</v>
      </c>
      <c r="L211"/>
      <c r="M211"/>
      <c r="N211" s="9" t="s">
        <v>1797</v>
      </c>
      <c r="O211" s="9" t="s">
        <v>1798</v>
      </c>
      <c r="P211" s="9" t="s">
        <v>1799</v>
      </c>
      <c r="Q211" s="9" t="s">
        <v>34</v>
      </c>
    </row>
    <row r="212" spans="1:17">
      <c r="A212" s="9" t="s">
        <v>1647</v>
      </c>
      <c r="B212" s="9" t="s">
        <v>1640</v>
      </c>
      <c r="C212" s="26" t="s">
        <v>1807</v>
      </c>
      <c r="D212" s="9" t="s">
        <v>161</v>
      </c>
      <c r="E212"/>
      <c r="F212"/>
      <c r="G212"/>
      <c r="H212" s="26" t="s">
        <v>1795</v>
      </c>
      <c r="I212"/>
      <c r="J212"/>
      <c r="K212" s="9">
        <v>1</v>
      </c>
      <c r="L212"/>
      <c r="M212"/>
      <c r="N212" s="9" t="s">
        <v>1797</v>
      </c>
      <c r="O212" s="9" t="s">
        <v>1798</v>
      </c>
      <c r="P212" s="9" t="s">
        <v>1799</v>
      </c>
      <c r="Q212" s="9" t="s">
        <v>34</v>
      </c>
    </row>
    <row r="213" spans="1:17">
      <c r="A213" s="9" t="s">
        <v>1647</v>
      </c>
      <c r="B213" s="9" t="s">
        <v>1640</v>
      </c>
      <c r="C213" s="26" t="s">
        <v>1807</v>
      </c>
      <c r="D213" s="9" t="s">
        <v>161</v>
      </c>
      <c r="E213"/>
      <c r="F213"/>
      <c r="G213"/>
      <c r="H213" s="26" t="s">
        <v>1800</v>
      </c>
      <c r="I213"/>
      <c r="J213"/>
      <c r="K213" s="9">
        <v>1</v>
      </c>
      <c r="L213"/>
      <c r="M213"/>
      <c r="N213" s="9" t="s">
        <v>1797</v>
      </c>
      <c r="O213" s="9" t="s">
        <v>1798</v>
      </c>
      <c r="P213" s="9" t="s">
        <v>1799</v>
      </c>
      <c r="Q213" s="9" t="s">
        <v>34</v>
      </c>
    </row>
    <row r="214" spans="1:17">
      <c r="A214" s="9" t="s">
        <v>1647</v>
      </c>
      <c r="B214" s="9" t="s">
        <v>1640</v>
      </c>
      <c r="C214" s="26" t="s">
        <v>1807</v>
      </c>
      <c r="D214" s="9" t="s">
        <v>161</v>
      </c>
      <c r="E214"/>
      <c r="F214"/>
      <c r="G214"/>
      <c r="H214" s="28" t="s">
        <v>1801</v>
      </c>
      <c r="I214"/>
      <c r="J214"/>
      <c r="K214" s="9">
        <v>1</v>
      </c>
      <c r="L214"/>
      <c r="M214"/>
      <c r="N214" s="9" t="s">
        <v>1797</v>
      </c>
      <c r="O214" s="9" t="s">
        <v>1798</v>
      </c>
      <c r="P214" s="9" t="s">
        <v>1799</v>
      </c>
      <c r="Q214" s="9" t="s">
        <v>34</v>
      </c>
    </row>
    <row r="215" spans="1:17">
      <c r="A215" s="9" t="s">
        <v>1647</v>
      </c>
      <c r="B215" s="9" t="s">
        <v>1640</v>
      </c>
      <c r="C215" s="26" t="s">
        <v>1807</v>
      </c>
      <c r="D215" s="9" t="s">
        <v>161</v>
      </c>
      <c r="E215"/>
      <c r="F215"/>
      <c r="G215"/>
      <c r="H215" t="s">
        <v>1802</v>
      </c>
      <c r="I215"/>
      <c r="J215"/>
      <c r="K215" s="9">
        <v>0.95699999999999996</v>
      </c>
      <c r="L215"/>
      <c r="M215"/>
      <c r="N215" s="9" t="s">
        <v>1797</v>
      </c>
      <c r="O215" s="9" t="s">
        <v>1798</v>
      </c>
      <c r="P215" s="9" t="s">
        <v>1799</v>
      </c>
      <c r="Q215" s="9" t="s">
        <v>34</v>
      </c>
    </row>
    <row r="216" spans="1:17">
      <c r="A216" s="9" t="s">
        <v>1647</v>
      </c>
      <c r="B216" s="9" t="s">
        <v>1640</v>
      </c>
      <c r="C216" s="26" t="s">
        <v>1807</v>
      </c>
      <c r="D216" s="9" t="s">
        <v>161</v>
      </c>
      <c r="E216"/>
      <c r="F216"/>
      <c r="G216"/>
      <c r="H216" s="28" t="s">
        <v>1803</v>
      </c>
      <c r="I216"/>
      <c r="J216"/>
      <c r="K216" s="9">
        <v>1</v>
      </c>
      <c r="L216"/>
      <c r="M216"/>
      <c r="N216" s="9" t="s">
        <v>1797</v>
      </c>
      <c r="O216" s="9" t="s">
        <v>1798</v>
      </c>
      <c r="P216" s="9" t="s">
        <v>1799</v>
      </c>
      <c r="Q216" s="9" t="s">
        <v>34</v>
      </c>
    </row>
    <row r="217" spans="1:17">
      <c r="A217" s="9" t="s">
        <v>1647</v>
      </c>
      <c r="B217" s="9" t="s">
        <v>1640</v>
      </c>
      <c r="C217" s="26" t="s">
        <v>1807</v>
      </c>
      <c r="D217" s="9" t="s">
        <v>161</v>
      </c>
      <c r="E217"/>
      <c r="F217"/>
      <c r="G217"/>
      <c r="H217" s="28" t="s">
        <v>1808</v>
      </c>
      <c r="I217"/>
      <c r="J217"/>
      <c r="K217" s="9">
        <v>1</v>
      </c>
      <c r="L217"/>
      <c r="M217"/>
      <c r="N217" s="9" t="s">
        <v>1797</v>
      </c>
      <c r="O217" s="9" t="s">
        <v>1798</v>
      </c>
      <c r="P217" s="9" t="s">
        <v>1799</v>
      </c>
      <c r="Q217" s="9" t="s">
        <v>34</v>
      </c>
    </row>
    <row r="218" spans="1:17">
      <c r="A218" s="9" t="s">
        <v>1647</v>
      </c>
      <c r="B218" s="9" t="s">
        <v>1640</v>
      </c>
      <c r="C218" s="26" t="s">
        <v>1807</v>
      </c>
      <c r="D218" s="9" t="s">
        <v>161</v>
      </c>
      <c r="E218"/>
      <c r="F218"/>
      <c r="G218"/>
      <c r="H218" s="28" t="s">
        <v>1805</v>
      </c>
      <c r="I218"/>
      <c r="J218"/>
      <c r="K218" s="9">
        <v>0.94299999999999995</v>
      </c>
      <c r="L218"/>
      <c r="M218"/>
      <c r="N218" s="9" t="s">
        <v>1797</v>
      </c>
      <c r="O218" s="9" t="s">
        <v>1798</v>
      </c>
      <c r="P218" s="9" t="s">
        <v>1799</v>
      </c>
      <c r="Q218" s="9" t="s">
        <v>34</v>
      </c>
    </row>
    <row r="219" spans="1:17" ht="16.5">
      <c r="A219" s="9" t="s">
        <v>1639</v>
      </c>
      <c r="B219" s="9" t="s">
        <v>1704</v>
      </c>
      <c r="C219" s="9" t="s">
        <v>584</v>
      </c>
      <c r="D219" s="9" t="s">
        <v>708</v>
      </c>
      <c r="E219"/>
      <c r="F219"/>
      <c r="G219"/>
      <c r="H219" t="s">
        <v>1809</v>
      </c>
      <c r="I219"/>
      <c r="J219" t="s">
        <v>1810</v>
      </c>
      <c r="K219" s="9">
        <v>0.9</v>
      </c>
      <c r="L219"/>
      <c r="M219"/>
      <c r="N219" t="s">
        <v>1811</v>
      </c>
      <c r="O219" s="9" t="s">
        <v>1812</v>
      </c>
      <c r="P219" s="9" t="s">
        <v>1813</v>
      </c>
      <c r="Q219" s="9" t="s">
        <v>34</v>
      </c>
    </row>
    <row r="220" spans="1:17" ht="16.5">
      <c r="A220" s="9" t="s">
        <v>1639</v>
      </c>
      <c r="B220" s="9" t="s">
        <v>1704</v>
      </c>
      <c r="C220" s="9" t="s">
        <v>584</v>
      </c>
      <c r="D220" s="9" t="s">
        <v>708</v>
      </c>
      <c r="E220"/>
      <c r="F220"/>
      <c r="G220"/>
      <c r="H220" t="s">
        <v>1809</v>
      </c>
      <c r="I220"/>
      <c r="J220" t="s">
        <v>1810</v>
      </c>
      <c r="K220" s="9">
        <v>0.98</v>
      </c>
      <c r="L220"/>
      <c r="M220"/>
      <c r="N220" t="s">
        <v>1811</v>
      </c>
      <c r="O220" s="9" t="s">
        <v>1812</v>
      </c>
      <c r="P220" s="9" t="s">
        <v>1813</v>
      </c>
      <c r="Q220" s="9" t="s">
        <v>34</v>
      </c>
    </row>
    <row r="221" spans="1:17" ht="16.5">
      <c r="A221" s="9" t="s">
        <v>1709</v>
      </c>
      <c r="B221" s="9" t="s">
        <v>1704</v>
      </c>
      <c r="C221" s="9" t="s">
        <v>584</v>
      </c>
      <c r="D221" s="9" t="s">
        <v>708</v>
      </c>
      <c r="E221"/>
      <c r="F221"/>
      <c r="G221"/>
      <c r="H221" t="s">
        <v>1809</v>
      </c>
      <c r="I221"/>
      <c r="J221" t="s">
        <v>1810</v>
      </c>
      <c r="K221" s="9">
        <v>0.89</v>
      </c>
      <c r="L221"/>
      <c r="M221"/>
      <c r="N221" t="s">
        <v>1811</v>
      </c>
      <c r="O221" s="9" t="s">
        <v>1812</v>
      </c>
      <c r="P221" s="9" t="s">
        <v>1813</v>
      </c>
      <c r="Q221" s="9" t="s">
        <v>34</v>
      </c>
    </row>
    <row r="222" spans="1:17" ht="16.5">
      <c r="A222" s="9" t="s">
        <v>1709</v>
      </c>
      <c r="B222" s="9" t="s">
        <v>1704</v>
      </c>
      <c r="C222" s="9" t="s">
        <v>584</v>
      </c>
      <c r="D222" s="9" t="s">
        <v>708</v>
      </c>
      <c r="E222"/>
      <c r="F222"/>
      <c r="G222"/>
      <c r="H222" t="s">
        <v>1809</v>
      </c>
      <c r="I222"/>
      <c r="J222" t="s">
        <v>1810</v>
      </c>
      <c r="K222" s="9">
        <v>0.96</v>
      </c>
      <c r="L222"/>
      <c r="M222"/>
      <c r="N222" t="s">
        <v>1811</v>
      </c>
      <c r="O222" s="9" t="s">
        <v>1812</v>
      </c>
      <c r="P222" s="9" t="s">
        <v>1813</v>
      </c>
      <c r="Q222" s="9" t="s">
        <v>34</v>
      </c>
    </row>
    <row r="223" spans="1:17">
      <c r="A223" s="9" t="s">
        <v>1647</v>
      </c>
      <c r="B223" s="9" t="s">
        <v>1671</v>
      </c>
      <c r="C223" s="26" t="s">
        <v>1814</v>
      </c>
      <c r="D223" s="9" t="s">
        <v>455</v>
      </c>
      <c r="J223" s="9" t="s">
        <v>1815</v>
      </c>
      <c r="K223" s="9">
        <v>1</v>
      </c>
      <c r="N223" s="20" t="s">
        <v>1816</v>
      </c>
      <c r="O223" s="9" t="s">
        <v>1817</v>
      </c>
      <c r="P223" s="9" t="s">
        <v>1818</v>
      </c>
      <c r="Q223" s="9" t="s">
        <v>34</v>
      </c>
    </row>
    <row r="224" spans="1:17">
      <c r="A224" s="9" t="s">
        <v>1639</v>
      </c>
      <c r="B224" s="9" t="s">
        <v>1671</v>
      </c>
      <c r="C224" s="26" t="s">
        <v>1814</v>
      </c>
      <c r="D224" s="9" t="s">
        <v>455</v>
      </c>
      <c r="J224" s="9" t="s">
        <v>1815</v>
      </c>
      <c r="K224" s="9">
        <v>1</v>
      </c>
      <c r="N224" s="20" t="s">
        <v>1816</v>
      </c>
      <c r="O224" s="9" t="s">
        <v>1817</v>
      </c>
      <c r="P224" s="9" t="s">
        <v>1818</v>
      </c>
      <c r="Q224" s="9" t="s">
        <v>34</v>
      </c>
    </row>
    <row r="225" spans="1:17">
      <c r="A225" s="9" t="s">
        <v>1647</v>
      </c>
      <c r="B225" s="9" t="s">
        <v>1819</v>
      </c>
      <c r="C225" s="26" t="s">
        <v>1814</v>
      </c>
      <c r="J225" s="9" t="s">
        <v>1648</v>
      </c>
      <c r="K225" s="9">
        <v>0.98</v>
      </c>
      <c r="N225" t="s">
        <v>1820</v>
      </c>
      <c r="O225" s="9" t="s">
        <v>1817</v>
      </c>
      <c r="P225" s="9" t="s">
        <v>1818</v>
      </c>
      <c r="Q225" s="9" t="s">
        <v>34</v>
      </c>
    </row>
    <row r="226" spans="1:17">
      <c r="A226" s="9" t="s">
        <v>1639</v>
      </c>
      <c r="B226" s="9" t="s">
        <v>1819</v>
      </c>
      <c r="C226" s="26" t="s">
        <v>1814</v>
      </c>
      <c r="H226" s="9" t="s">
        <v>1821</v>
      </c>
      <c r="J226" s="9" t="s">
        <v>1648</v>
      </c>
      <c r="K226" s="9">
        <v>0.1</v>
      </c>
      <c r="N226" t="s">
        <v>1820</v>
      </c>
      <c r="O226" s="9" t="s">
        <v>1817</v>
      </c>
      <c r="P226" s="9" t="s">
        <v>1818</v>
      </c>
      <c r="Q226" s="9" t="s">
        <v>34</v>
      </c>
    </row>
    <row r="227" spans="1:17">
      <c r="A227" s="9" t="s">
        <v>1647</v>
      </c>
      <c r="B227" s="9" t="s">
        <v>1671</v>
      </c>
      <c r="C227" s="26" t="s">
        <v>1814</v>
      </c>
      <c r="J227" s="9" t="s">
        <v>1648</v>
      </c>
      <c r="K227" s="9">
        <v>0.95</v>
      </c>
      <c r="N227" s="20" t="s">
        <v>1822</v>
      </c>
      <c r="O227" s="9" t="s">
        <v>1817</v>
      </c>
      <c r="P227" s="9" t="s">
        <v>1818</v>
      </c>
      <c r="Q227" s="9" t="s">
        <v>34</v>
      </c>
    </row>
    <row r="228" spans="1:17">
      <c r="A228" s="9" t="s">
        <v>1639</v>
      </c>
      <c r="B228" s="9" t="s">
        <v>1671</v>
      </c>
      <c r="C228" s="26" t="s">
        <v>1814</v>
      </c>
      <c r="J228" s="9" t="s">
        <v>1648</v>
      </c>
      <c r="K228" s="9">
        <v>0.85</v>
      </c>
      <c r="N228" s="20" t="s">
        <v>1822</v>
      </c>
      <c r="O228" s="9" t="s">
        <v>1817</v>
      </c>
      <c r="P228" s="9" t="s">
        <v>1818</v>
      </c>
      <c r="Q228" s="9" t="s">
        <v>34</v>
      </c>
    </row>
    <row r="229" spans="1:17">
      <c r="A229" s="9" t="s">
        <v>1639</v>
      </c>
      <c r="B229" s="9" t="s">
        <v>1704</v>
      </c>
      <c r="C229" s="26" t="s">
        <v>1814</v>
      </c>
      <c r="D229" s="9" t="s">
        <v>461</v>
      </c>
      <c r="E229" s="9" t="s">
        <v>534</v>
      </c>
      <c r="K229" s="35">
        <v>0.9</v>
      </c>
      <c r="N229" s="9" t="s">
        <v>1823</v>
      </c>
      <c r="O229" s="9" t="s">
        <v>1780</v>
      </c>
      <c r="P229" s="9" t="s">
        <v>1781</v>
      </c>
      <c r="Q229" s="9" t="s">
        <v>34</v>
      </c>
    </row>
    <row r="230" spans="1:17">
      <c r="A230" s="9" t="s">
        <v>1639</v>
      </c>
      <c r="B230" s="9" t="s">
        <v>1640</v>
      </c>
      <c r="C230" s="26" t="s">
        <v>1358</v>
      </c>
      <c r="D230" s="9" t="s">
        <v>1824</v>
      </c>
      <c r="G230" s="88"/>
      <c r="I230" s="9" t="s">
        <v>1642</v>
      </c>
      <c r="J230" s="9" t="s">
        <v>1825</v>
      </c>
      <c r="K230" s="9">
        <v>0.99</v>
      </c>
      <c r="N230" s="9" t="s">
        <v>1826</v>
      </c>
      <c r="O230" s="9" t="s">
        <v>1827</v>
      </c>
      <c r="P230" s="21" t="s">
        <v>1828</v>
      </c>
      <c r="Q230" s="9" t="s">
        <v>34</v>
      </c>
    </row>
    <row r="231" spans="1:17">
      <c r="A231" s="9" t="s">
        <v>1639</v>
      </c>
      <c r="B231" s="9" t="s">
        <v>1640</v>
      </c>
      <c r="C231" s="26" t="s">
        <v>1358</v>
      </c>
      <c r="D231" s="9" t="s">
        <v>1824</v>
      </c>
      <c r="G231" s="88"/>
      <c r="I231" s="9" t="s">
        <v>1642</v>
      </c>
      <c r="J231" s="9" t="s">
        <v>1825</v>
      </c>
      <c r="K231" s="9">
        <v>0.43</v>
      </c>
      <c r="N231" s="9" t="s">
        <v>1826</v>
      </c>
      <c r="O231" s="9" t="s">
        <v>1827</v>
      </c>
      <c r="P231" s="21" t="s">
        <v>1828</v>
      </c>
      <c r="Q231" s="9" t="s">
        <v>34</v>
      </c>
    </row>
    <row r="232" spans="1:17">
      <c r="A232" s="9" t="s">
        <v>1639</v>
      </c>
      <c r="B232" s="9" t="s">
        <v>1640</v>
      </c>
      <c r="C232" s="26" t="s">
        <v>1358</v>
      </c>
      <c r="D232" s="9" t="s">
        <v>1824</v>
      </c>
      <c r="G232" s="88"/>
      <c r="I232" s="9" t="s">
        <v>1642</v>
      </c>
      <c r="J232" s="9" t="s">
        <v>1825</v>
      </c>
      <c r="K232" s="9">
        <v>0.99</v>
      </c>
      <c r="N232" s="9" t="s">
        <v>1826</v>
      </c>
      <c r="O232" s="9" t="s">
        <v>1827</v>
      </c>
      <c r="P232" s="21" t="s">
        <v>1828</v>
      </c>
      <c r="Q232" s="9" t="s">
        <v>34</v>
      </c>
    </row>
    <row r="233" spans="1:17">
      <c r="A233" s="9" t="s">
        <v>1639</v>
      </c>
      <c r="B233" s="9" t="s">
        <v>1640</v>
      </c>
      <c r="C233" s="26" t="s">
        <v>1358</v>
      </c>
      <c r="D233" s="9" t="s">
        <v>1824</v>
      </c>
      <c r="G233" s="88"/>
      <c r="I233" s="9" t="s">
        <v>1642</v>
      </c>
      <c r="J233" s="9" t="s">
        <v>1825</v>
      </c>
      <c r="K233" s="9">
        <v>0.76</v>
      </c>
      <c r="N233" s="9" t="s">
        <v>1826</v>
      </c>
      <c r="O233" s="9" t="s">
        <v>1827</v>
      </c>
      <c r="P233" s="21" t="s">
        <v>1828</v>
      </c>
      <c r="Q233" s="9" t="s">
        <v>34</v>
      </c>
    </row>
    <row r="234" spans="1:17">
      <c r="A234" s="9" t="s">
        <v>1639</v>
      </c>
      <c r="B234" s="9" t="s">
        <v>1640</v>
      </c>
      <c r="C234" s="26" t="s">
        <v>1358</v>
      </c>
      <c r="D234" s="9" t="s">
        <v>1824</v>
      </c>
      <c r="G234" s="88"/>
      <c r="I234" s="9" t="s">
        <v>1642</v>
      </c>
      <c r="J234" s="9" t="s">
        <v>1825</v>
      </c>
      <c r="K234" s="9">
        <v>1</v>
      </c>
      <c r="N234" s="9" t="s">
        <v>1826</v>
      </c>
      <c r="O234" s="9" t="s">
        <v>1827</v>
      </c>
      <c r="P234" s="21" t="s">
        <v>1828</v>
      </c>
      <c r="Q234" s="9" t="s">
        <v>34</v>
      </c>
    </row>
    <row r="235" spans="1:17">
      <c r="A235" s="9" t="s">
        <v>1639</v>
      </c>
      <c r="B235" s="9" t="s">
        <v>1640</v>
      </c>
      <c r="C235" s="26" t="s">
        <v>1358</v>
      </c>
      <c r="D235" s="9" t="s">
        <v>1824</v>
      </c>
      <c r="G235" s="88"/>
      <c r="I235" s="9" t="s">
        <v>1642</v>
      </c>
      <c r="J235" s="9" t="s">
        <v>1825</v>
      </c>
      <c r="K235" s="9">
        <v>0.99</v>
      </c>
      <c r="N235" s="9" t="s">
        <v>1826</v>
      </c>
      <c r="O235" s="9" t="s">
        <v>1827</v>
      </c>
      <c r="P235" s="21" t="s">
        <v>1828</v>
      </c>
      <c r="Q235" s="9" t="s">
        <v>34</v>
      </c>
    </row>
    <row r="236" spans="1:17">
      <c r="A236" s="9" t="s">
        <v>1639</v>
      </c>
      <c r="B236" s="9" t="s">
        <v>1640</v>
      </c>
      <c r="C236" s="26" t="s">
        <v>1358</v>
      </c>
      <c r="D236" s="9" t="s">
        <v>1824</v>
      </c>
      <c r="G236" s="88"/>
      <c r="I236" s="9" t="s">
        <v>1642</v>
      </c>
      <c r="J236" s="9" t="s">
        <v>1825</v>
      </c>
      <c r="K236" s="9">
        <v>0.95</v>
      </c>
      <c r="N236" s="9" t="s">
        <v>1826</v>
      </c>
      <c r="O236" s="9" t="s">
        <v>1827</v>
      </c>
      <c r="P236" s="21" t="s">
        <v>1828</v>
      </c>
      <c r="Q236" s="9" t="s">
        <v>34</v>
      </c>
    </row>
    <row r="237" spans="1:17">
      <c r="A237" s="9" t="s">
        <v>1639</v>
      </c>
      <c r="B237" s="9" t="s">
        <v>1640</v>
      </c>
      <c r="C237" s="26" t="s">
        <v>1358</v>
      </c>
      <c r="D237" s="9" t="s">
        <v>1824</v>
      </c>
      <c r="G237" s="88"/>
      <c r="I237" s="9" t="s">
        <v>1642</v>
      </c>
      <c r="J237" s="9" t="s">
        <v>1825</v>
      </c>
      <c r="K237" s="9">
        <v>1</v>
      </c>
      <c r="N237" s="9" t="s">
        <v>1826</v>
      </c>
      <c r="O237" s="9" t="s">
        <v>1827</v>
      </c>
      <c r="P237" s="21" t="s">
        <v>1828</v>
      </c>
      <c r="Q237" s="9" t="s">
        <v>34</v>
      </c>
    </row>
    <row r="238" spans="1:17">
      <c r="A238" s="9" t="s">
        <v>1639</v>
      </c>
      <c r="B238" s="9" t="s">
        <v>1640</v>
      </c>
      <c r="C238" s="26" t="s">
        <v>1358</v>
      </c>
      <c r="D238" s="9" t="s">
        <v>1824</v>
      </c>
      <c r="G238" s="88"/>
      <c r="I238" s="9" t="s">
        <v>1642</v>
      </c>
      <c r="J238" s="9" t="s">
        <v>1825</v>
      </c>
      <c r="K238" s="9">
        <v>0.86</v>
      </c>
      <c r="N238" s="9" t="s">
        <v>1826</v>
      </c>
      <c r="O238" s="9" t="s">
        <v>1827</v>
      </c>
      <c r="P238" s="21" t="s">
        <v>1828</v>
      </c>
      <c r="Q238" s="9" t="s">
        <v>34</v>
      </c>
    </row>
    <row r="239" spans="1:17">
      <c r="A239" s="9" t="s">
        <v>1639</v>
      </c>
      <c r="B239" s="9" t="s">
        <v>1640</v>
      </c>
      <c r="C239" s="26" t="s">
        <v>1358</v>
      </c>
      <c r="D239" s="9" t="s">
        <v>1824</v>
      </c>
      <c r="G239" s="88"/>
      <c r="I239" s="9" t="s">
        <v>1642</v>
      </c>
      <c r="J239" s="9" t="s">
        <v>1825</v>
      </c>
      <c r="K239" s="9">
        <v>0.9</v>
      </c>
      <c r="N239" s="9" t="s">
        <v>1826</v>
      </c>
      <c r="O239" s="9" t="s">
        <v>1827</v>
      </c>
      <c r="P239" s="21" t="s">
        <v>1828</v>
      </c>
      <c r="Q239" s="9" t="s">
        <v>34</v>
      </c>
    </row>
    <row r="240" spans="1:17">
      <c r="A240" s="9" t="s">
        <v>1639</v>
      </c>
      <c r="B240" s="9" t="s">
        <v>1640</v>
      </c>
      <c r="C240" s="26" t="s">
        <v>1358</v>
      </c>
      <c r="D240" s="9" t="s">
        <v>1824</v>
      </c>
      <c r="G240" s="88"/>
      <c r="I240" s="9" t="s">
        <v>1642</v>
      </c>
      <c r="J240" s="9" t="s">
        <v>1825</v>
      </c>
      <c r="K240" s="9">
        <v>0.97</v>
      </c>
      <c r="N240" s="9" t="s">
        <v>1826</v>
      </c>
      <c r="O240" s="9" t="s">
        <v>1827</v>
      </c>
      <c r="P240" s="21" t="s">
        <v>1828</v>
      </c>
      <c r="Q240" s="9" t="s">
        <v>34</v>
      </c>
    </row>
    <row r="241" spans="1:17">
      <c r="A241" s="9" t="s">
        <v>1639</v>
      </c>
      <c r="B241" s="9" t="s">
        <v>1640</v>
      </c>
      <c r="C241" s="26" t="s">
        <v>1358</v>
      </c>
      <c r="D241" s="9" t="s">
        <v>1824</v>
      </c>
      <c r="G241" s="88"/>
      <c r="I241" s="9" t="s">
        <v>1642</v>
      </c>
      <c r="J241" s="9" t="s">
        <v>1825</v>
      </c>
      <c r="K241" s="9">
        <v>0.95</v>
      </c>
      <c r="N241" s="9" t="s">
        <v>1826</v>
      </c>
      <c r="O241" s="9" t="s">
        <v>1827</v>
      </c>
      <c r="P241" s="21" t="s">
        <v>1828</v>
      </c>
      <c r="Q241" s="9" t="s">
        <v>34</v>
      </c>
    </row>
    <row r="242" spans="1:17">
      <c r="A242" s="9" t="s">
        <v>1639</v>
      </c>
      <c r="B242" s="9" t="s">
        <v>1640</v>
      </c>
      <c r="C242" s="26" t="s">
        <v>1358</v>
      </c>
      <c r="D242" s="9" t="s">
        <v>1824</v>
      </c>
      <c r="G242" s="88"/>
      <c r="I242" s="9" t="s">
        <v>1642</v>
      </c>
      <c r="J242" s="9" t="s">
        <v>1825</v>
      </c>
      <c r="K242" s="9">
        <v>0.96</v>
      </c>
      <c r="N242" s="9" t="s">
        <v>1826</v>
      </c>
      <c r="O242" s="9" t="s">
        <v>1827</v>
      </c>
      <c r="P242" s="21" t="s">
        <v>1828</v>
      </c>
      <c r="Q242" s="9" t="s">
        <v>34</v>
      </c>
    </row>
    <row r="243" spans="1:17">
      <c r="A243" s="9" t="s">
        <v>1639</v>
      </c>
      <c r="B243" s="9" t="s">
        <v>1640</v>
      </c>
      <c r="C243" s="26" t="s">
        <v>1358</v>
      </c>
      <c r="D243" s="9" t="s">
        <v>1824</v>
      </c>
      <c r="G243" s="88"/>
      <c r="I243" s="9" t="s">
        <v>1642</v>
      </c>
      <c r="J243" s="9" t="s">
        <v>1825</v>
      </c>
      <c r="K243" s="9">
        <v>1</v>
      </c>
      <c r="N243" s="9" t="s">
        <v>1826</v>
      </c>
      <c r="O243" s="9" t="s">
        <v>1827</v>
      </c>
      <c r="P243" s="21" t="s">
        <v>1828</v>
      </c>
      <c r="Q243" s="9" t="s">
        <v>34</v>
      </c>
    </row>
    <row r="244" spans="1:17">
      <c r="A244" s="9" t="s">
        <v>1639</v>
      </c>
      <c r="B244" s="9" t="s">
        <v>1640</v>
      </c>
      <c r="C244" s="26" t="s">
        <v>1358</v>
      </c>
      <c r="D244" s="9" t="s">
        <v>1824</v>
      </c>
      <c r="G244" s="88"/>
      <c r="I244" s="9" t="s">
        <v>1642</v>
      </c>
      <c r="J244" s="9" t="s">
        <v>1825</v>
      </c>
      <c r="K244" s="9">
        <v>0.75</v>
      </c>
      <c r="N244" s="9" t="s">
        <v>1826</v>
      </c>
      <c r="O244" s="9" t="s">
        <v>1827</v>
      </c>
      <c r="P244" s="21" t="s">
        <v>1828</v>
      </c>
      <c r="Q244" s="9" t="s">
        <v>34</v>
      </c>
    </row>
    <row r="245" spans="1:17">
      <c r="A245" s="9" t="s">
        <v>1639</v>
      </c>
      <c r="B245" s="9" t="s">
        <v>1640</v>
      </c>
      <c r="C245" s="26" t="s">
        <v>1358</v>
      </c>
      <c r="D245" s="9" t="s">
        <v>1824</v>
      </c>
      <c r="G245" s="88"/>
      <c r="I245" s="9" t="s">
        <v>1642</v>
      </c>
      <c r="J245" s="9" t="s">
        <v>1825</v>
      </c>
      <c r="K245" s="9">
        <v>0.72</v>
      </c>
      <c r="N245" s="9" t="s">
        <v>1826</v>
      </c>
      <c r="O245" s="9" t="s">
        <v>1827</v>
      </c>
      <c r="P245" s="21" t="s">
        <v>1828</v>
      </c>
      <c r="Q245" s="9" t="s">
        <v>34</v>
      </c>
    </row>
    <row r="246" spans="1:17">
      <c r="A246" s="9" t="s">
        <v>1639</v>
      </c>
      <c r="B246" s="9" t="s">
        <v>1640</v>
      </c>
      <c r="C246" s="26" t="s">
        <v>1358</v>
      </c>
      <c r="D246" s="9" t="s">
        <v>1824</v>
      </c>
      <c r="G246" s="88"/>
      <c r="I246" s="9" t="s">
        <v>1642</v>
      </c>
      <c r="J246" s="9" t="s">
        <v>1825</v>
      </c>
      <c r="K246" s="9">
        <v>0.92</v>
      </c>
      <c r="N246" s="9" t="s">
        <v>1826</v>
      </c>
      <c r="O246" s="9" t="s">
        <v>1827</v>
      </c>
      <c r="P246" s="21" t="s">
        <v>1828</v>
      </c>
      <c r="Q246" s="9" t="s">
        <v>34</v>
      </c>
    </row>
    <row r="247" spans="1:17">
      <c r="A247" s="9" t="s">
        <v>1639</v>
      </c>
      <c r="B247" s="9" t="s">
        <v>1640</v>
      </c>
      <c r="C247" s="26" t="s">
        <v>1358</v>
      </c>
      <c r="D247" s="9" t="s">
        <v>1824</v>
      </c>
      <c r="G247" s="88"/>
      <c r="I247" s="9" t="s">
        <v>1642</v>
      </c>
      <c r="J247" s="9" t="s">
        <v>1825</v>
      </c>
      <c r="K247" s="9">
        <v>0.99</v>
      </c>
      <c r="N247" s="9" t="s">
        <v>1826</v>
      </c>
      <c r="O247" s="9" t="s">
        <v>1827</v>
      </c>
      <c r="P247" s="21" t="s">
        <v>1828</v>
      </c>
      <c r="Q247" s="9" t="s">
        <v>34</v>
      </c>
    </row>
    <row r="248" spans="1:17">
      <c r="A248" s="9" t="s">
        <v>1639</v>
      </c>
      <c r="B248" s="9" t="s">
        <v>1640</v>
      </c>
      <c r="C248" s="26" t="s">
        <v>1358</v>
      </c>
      <c r="D248" s="9" t="s">
        <v>1824</v>
      </c>
      <c r="G248" s="88"/>
      <c r="I248" s="9" t="s">
        <v>1642</v>
      </c>
      <c r="J248" s="9" t="s">
        <v>1825</v>
      </c>
      <c r="K248" s="9">
        <v>0.99</v>
      </c>
      <c r="N248" s="9" t="s">
        <v>1826</v>
      </c>
      <c r="O248" s="9" t="s">
        <v>1827</v>
      </c>
      <c r="P248" s="21" t="s">
        <v>1828</v>
      </c>
      <c r="Q248" s="9" t="s">
        <v>34</v>
      </c>
    </row>
    <row r="249" spans="1:17">
      <c r="A249" s="9" t="s">
        <v>1639</v>
      </c>
      <c r="B249" s="9" t="s">
        <v>1640</v>
      </c>
      <c r="C249" s="26" t="s">
        <v>1358</v>
      </c>
      <c r="D249" s="9" t="s">
        <v>1824</v>
      </c>
      <c r="G249" s="88"/>
      <c r="I249" s="9" t="s">
        <v>1642</v>
      </c>
      <c r="J249" s="9" t="s">
        <v>1825</v>
      </c>
      <c r="K249" s="9">
        <v>0.67</v>
      </c>
      <c r="N249" s="9" t="s">
        <v>1826</v>
      </c>
      <c r="O249" s="9" t="s">
        <v>1827</v>
      </c>
      <c r="P249" s="21" t="s">
        <v>1828</v>
      </c>
      <c r="Q249" s="9" t="s">
        <v>34</v>
      </c>
    </row>
    <row r="250" spans="1:17">
      <c r="A250" s="9" t="s">
        <v>1647</v>
      </c>
      <c r="B250" s="9" t="s">
        <v>1640</v>
      </c>
      <c r="C250" s="26" t="s">
        <v>1358</v>
      </c>
      <c r="D250" s="9" t="s">
        <v>1824</v>
      </c>
      <c r="G250" s="88"/>
      <c r="I250" s="9" t="s">
        <v>1642</v>
      </c>
      <c r="J250" s="9" t="s">
        <v>1825</v>
      </c>
      <c r="K250" s="9">
        <v>0.97</v>
      </c>
      <c r="N250" s="9" t="s">
        <v>1826</v>
      </c>
      <c r="O250" s="9" t="s">
        <v>1827</v>
      </c>
      <c r="P250" s="9" t="s">
        <v>1828</v>
      </c>
      <c r="Q250" s="9" t="s">
        <v>34</v>
      </c>
    </row>
    <row r="251" spans="1:17">
      <c r="A251" s="9" t="s">
        <v>1647</v>
      </c>
      <c r="B251" s="9" t="s">
        <v>1640</v>
      </c>
      <c r="C251" s="26" t="s">
        <v>1358</v>
      </c>
      <c r="D251" s="9" t="s">
        <v>1824</v>
      </c>
      <c r="G251" s="88"/>
      <c r="I251" s="9" t="s">
        <v>1642</v>
      </c>
      <c r="J251" s="9" t="s">
        <v>1825</v>
      </c>
      <c r="K251" s="9">
        <v>1</v>
      </c>
      <c r="N251" s="9" t="s">
        <v>1826</v>
      </c>
      <c r="O251" s="9" t="s">
        <v>1827</v>
      </c>
      <c r="P251" s="9" t="s">
        <v>1828</v>
      </c>
      <c r="Q251" s="9" t="s">
        <v>34</v>
      </c>
    </row>
    <row r="252" spans="1:17">
      <c r="A252" s="9" t="s">
        <v>1647</v>
      </c>
      <c r="B252" s="9" t="s">
        <v>1640</v>
      </c>
      <c r="C252" s="26" t="s">
        <v>1358</v>
      </c>
      <c r="D252" s="9" t="s">
        <v>1824</v>
      </c>
      <c r="G252" s="88"/>
      <c r="I252" s="9" t="s">
        <v>1642</v>
      </c>
      <c r="J252" s="9" t="s">
        <v>1825</v>
      </c>
      <c r="K252" s="9">
        <v>0.7</v>
      </c>
      <c r="N252" s="9" t="s">
        <v>1826</v>
      </c>
      <c r="O252" s="9" t="s">
        <v>1827</v>
      </c>
      <c r="P252" s="9" t="s">
        <v>1828</v>
      </c>
      <c r="Q252" s="9" t="s">
        <v>34</v>
      </c>
    </row>
    <row r="253" spans="1:17">
      <c r="A253" s="9" t="s">
        <v>1647</v>
      </c>
      <c r="B253" s="9" t="s">
        <v>1640</v>
      </c>
      <c r="C253" s="26" t="s">
        <v>1358</v>
      </c>
      <c r="D253" s="9" t="s">
        <v>1824</v>
      </c>
      <c r="G253" s="88"/>
      <c r="I253" s="9" t="s">
        <v>1642</v>
      </c>
      <c r="J253" s="9" t="s">
        <v>1825</v>
      </c>
      <c r="K253" s="9">
        <v>1</v>
      </c>
      <c r="N253" s="9" t="s">
        <v>1826</v>
      </c>
      <c r="O253" s="9" t="s">
        <v>1827</v>
      </c>
      <c r="P253" s="9" t="s">
        <v>1828</v>
      </c>
      <c r="Q253" s="9" t="s">
        <v>34</v>
      </c>
    </row>
    <row r="254" spans="1:17">
      <c r="A254" s="9" t="s">
        <v>1647</v>
      </c>
      <c r="B254" s="9" t="s">
        <v>1640</v>
      </c>
      <c r="C254" s="26" t="s">
        <v>1358</v>
      </c>
      <c r="D254" s="9" t="s">
        <v>1824</v>
      </c>
      <c r="G254" s="88"/>
      <c r="I254" s="9" t="s">
        <v>1642</v>
      </c>
      <c r="J254" s="9" t="s">
        <v>1825</v>
      </c>
      <c r="K254" s="9">
        <v>0.88</v>
      </c>
      <c r="N254" s="9" t="s">
        <v>1826</v>
      </c>
      <c r="O254" s="9" t="s">
        <v>1827</v>
      </c>
      <c r="P254" s="9" t="s">
        <v>1828</v>
      </c>
      <c r="Q254" s="9" t="s">
        <v>34</v>
      </c>
    </row>
    <row r="255" spans="1:17">
      <c r="A255" s="9" t="s">
        <v>1647</v>
      </c>
      <c r="B255" s="9" t="s">
        <v>1640</v>
      </c>
      <c r="C255" s="26" t="s">
        <v>1358</v>
      </c>
      <c r="D255" s="9" t="s">
        <v>1824</v>
      </c>
      <c r="G255" s="88"/>
      <c r="I255" s="9" t="s">
        <v>1642</v>
      </c>
      <c r="J255" s="9" t="s">
        <v>1825</v>
      </c>
      <c r="K255" s="9">
        <v>0.95</v>
      </c>
      <c r="N255" s="9" t="s">
        <v>1826</v>
      </c>
      <c r="O255" s="9" t="s">
        <v>1827</v>
      </c>
      <c r="P255" s="9" t="s">
        <v>1828</v>
      </c>
      <c r="Q255" s="9" t="s">
        <v>34</v>
      </c>
    </row>
    <row r="256" spans="1:17">
      <c r="A256" s="9" t="s">
        <v>1647</v>
      </c>
      <c r="B256" s="9" t="s">
        <v>1640</v>
      </c>
      <c r="C256" s="26" t="s">
        <v>1358</v>
      </c>
      <c r="D256" s="9" t="s">
        <v>1824</v>
      </c>
      <c r="G256" s="88"/>
      <c r="I256" s="9" t="s">
        <v>1642</v>
      </c>
      <c r="J256" s="9" t="s">
        <v>1825</v>
      </c>
      <c r="K256" s="9">
        <v>0.88</v>
      </c>
      <c r="N256" s="9" t="s">
        <v>1826</v>
      </c>
      <c r="O256" s="9" t="s">
        <v>1827</v>
      </c>
      <c r="P256" s="9" t="s">
        <v>1828</v>
      </c>
      <c r="Q256" s="9" t="s">
        <v>34</v>
      </c>
    </row>
    <row r="257" spans="1:17">
      <c r="A257" s="9" t="s">
        <v>1647</v>
      </c>
      <c r="B257" s="9" t="s">
        <v>1640</v>
      </c>
      <c r="C257" s="26" t="s">
        <v>1358</v>
      </c>
      <c r="D257" s="9" t="s">
        <v>1824</v>
      </c>
      <c r="G257" s="88"/>
      <c r="I257" s="9" t="s">
        <v>1642</v>
      </c>
      <c r="J257" s="9" t="s">
        <v>1825</v>
      </c>
      <c r="K257" s="9">
        <v>1</v>
      </c>
      <c r="N257" s="9" t="s">
        <v>1826</v>
      </c>
      <c r="O257" s="9" t="s">
        <v>1827</v>
      </c>
      <c r="P257" s="9" t="s">
        <v>1828</v>
      </c>
      <c r="Q257" s="9" t="s">
        <v>34</v>
      </c>
    </row>
    <row r="258" spans="1:17">
      <c r="A258" s="9" t="s">
        <v>1647</v>
      </c>
      <c r="B258" s="9" t="s">
        <v>1640</v>
      </c>
      <c r="C258" s="26" t="s">
        <v>1358</v>
      </c>
      <c r="D258" s="9" t="s">
        <v>1824</v>
      </c>
      <c r="G258" s="88"/>
      <c r="I258" s="9" t="s">
        <v>1642</v>
      </c>
      <c r="J258" s="9" t="s">
        <v>1825</v>
      </c>
      <c r="K258" s="9">
        <v>1</v>
      </c>
      <c r="N258" s="9" t="s">
        <v>1826</v>
      </c>
      <c r="O258" s="9" t="s">
        <v>1827</v>
      </c>
      <c r="P258" s="9" t="s">
        <v>1828</v>
      </c>
      <c r="Q258" s="9" t="s">
        <v>34</v>
      </c>
    </row>
    <row r="259" spans="1:17">
      <c r="A259" s="9" t="s">
        <v>1647</v>
      </c>
      <c r="B259" s="9" t="s">
        <v>1640</v>
      </c>
      <c r="C259" s="26" t="s">
        <v>1358</v>
      </c>
      <c r="D259" s="9" t="s">
        <v>1824</v>
      </c>
      <c r="G259" s="88"/>
      <c r="I259" s="9" t="s">
        <v>1642</v>
      </c>
      <c r="J259" s="9" t="s">
        <v>1825</v>
      </c>
      <c r="K259" s="9">
        <v>0.94</v>
      </c>
      <c r="N259" s="9" t="s">
        <v>1826</v>
      </c>
      <c r="O259" s="9" t="s">
        <v>1827</v>
      </c>
      <c r="P259" s="9" t="s">
        <v>1828</v>
      </c>
      <c r="Q259" s="9" t="s">
        <v>34</v>
      </c>
    </row>
    <row r="260" spans="1:17">
      <c r="A260" s="9" t="s">
        <v>1647</v>
      </c>
      <c r="B260" s="9" t="s">
        <v>1640</v>
      </c>
      <c r="C260" s="26" t="s">
        <v>1358</v>
      </c>
      <c r="D260" s="9" t="s">
        <v>1824</v>
      </c>
      <c r="G260" s="88"/>
      <c r="I260" s="9" t="s">
        <v>1642</v>
      </c>
      <c r="J260" s="9" t="s">
        <v>1825</v>
      </c>
      <c r="K260" s="9">
        <v>0.98</v>
      </c>
      <c r="N260" s="9" t="s">
        <v>1826</v>
      </c>
      <c r="O260" s="9" t="s">
        <v>1827</v>
      </c>
      <c r="P260" s="9" t="s">
        <v>1828</v>
      </c>
      <c r="Q260" s="9" t="s">
        <v>34</v>
      </c>
    </row>
    <row r="261" spans="1:17">
      <c r="A261" s="9" t="s">
        <v>1647</v>
      </c>
      <c r="B261" s="9" t="s">
        <v>1640</v>
      </c>
      <c r="C261" s="26" t="s">
        <v>1358</v>
      </c>
      <c r="D261" s="9" t="s">
        <v>1824</v>
      </c>
      <c r="G261" s="88"/>
      <c r="I261" s="9" t="s">
        <v>1642</v>
      </c>
      <c r="J261" s="9" t="s">
        <v>1825</v>
      </c>
      <c r="K261" s="9">
        <v>0.97</v>
      </c>
      <c r="N261" s="9" t="s">
        <v>1826</v>
      </c>
      <c r="O261" s="9" t="s">
        <v>1827</v>
      </c>
      <c r="P261" s="9" t="s">
        <v>1828</v>
      </c>
      <c r="Q261" s="9" t="s">
        <v>34</v>
      </c>
    </row>
    <row r="262" spans="1:17">
      <c r="A262" s="9" t="s">
        <v>1647</v>
      </c>
      <c r="B262" s="9" t="s">
        <v>1640</v>
      </c>
      <c r="C262" s="26" t="s">
        <v>1358</v>
      </c>
      <c r="D262" s="9" t="s">
        <v>1824</v>
      </c>
      <c r="G262" s="88"/>
      <c r="I262" s="9" t="s">
        <v>1642</v>
      </c>
      <c r="J262" s="9" t="s">
        <v>1825</v>
      </c>
      <c r="K262" s="9">
        <v>0.97</v>
      </c>
      <c r="N262" s="9" t="s">
        <v>1826</v>
      </c>
      <c r="O262" s="9" t="s">
        <v>1827</v>
      </c>
      <c r="P262" s="9" t="s">
        <v>1828</v>
      </c>
      <c r="Q262" s="9" t="s">
        <v>34</v>
      </c>
    </row>
    <row r="263" spans="1:17">
      <c r="A263" s="9" t="s">
        <v>1647</v>
      </c>
      <c r="B263" s="9" t="s">
        <v>1640</v>
      </c>
      <c r="C263" s="26" t="s">
        <v>1358</v>
      </c>
      <c r="D263" s="9" t="s">
        <v>1824</v>
      </c>
      <c r="G263" s="88"/>
      <c r="I263" s="9" t="s">
        <v>1642</v>
      </c>
      <c r="J263" s="9" t="s">
        <v>1825</v>
      </c>
      <c r="K263" s="9">
        <v>1</v>
      </c>
      <c r="N263" s="9" t="s">
        <v>1826</v>
      </c>
      <c r="O263" s="9" t="s">
        <v>1827</v>
      </c>
      <c r="P263" s="9" t="s">
        <v>1828</v>
      </c>
      <c r="Q263" s="9" t="s">
        <v>34</v>
      </c>
    </row>
    <row r="264" spans="1:17">
      <c r="A264" s="9" t="s">
        <v>1647</v>
      </c>
      <c r="B264" s="9" t="s">
        <v>1640</v>
      </c>
      <c r="C264" s="26" t="s">
        <v>1358</v>
      </c>
      <c r="D264" s="9" t="s">
        <v>1824</v>
      </c>
      <c r="G264" s="88"/>
      <c r="I264" s="9" t="s">
        <v>1642</v>
      </c>
      <c r="J264" s="9" t="s">
        <v>1825</v>
      </c>
      <c r="K264" s="9">
        <v>0.78</v>
      </c>
      <c r="N264" s="9" t="s">
        <v>1826</v>
      </c>
      <c r="O264" s="9" t="s">
        <v>1827</v>
      </c>
      <c r="P264" s="9" t="s">
        <v>1828</v>
      </c>
      <c r="Q264" s="9" t="s">
        <v>34</v>
      </c>
    </row>
    <row r="265" spans="1:17">
      <c r="A265" s="9" t="s">
        <v>1647</v>
      </c>
      <c r="B265" s="9" t="s">
        <v>1640</v>
      </c>
      <c r="C265" s="26" t="s">
        <v>1358</v>
      </c>
      <c r="D265" s="9" t="s">
        <v>1824</v>
      </c>
      <c r="G265" s="88"/>
      <c r="I265" s="9" t="s">
        <v>1642</v>
      </c>
      <c r="J265" s="9" t="s">
        <v>1825</v>
      </c>
      <c r="K265" s="9">
        <v>0.96</v>
      </c>
      <c r="N265" s="9" t="s">
        <v>1826</v>
      </c>
      <c r="O265" s="9" t="s">
        <v>1827</v>
      </c>
      <c r="P265" s="9" t="s">
        <v>1828</v>
      </c>
      <c r="Q265" s="9" t="s">
        <v>34</v>
      </c>
    </row>
    <row r="266" spans="1:17">
      <c r="A266" s="9" t="s">
        <v>1647</v>
      </c>
      <c r="B266" s="9" t="s">
        <v>1640</v>
      </c>
      <c r="C266" s="26" t="s">
        <v>1358</v>
      </c>
      <c r="D266" s="9" t="s">
        <v>1824</v>
      </c>
      <c r="G266" s="88"/>
      <c r="I266" s="9" t="s">
        <v>1642</v>
      </c>
      <c r="J266" s="9" t="s">
        <v>1825</v>
      </c>
      <c r="K266" s="9">
        <v>0.94</v>
      </c>
      <c r="N266" s="9" t="s">
        <v>1826</v>
      </c>
      <c r="O266" s="9" t="s">
        <v>1827</v>
      </c>
      <c r="P266" s="9" t="s">
        <v>1828</v>
      </c>
      <c r="Q266" s="9" t="s">
        <v>34</v>
      </c>
    </row>
    <row r="267" spans="1:17">
      <c r="A267" s="9" t="s">
        <v>1647</v>
      </c>
      <c r="B267" s="9" t="s">
        <v>1640</v>
      </c>
      <c r="C267" s="26" t="s">
        <v>1358</v>
      </c>
      <c r="D267" s="9" t="s">
        <v>1824</v>
      </c>
      <c r="G267" s="88"/>
      <c r="I267" s="9" t="s">
        <v>1642</v>
      </c>
      <c r="J267" s="9" t="s">
        <v>1825</v>
      </c>
      <c r="K267" s="9">
        <v>0.92</v>
      </c>
      <c r="N267" s="9" t="s">
        <v>1826</v>
      </c>
      <c r="O267" s="9" t="s">
        <v>1827</v>
      </c>
      <c r="P267" s="9" t="s">
        <v>1828</v>
      </c>
      <c r="Q267" s="9" t="s">
        <v>34</v>
      </c>
    </row>
    <row r="268" spans="1:17">
      <c r="A268" s="9" t="s">
        <v>1647</v>
      </c>
      <c r="B268" s="9" t="s">
        <v>1640</v>
      </c>
      <c r="C268" s="26" t="s">
        <v>1358</v>
      </c>
      <c r="D268" s="9" t="s">
        <v>1824</v>
      </c>
      <c r="G268" s="88"/>
      <c r="I268" s="9" t="s">
        <v>1642</v>
      </c>
      <c r="J268" s="9" t="s">
        <v>1825</v>
      </c>
      <c r="K268" s="9">
        <v>0.99</v>
      </c>
      <c r="N268" s="9" t="s">
        <v>1826</v>
      </c>
      <c r="O268" s="9" t="s">
        <v>1827</v>
      </c>
      <c r="P268" s="9" t="s">
        <v>1828</v>
      </c>
      <c r="Q268" s="9" t="s">
        <v>34</v>
      </c>
    </row>
    <row r="269" spans="1:17">
      <c r="A269" s="9" t="s">
        <v>1639</v>
      </c>
      <c r="B269" s="9" t="s">
        <v>1829</v>
      </c>
      <c r="C269" s="26" t="s">
        <v>1358</v>
      </c>
      <c r="G269" s="88"/>
      <c r="H269" s="9" t="s">
        <v>1830</v>
      </c>
      <c r="I269" s="9" t="s">
        <v>1357</v>
      </c>
      <c r="K269" s="9">
        <v>0.64700000000000002</v>
      </c>
      <c r="N269" s="9" t="s">
        <v>1831</v>
      </c>
      <c r="O269" s="9" t="s">
        <v>1360</v>
      </c>
      <c r="P269" s="21" t="s">
        <v>1361</v>
      </c>
      <c r="Q269" s="9" t="s">
        <v>34</v>
      </c>
    </row>
    <row r="270" spans="1:17">
      <c r="A270" s="9" t="s">
        <v>1639</v>
      </c>
      <c r="B270" s="9" t="s">
        <v>1829</v>
      </c>
      <c r="C270" s="26" t="s">
        <v>1358</v>
      </c>
      <c r="G270" s="88"/>
      <c r="H270" s="9" t="s">
        <v>1832</v>
      </c>
      <c r="I270" s="9" t="s">
        <v>1357</v>
      </c>
      <c r="K270" s="9">
        <v>0.97699999999999998</v>
      </c>
      <c r="N270" s="9" t="s">
        <v>1831</v>
      </c>
      <c r="O270" s="9" t="s">
        <v>1360</v>
      </c>
      <c r="P270" s="21" t="s">
        <v>1361</v>
      </c>
      <c r="Q270" s="9" t="s">
        <v>34</v>
      </c>
    </row>
    <row r="271" spans="1:17">
      <c r="A271" s="9" t="s">
        <v>1639</v>
      </c>
      <c r="B271" s="9" t="s">
        <v>1829</v>
      </c>
      <c r="C271" s="26" t="s">
        <v>1358</v>
      </c>
      <c r="G271" s="88"/>
      <c r="H271" s="9" t="s">
        <v>1833</v>
      </c>
      <c r="I271" s="9" t="s">
        <v>1357</v>
      </c>
      <c r="K271" s="9">
        <v>0.77800000000000002</v>
      </c>
      <c r="N271" s="9" t="s">
        <v>1831</v>
      </c>
      <c r="O271" s="9" t="s">
        <v>1360</v>
      </c>
      <c r="P271" s="21" t="s">
        <v>1361</v>
      </c>
      <c r="Q271" s="9" t="s">
        <v>34</v>
      </c>
    </row>
    <row r="272" spans="1:17">
      <c r="A272" s="9" t="s">
        <v>1639</v>
      </c>
      <c r="B272" s="9" t="s">
        <v>1829</v>
      </c>
      <c r="C272" s="26" t="s">
        <v>1358</v>
      </c>
      <c r="G272" s="88"/>
      <c r="H272" s="9" t="s">
        <v>1834</v>
      </c>
      <c r="I272" s="9" t="s">
        <v>1357</v>
      </c>
      <c r="K272" s="9">
        <v>0.96699999999999997</v>
      </c>
      <c r="N272" s="9" t="s">
        <v>1831</v>
      </c>
      <c r="O272" s="9" t="s">
        <v>1360</v>
      </c>
      <c r="P272" s="21" t="s">
        <v>1361</v>
      </c>
      <c r="Q272" s="9" t="s">
        <v>34</v>
      </c>
    </row>
    <row r="273" spans="1:17">
      <c r="A273" s="9" t="s">
        <v>1639</v>
      </c>
      <c r="B273" s="9" t="s">
        <v>1829</v>
      </c>
      <c r="C273" s="26" t="s">
        <v>1358</v>
      </c>
      <c r="G273" s="88"/>
      <c r="H273" s="9" t="s">
        <v>1835</v>
      </c>
      <c r="I273" s="9" t="s">
        <v>1357</v>
      </c>
      <c r="K273" s="9">
        <v>0.98399999999999999</v>
      </c>
      <c r="N273" s="9" t="s">
        <v>1831</v>
      </c>
      <c r="O273" s="9" t="s">
        <v>1360</v>
      </c>
      <c r="P273" s="21" t="s">
        <v>1361</v>
      </c>
      <c r="Q273" s="9" t="s">
        <v>34</v>
      </c>
    </row>
    <row r="274" spans="1:17">
      <c r="A274" s="9" t="s">
        <v>1639</v>
      </c>
      <c r="B274" s="9" t="s">
        <v>1829</v>
      </c>
      <c r="C274" s="26" t="s">
        <v>1358</v>
      </c>
      <c r="G274" s="88"/>
      <c r="H274" s="9" t="s">
        <v>1836</v>
      </c>
      <c r="I274" s="9" t="s">
        <v>1357</v>
      </c>
      <c r="K274" s="9">
        <v>0.998</v>
      </c>
      <c r="N274" s="9" t="s">
        <v>1831</v>
      </c>
      <c r="O274" s="9" t="s">
        <v>1360</v>
      </c>
      <c r="P274" s="21" t="s">
        <v>1361</v>
      </c>
      <c r="Q274" s="9" t="s">
        <v>34</v>
      </c>
    </row>
    <row r="275" spans="1:17">
      <c r="A275" s="9" t="s">
        <v>1639</v>
      </c>
      <c r="B275" s="9" t="s">
        <v>1837</v>
      </c>
      <c r="C275" s="26" t="s">
        <v>1358</v>
      </c>
      <c r="G275" s="88"/>
      <c r="I275" s="9" t="s">
        <v>1357</v>
      </c>
      <c r="K275" s="9">
        <v>0.84</v>
      </c>
      <c r="N275" s="9" t="s">
        <v>1838</v>
      </c>
      <c r="O275" s="9" t="s">
        <v>1360</v>
      </c>
      <c r="P275" s="21" t="s">
        <v>1361</v>
      </c>
      <c r="Q275" s="9" t="s">
        <v>34</v>
      </c>
    </row>
    <row r="276" spans="1:17">
      <c r="A276" s="9" t="s">
        <v>1639</v>
      </c>
      <c r="B276" s="9" t="s">
        <v>1837</v>
      </c>
      <c r="C276" s="26" t="s">
        <v>1358</v>
      </c>
      <c r="G276" s="88"/>
      <c r="I276" s="9" t="s">
        <v>1357</v>
      </c>
      <c r="K276" s="9">
        <v>0.95</v>
      </c>
      <c r="N276" s="9" t="s">
        <v>1838</v>
      </c>
      <c r="O276" s="9" t="s">
        <v>1360</v>
      </c>
      <c r="P276" s="21" t="s">
        <v>1361</v>
      </c>
      <c r="Q276" s="9" t="s">
        <v>34</v>
      </c>
    </row>
    <row r="277" spans="1:17" ht="15.5">
      <c r="A277" s="9" t="s">
        <v>1639</v>
      </c>
      <c r="B277" s="9" t="s">
        <v>1839</v>
      </c>
      <c r="C277" s="26" t="s">
        <v>1840</v>
      </c>
      <c r="D277" s="9" t="s">
        <v>708</v>
      </c>
      <c r="E277"/>
      <c r="F277"/>
      <c r="G277" s="89" t="s">
        <v>1841</v>
      </c>
      <c r="H277" s="90" t="s">
        <v>1842</v>
      </c>
      <c r="I277" s="9" t="s">
        <v>68</v>
      </c>
      <c r="J277" s="9" t="s">
        <v>1843</v>
      </c>
      <c r="K277" s="91">
        <v>0.82</v>
      </c>
      <c r="L277" s="91">
        <v>0.7</v>
      </c>
      <c r="M277">
        <v>0.91</v>
      </c>
      <c r="N277" s="9" t="s">
        <v>1844</v>
      </c>
      <c r="O277" s="9" t="s">
        <v>1845</v>
      </c>
      <c r="P277" s="21" t="s">
        <v>1846</v>
      </c>
      <c r="Q277" s="9" t="s">
        <v>34</v>
      </c>
    </row>
    <row r="278" spans="1:17" ht="15.5">
      <c r="A278" s="9" t="s">
        <v>1639</v>
      </c>
      <c r="B278" s="9" t="s">
        <v>1839</v>
      </c>
      <c r="C278" s="26" t="s">
        <v>1840</v>
      </c>
      <c r="D278" s="9" t="s">
        <v>708</v>
      </c>
      <c r="E278"/>
      <c r="F278"/>
      <c r="G278" s="89" t="s">
        <v>1841</v>
      </c>
      <c r="H278" s="92" t="s">
        <v>1847</v>
      </c>
      <c r="I278" s="9" t="s">
        <v>68</v>
      </c>
      <c r="J278" s="9" t="s">
        <v>1843</v>
      </c>
      <c r="K278" s="91">
        <v>0.82</v>
      </c>
      <c r="L278" s="91">
        <v>0.7</v>
      </c>
      <c r="M278">
        <v>0.91</v>
      </c>
      <c r="N278" s="9" t="s">
        <v>1844</v>
      </c>
      <c r="O278" s="9" t="s">
        <v>1845</v>
      </c>
      <c r="P278" s="9" t="s">
        <v>1846</v>
      </c>
      <c r="Q278" s="9" t="s">
        <v>34</v>
      </c>
    </row>
    <row r="279" spans="1:17" ht="15.5">
      <c r="A279" s="9" t="s">
        <v>1639</v>
      </c>
      <c r="B279" s="9" t="s">
        <v>1839</v>
      </c>
      <c r="C279" s="26" t="s">
        <v>1840</v>
      </c>
      <c r="D279" s="9" t="s">
        <v>708</v>
      </c>
      <c r="E279"/>
      <c r="F279"/>
      <c r="G279" s="89" t="s">
        <v>1841</v>
      </c>
      <c r="H279" s="92" t="s">
        <v>1848</v>
      </c>
      <c r="I279" s="9" t="s">
        <v>68</v>
      </c>
      <c r="J279" s="9" t="s">
        <v>1843</v>
      </c>
      <c r="K279" s="91">
        <v>0.84</v>
      </c>
      <c r="L279" s="91">
        <v>0.72</v>
      </c>
      <c r="M279">
        <v>0.92</v>
      </c>
      <c r="N279" s="9" t="s">
        <v>1844</v>
      </c>
      <c r="O279" s="9" t="s">
        <v>1845</v>
      </c>
      <c r="P279" s="21" t="s">
        <v>1846</v>
      </c>
      <c r="Q279" s="9" t="s">
        <v>34</v>
      </c>
    </row>
    <row r="280" spans="1:17" ht="15.5">
      <c r="A280" s="9" t="s">
        <v>1639</v>
      </c>
      <c r="B280" s="9" t="s">
        <v>1839</v>
      </c>
      <c r="C280" s="26" t="s">
        <v>1840</v>
      </c>
      <c r="D280" s="9" t="s">
        <v>708</v>
      </c>
      <c r="E280"/>
      <c r="F280"/>
      <c r="G280" s="89" t="s">
        <v>1841</v>
      </c>
      <c r="H280" s="92" t="s">
        <v>1849</v>
      </c>
      <c r="I280" s="9" t="s">
        <v>68</v>
      </c>
      <c r="J280" s="9" t="s">
        <v>1843</v>
      </c>
      <c r="K280" s="91">
        <v>0.91</v>
      </c>
      <c r="L280" s="91">
        <v>0.8</v>
      </c>
      <c r="M280">
        <v>0.97</v>
      </c>
      <c r="N280" s="9" t="s">
        <v>1844</v>
      </c>
      <c r="O280" s="9" t="s">
        <v>1845</v>
      </c>
      <c r="P280" s="9" t="s">
        <v>1846</v>
      </c>
      <c r="Q280" s="9" t="s">
        <v>34</v>
      </c>
    </row>
    <row r="281" spans="1:17" ht="15.5">
      <c r="A281" s="9" t="s">
        <v>1639</v>
      </c>
      <c r="B281" s="9" t="s">
        <v>1839</v>
      </c>
      <c r="C281" s="26" t="s">
        <v>1840</v>
      </c>
      <c r="D281" s="9" t="s">
        <v>708</v>
      </c>
      <c r="E281"/>
      <c r="F281"/>
      <c r="G281" s="89" t="s">
        <v>1841</v>
      </c>
      <c r="H281" s="90" t="s">
        <v>1842</v>
      </c>
      <c r="I281" s="9" t="s">
        <v>68</v>
      </c>
      <c r="J281" s="9" t="s">
        <v>1843</v>
      </c>
      <c r="K281" s="91">
        <v>0.85</v>
      </c>
      <c r="L281" s="91">
        <v>0.73</v>
      </c>
      <c r="M281">
        <v>0.93</v>
      </c>
      <c r="N281" s="9" t="s">
        <v>1844</v>
      </c>
      <c r="O281" s="9" t="s">
        <v>1845</v>
      </c>
      <c r="P281" s="21" t="s">
        <v>1846</v>
      </c>
      <c r="Q281" s="9" t="s">
        <v>34</v>
      </c>
    </row>
    <row r="282" spans="1:17" ht="15.5">
      <c r="A282" s="9" t="s">
        <v>1639</v>
      </c>
      <c r="B282" s="9" t="s">
        <v>1839</v>
      </c>
      <c r="C282" s="26" t="s">
        <v>1840</v>
      </c>
      <c r="D282" s="9" t="s">
        <v>708</v>
      </c>
      <c r="E282"/>
      <c r="F282"/>
      <c r="G282" s="89" t="s">
        <v>1841</v>
      </c>
      <c r="H282" s="92" t="s">
        <v>1847</v>
      </c>
      <c r="I282" s="9" t="s">
        <v>68</v>
      </c>
      <c r="J282" s="9" t="s">
        <v>1843</v>
      </c>
      <c r="K282" s="91">
        <v>0.85</v>
      </c>
      <c r="L282" s="91">
        <v>0.73</v>
      </c>
      <c r="M282">
        <v>0.93</v>
      </c>
      <c r="N282" s="9" t="s">
        <v>1844</v>
      </c>
      <c r="O282" s="9" t="s">
        <v>1845</v>
      </c>
      <c r="P282" s="9" t="s">
        <v>1846</v>
      </c>
      <c r="Q282" s="9" t="s">
        <v>34</v>
      </c>
    </row>
    <row r="283" spans="1:17" ht="15.5">
      <c r="A283" s="9" t="s">
        <v>1639</v>
      </c>
      <c r="B283" s="9" t="s">
        <v>1839</v>
      </c>
      <c r="C283" s="26" t="s">
        <v>1840</v>
      </c>
      <c r="D283" s="9" t="s">
        <v>708</v>
      </c>
      <c r="E283"/>
      <c r="F283"/>
      <c r="G283" s="89" t="s">
        <v>1841</v>
      </c>
      <c r="H283" s="92" t="s">
        <v>1848</v>
      </c>
      <c r="I283" s="9" t="s">
        <v>68</v>
      </c>
      <c r="J283" s="9" t="s">
        <v>1843</v>
      </c>
      <c r="K283" s="91">
        <v>0.87</v>
      </c>
      <c r="L283" s="91">
        <v>0.75</v>
      </c>
      <c r="M283">
        <v>0.95</v>
      </c>
      <c r="N283" s="9" t="s">
        <v>1844</v>
      </c>
      <c r="O283" s="9" t="s">
        <v>1845</v>
      </c>
      <c r="P283" s="21" t="s">
        <v>1846</v>
      </c>
      <c r="Q283" s="9" t="s">
        <v>34</v>
      </c>
    </row>
    <row r="284" spans="1:17" ht="15.5">
      <c r="A284" s="9" t="s">
        <v>1639</v>
      </c>
      <c r="B284" s="9" t="s">
        <v>1839</v>
      </c>
      <c r="C284" s="26" t="s">
        <v>1840</v>
      </c>
      <c r="D284" s="9" t="s">
        <v>708</v>
      </c>
      <c r="E284"/>
      <c r="F284"/>
      <c r="G284" s="89" t="s">
        <v>1841</v>
      </c>
      <c r="H284" s="92" t="s">
        <v>1849</v>
      </c>
      <c r="I284" s="9" t="s">
        <v>68</v>
      </c>
      <c r="J284" s="9" t="s">
        <v>1843</v>
      </c>
      <c r="K284" s="91">
        <v>0.94</v>
      </c>
      <c r="L284" s="91">
        <v>0.84</v>
      </c>
      <c r="M284">
        <v>0.99</v>
      </c>
      <c r="N284" s="9" t="s">
        <v>1844</v>
      </c>
      <c r="O284" s="9" t="s">
        <v>1845</v>
      </c>
      <c r="P284" s="9" t="s">
        <v>1846</v>
      </c>
      <c r="Q284" s="9" t="s">
        <v>34</v>
      </c>
    </row>
    <row r="285" spans="1:17" ht="15.5">
      <c r="A285" s="9" t="s">
        <v>1639</v>
      </c>
      <c r="B285" s="9" t="s">
        <v>1839</v>
      </c>
      <c r="C285" s="26" t="s">
        <v>1840</v>
      </c>
      <c r="D285" s="9" t="s">
        <v>708</v>
      </c>
      <c r="E285"/>
      <c r="F285"/>
      <c r="G285" s="89" t="s">
        <v>1850</v>
      </c>
      <c r="H285" s="92" t="s">
        <v>1851</v>
      </c>
      <c r="I285" s="9" t="s">
        <v>68</v>
      </c>
      <c r="J285" s="9" t="s">
        <v>1843</v>
      </c>
      <c r="K285" s="91">
        <v>0.27</v>
      </c>
      <c r="L285" s="91">
        <v>0.08</v>
      </c>
      <c r="M285">
        <v>0.55000000000000004</v>
      </c>
      <c r="N285" s="9" t="s">
        <v>1844</v>
      </c>
      <c r="O285" s="9" t="s">
        <v>1845</v>
      </c>
      <c r="P285" s="21" t="s">
        <v>1846</v>
      </c>
      <c r="Q285" s="9" t="s">
        <v>34</v>
      </c>
    </row>
    <row r="286" spans="1:17" ht="15.5">
      <c r="A286" s="9" t="s">
        <v>1639</v>
      </c>
      <c r="B286" s="9" t="s">
        <v>1839</v>
      </c>
      <c r="C286" s="26" t="s">
        <v>1840</v>
      </c>
      <c r="D286" s="9" t="s">
        <v>708</v>
      </c>
      <c r="E286"/>
      <c r="F286"/>
      <c r="G286" s="89" t="s">
        <v>1850</v>
      </c>
      <c r="H286" s="92" t="s">
        <v>1848</v>
      </c>
      <c r="I286" s="9" t="s">
        <v>68</v>
      </c>
      <c r="J286" s="9" t="s">
        <v>1843</v>
      </c>
      <c r="K286" s="91">
        <v>0.33</v>
      </c>
      <c r="L286" s="91">
        <v>0.12</v>
      </c>
      <c r="M286">
        <v>0.62</v>
      </c>
      <c r="N286" s="9" t="s">
        <v>1844</v>
      </c>
      <c r="O286" s="9" t="s">
        <v>1845</v>
      </c>
      <c r="P286" s="9" t="s">
        <v>1846</v>
      </c>
      <c r="Q286" s="9" t="s">
        <v>34</v>
      </c>
    </row>
    <row r="287" spans="1:17" ht="15.5">
      <c r="A287" s="9" t="s">
        <v>1639</v>
      </c>
      <c r="B287" s="9" t="s">
        <v>1839</v>
      </c>
      <c r="C287" s="26" t="s">
        <v>1840</v>
      </c>
      <c r="D287" s="9" t="s">
        <v>708</v>
      </c>
      <c r="E287"/>
      <c r="F287"/>
      <c r="G287" s="89" t="s">
        <v>1850</v>
      </c>
      <c r="H287" s="92" t="s">
        <v>1852</v>
      </c>
      <c r="I287" s="9" t="s">
        <v>68</v>
      </c>
      <c r="J287" s="9" t="s">
        <v>1843</v>
      </c>
      <c r="K287" s="91">
        <v>0.47</v>
      </c>
      <c r="L287" s="91">
        <v>0.21</v>
      </c>
      <c r="M287">
        <v>0.73</v>
      </c>
      <c r="N287" s="9" t="s">
        <v>1844</v>
      </c>
      <c r="O287" s="9" t="s">
        <v>1845</v>
      </c>
      <c r="P287" s="21" t="s">
        <v>1846</v>
      </c>
      <c r="Q287" s="9" t="s">
        <v>34</v>
      </c>
    </row>
    <row r="288" spans="1:17" ht="15.5">
      <c r="A288" s="9" t="s">
        <v>1639</v>
      </c>
      <c r="B288" s="9" t="s">
        <v>1839</v>
      </c>
      <c r="C288" s="26" t="s">
        <v>1840</v>
      </c>
      <c r="D288" s="9" t="s">
        <v>708</v>
      </c>
      <c r="E288"/>
      <c r="F288"/>
      <c r="G288" s="89" t="s">
        <v>1850</v>
      </c>
      <c r="H288" s="92" t="s">
        <v>1851</v>
      </c>
      <c r="I288" s="9" t="s">
        <v>68</v>
      </c>
      <c r="J288" s="9" t="s">
        <v>1843</v>
      </c>
      <c r="K288" s="91">
        <v>0.25</v>
      </c>
      <c r="L288" s="91">
        <v>0.03</v>
      </c>
      <c r="M288">
        <v>0.65</v>
      </c>
      <c r="N288" s="9" t="s">
        <v>1844</v>
      </c>
      <c r="O288" s="9" t="s">
        <v>1845</v>
      </c>
      <c r="P288" s="9" t="s">
        <v>1846</v>
      </c>
      <c r="Q288" s="9" t="s">
        <v>34</v>
      </c>
    </row>
    <row r="289" spans="1:17" ht="15.5">
      <c r="A289" s="9" t="s">
        <v>1639</v>
      </c>
      <c r="B289" s="9" t="s">
        <v>1839</v>
      </c>
      <c r="C289" s="26" t="s">
        <v>1840</v>
      </c>
      <c r="D289" s="9" t="s">
        <v>708</v>
      </c>
      <c r="E289"/>
      <c r="F289"/>
      <c r="G289" s="89" t="s">
        <v>1850</v>
      </c>
      <c r="H289" s="92" t="s">
        <v>1848</v>
      </c>
      <c r="I289" s="9" t="s">
        <v>68</v>
      </c>
      <c r="J289" s="9" t="s">
        <v>1843</v>
      </c>
      <c r="K289" s="91">
        <v>0.38</v>
      </c>
      <c r="L289" s="91">
        <v>0.09</v>
      </c>
      <c r="M289">
        <v>0.76</v>
      </c>
      <c r="N289" s="9" t="s">
        <v>1844</v>
      </c>
      <c r="O289" s="9" t="s">
        <v>1845</v>
      </c>
      <c r="P289" s="21" t="s">
        <v>1846</v>
      </c>
      <c r="Q289" s="9" t="s">
        <v>34</v>
      </c>
    </row>
    <row r="290" spans="1:17" ht="15.5">
      <c r="A290" s="9" t="s">
        <v>1639</v>
      </c>
      <c r="B290" s="9" t="s">
        <v>1839</v>
      </c>
      <c r="C290" s="26" t="s">
        <v>1840</v>
      </c>
      <c r="D290" s="9" t="s">
        <v>708</v>
      </c>
      <c r="E290"/>
      <c r="F290"/>
      <c r="G290" s="89" t="s">
        <v>1850</v>
      </c>
      <c r="H290" s="92" t="s">
        <v>1852</v>
      </c>
      <c r="I290" s="9" t="s">
        <v>68</v>
      </c>
      <c r="J290" s="9" t="s">
        <v>1843</v>
      </c>
      <c r="K290" s="91">
        <v>0.5</v>
      </c>
      <c r="L290" s="91">
        <v>0.16</v>
      </c>
      <c r="M290">
        <v>0.84</v>
      </c>
      <c r="N290" s="9" t="s">
        <v>1844</v>
      </c>
      <c r="O290" s="9" t="s">
        <v>1845</v>
      </c>
      <c r="P290" s="9" t="s">
        <v>1846</v>
      </c>
      <c r="Q290" s="9" t="s">
        <v>34</v>
      </c>
    </row>
    <row r="291" spans="1:17" ht="15.5">
      <c r="A291" s="9" t="s">
        <v>1639</v>
      </c>
      <c r="B291" s="9" t="s">
        <v>1839</v>
      </c>
      <c r="C291" s="26" t="s">
        <v>1840</v>
      </c>
      <c r="D291" s="9" t="s">
        <v>708</v>
      </c>
      <c r="E291"/>
      <c r="F291"/>
      <c r="G291" s="93" t="s">
        <v>1853</v>
      </c>
      <c r="H291" s="90" t="s">
        <v>1853</v>
      </c>
      <c r="I291" s="9" t="s">
        <v>68</v>
      </c>
      <c r="J291" s="9" t="s">
        <v>1843</v>
      </c>
      <c r="K291" s="91">
        <v>1</v>
      </c>
      <c r="L291" s="91">
        <v>0.16</v>
      </c>
      <c r="M291">
        <v>1</v>
      </c>
      <c r="N291" s="9" t="s">
        <v>1844</v>
      </c>
      <c r="O291" s="9" t="s">
        <v>1845</v>
      </c>
      <c r="P291" s="21" t="s">
        <v>1846</v>
      </c>
      <c r="Q291" s="9" t="s">
        <v>34</v>
      </c>
    </row>
    <row r="292" spans="1:17" ht="15.5">
      <c r="A292" s="9" t="s">
        <v>1639</v>
      </c>
      <c r="B292" s="9" t="s">
        <v>1839</v>
      </c>
      <c r="C292" s="26" t="s">
        <v>1840</v>
      </c>
      <c r="D292" s="9" t="s">
        <v>708</v>
      </c>
      <c r="E292"/>
      <c r="F292"/>
      <c r="G292" s="89" t="s">
        <v>1854</v>
      </c>
      <c r="H292" s="94" t="s">
        <v>1855</v>
      </c>
      <c r="I292" s="9" t="s">
        <v>68</v>
      </c>
      <c r="J292" s="9" t="s">
        <v>1843</v>
      </c>
      <c r="K292" s="91">
        <v>0.5</v>
      </c>
      <c r="L292" s="91">
        <v>0.16</v>
      </c>
      <c r="M292">
        <v>0.84</v>
      </c>
      <c r="N292" s="9" t="s">
        <v>1844</v>
      </c>
      <c r="O292" s="9" t="s">
        <v>1845</v>
      </c>
      <c r="P292" s="9" t="s">
        <v>1846</v>
      </c>
      <c r="Q292" s="9" t="s">
        <v>34</v>
      </c>
    </row>
    <row r="293" spans="1:17" ht="15.5">
      <c r="A293" s="9" t="s">
        <v>1639</v>
      </c>
      <c r="B293" s="9" t="s">
        <v>1839</v>
      </c>
      <c r="C293" s="26" t="s">
        <v>1840</v>
      </c>
      <c r="D293" s="9" t="s">
        <v>708</v>
      </c>
      <c r="E293"/>
      <c r="F293"/>
      <c r="G293" s="89" t="s">
        <v>1854</v>
      </c>
      <c r="H293" s="92" t="s">
        <v>1856</v>
      </c>
      <c r="I293" s="9" t="s">
        <v>68</v>
      </c>
      <c r="J293" s="9" t="s">
        <v>1843</v>
      </c>
      <c r="K293" s="91">
        <v>1</v>
      </c>
      <c r="L293" s="91">
        <v>0.63</v>
      </c>
      <c r="M293">
        <v>1</v>
      </c>
      <c r="N293" s="9" t="s">
        <v>1844</v>
      </c>
      <c r="O293" s="9" t="s">
        <v>1845</v>
      </c>
      <c r="P293" s="21" t="s">
        <v>1846</v>
      </c>
      <c r="Q293" s="9" t="s">
        <v>34</v>
      </c>
    </row>
    <row r="294" spans="1:17" ht="15.5">
      <c r="A294" s="9" t="s">
        <v>1639</v>
      </c>
      <c r="B294" s="9" t="s">
        <v>1839</v>
      </c>
      <c r="C294" s="26" t="s">
        <v>1840</v>
      </c>
      <c r="D294" s="9" t="s">
        <v>708</v>
      </c>
      <c r="E294"/>
      <c r="F294"/>
      <c r="G294" s="89" t="s">
        <v>1854</v>
      </c>
      <c r="H294" s="92" t="s">
        <v>1857</v>
      </c>
      <c r="I294" s="9" t="s">
        <v>68</v>
      </c>
      <c r="J294" s="9" t="s">
        <v>1843</v>
      </c>
      <c r="K294" s="91">
        <v>1</v>
      </c>
      <c r="L294" s="91">
        <v>0.63</v>
      </c>
      <c r="M294">
        <v>1</v>
      </c>
      <c r="N294" s="9" t="s">
        <v>1844</v>
      </c>
      <c r="O294" s="9" t="s">
        <v>1845</v>
      </c>
      <c r="P294" s="9" t="s">
        <v>1846</v>
      </c>
      <c r="Q294" s="9" t="s">
        <v>34</v>
      </c>
    </row>
    <row r="295" spans="1:17" ht="15.5">
      <c r="A295" s="9" t="s">
        <v>1639</v>
      </c>
      <c r="B295" s="9" t="s">
        <v>1839</v>
      </c>
      <c r="C295" s="26" t="s">
        <v>1840</v>
      </c>
      <c r="D295" s="9" t="s">
        <v>708</v>
      </c>
      <c r="E295"/>
      <c r="F295"/>
      <c r="G295" s="89" t="s">
        <v>1858</v>
      </c>
      <c r="H295" s="94" t="s">
        <v>1859</v>
      </c>
      <c r="I295" s="9" t="s">
        <v>68</v>
      </c>
      <c r="J295" s="9" t="s">
        <v>1843</v>
      </c>
      <c r="K295" s="91">
        <v>0.2</v>
      </c>
      <c r="L295" s="91">
        <v>0.1</v>
      </c>
      <c r="M295">
        <v>0.72</v>
      </c>
      <c r="N295" s="9" t="s">
        <v>1844</v>
      </c>
      <c r="O295" s="9" t="s">
        <v>1845</v>
      </c>
      <c r="P295" s="21" t="s">
        <v>1846</v>
      </c>
      <c r="Q295" s="9" t="s">
        <v>34</v>
      </c>
    </row>
    <row r="296" spans="1:17" ht="15.5">
      <c r="A296" s="9" t="s">
        <v>1639</v>
      </c>
      <c r="B296" s="9" t="s">
        <v>1839</v>
      </c>
      <c r="C296" s="26" t="s">
        <v>1840</v>
      </c>
      <c r="D296" s="9" t="s">
        <v>708</v>
      </c>
      <c r="E296"/>
      <c r="F296"/>
      <c r="G296" s="89" t="s">
        <v>1858</v>
      </c>
      <c r="H296" s="92" t="s">
        <v>1860</v>
      </c>
      <c r="I296" s="9" t="s">
        <v>68</v>
      </c>
      <c r="J296" s="9" t="s">
        <v>1843</v>
      </c>
      <c r="K296" s="91">
        <v>1</v>
      </c>
      <c r="L296" s="91">
        <v>0.48</v>
      </c>
      <c r="M296">
        <v>1</v>
      </c>
      <c r="N296" s="9" t="s">
        <v>1844</v>
      </c>
      <c r="O296" s="9" t="s">
        <v>1845</v>
      </c>
      <c r="P296" s="9" t="s">
        <v>1846</v>
      </c>
      <c r="Q296" s="9" t="s">
        <v>34</v>
      </c>
    </row>
    <row r="297" spans="1:17" ht="15.5">
      <c r="A297" s="9" t="s">
        <v>1639</v>
      </c>
      <c r="B297" s="9" t="s">
        <v>1839</v>
      </c>
      <c r="C297" s="26" t="s">
        <v>1840</v>
      </c>
      <c r="D297" s="9" t="s">
        <v>708</v>
      </c>
      <c r="E297"/>
      <c r="F297"/>
      <c r="G297" s="89" t="s">
        <v>1834</v>
      </c>
      <c r="H297" s="94" t="s">
        <v>1859</v>
      </c>
      <c r="I297" s="9" t="s">
        <v>68</v>
      </c>
      <c r="J297" s="9" t="s">
        <v>1843</v>
      </c>
      <c r="K297" s="91">
        <v>0.11</v>
      </c>
      <c r="L297" s="91">
        <v>0</v>
      </c>
      <c r="M297">
        <v>0.48</v>
      </c>
      <c r="N297" s="9" t="s">
        <v>1844</v>
      </c>
      <c r="O297" s="9" t="s">
        <v>1845</v>
      </c>
      <c r="P297" s="21" t="s">
        <v>1846</v>
      </c>
      <c r="Q297" s="9" t="s">
        <v>34</v>
      </c>
    </row>
    <row r="298" spans="1:17" ht="15.5">
      <c r="A298" s="9" t="s">
        <v>1639</v>
      </c>
      <c r="B298" s="9" t="s">
        <v>1839</v>
      </c>
      <c r="C298" s="26" t="s">
        <v>1840</v>
      </c>
      <c r="D298" s="9" t="s">
        <v>708</v>
      </c>
      <c r="E298"/>
      <c r="F298"/>
      <c r="G298" s="89" t="s">
        <v>1834</v>
      </c>
      <c r="H298" s="92" t="s">
        <v>1861</v>
      </c>
      <c r="I298" s="9" t="s">
        <v>68</v>
      </c>
      <c r="J298" s="9" t="s">
        <v>1843</v>
      </c>
      <c r="K298" s="91">
        <v>0.56000000000000005</v>
      </c>
      <c r="L298" s="91">
        <v>0.21</v>
      </c>
      <c r="M298">
        <v>0.86</v>
      </c>
      <c r="N298" s="9" t="s">
        <v>1844</v>
      </c>
      <c r="O298" s="9" t="s">
        <v>1845</v>
      </c>
      <c r="P298" s="9" t="s">
        <v>1846</v>
      </c>
      <c r="Q298" s="9" t="s">
        <v>34</v>
      </c>
    </row>
    <row r="299" spans="1:17" ht="15.5">
      <c r="A299" s="9" t="s">
        <v>1639</v>
      </c>
      <c r="B299" s="9" t="s">
        <v>1839</v>
      </c>
      <c r="C299" s="26" t="s">
        <v>1840</v>
      </c>
      <c r="D299" s="9" t="s">
        <v>708</v>
      </c>
      <c r="E299"/>
      <c r="F299"/>
      <c r="G299" s="89" t="s">
        <v>1834</v>
      </c>
      <c r="H299" s="95" t="s">
        <v>1862</v>
      </c>
      <c r="I299" s="9" t="s">
        <v>68</v>
      </c>
      <c r="J299" s="9" t="s">
        <v>1843</v>
      </c>
      <c r="K299" s="91">
        <v>0.09</v>
      </c>
      <c r="L299" s="91">
        <v>0.3</v>
      </c>
      <c r="M299">
        <v>0.93</v>
      </c>
      <c r="N299" s="9" t="s">
        <v>1844</v>
      </c>
      <c r="O299" s="9" t="s">
        <v>1845</v>
      </c>
      <c r="P299" s="21" t="s">
        <v>1846</v>
      </c>
      <c r="Q299" s="9" t="s">
        <v>34</v>
      </c>
    </row>
    <row r="300" spans="1:17" ht="15.5">
      <c r="A300" s="9" t="s">
        <v>1639</v>
      </c>
      <c r="B300" s="9" t="s">
        <v>1839</v>
      </c>
      <c r="C300" s="26" t="s">
        <v>1840</v>
      </c>
      <c r="D300" s="9" t="s">
        <v>708</v>
      </c>
      <c r="E300"/>
      <c r="F300"/>
      <c r="G300" s="89" t="s">
        <v>1834</v>
      </c>
      <c r="H300" s="94" t="s">
        <v>1859</v>
      </c>
      <c r="I300" s="9" t="s">
        <v>68</v>
      </c>
      <c r="J300" s="9" t="s">
        <v>1843</v>
      </c>
      <c r="K300" s="91">
        <v>0.12</v>
      </c>
      <c r="L300" s="91">
        <v>0</v>
      </c>
      <c r="M300">
        <v>0.53</v>
      </c>
      <c r="N300" s="9" t="s">
        <v>1844</v>
      </c>
      <c r="O300" s="9" t="s">
        <v>1845</v>
      </c>
      <c r="P300" s="9" t="s">
        <v>1846</v>
      </c>
      <c r="Q300" s="9" t="s">
        <v>34</v>
      </c>
    </row>
    <row r="301" spans="1:17" ht="15.5">
      <c r="A301" s="9" t="s">
        <v>1639</v>
      </c>
      <c r="B301" s="9" t="s">
        <v>1839</v>
      </c>
      <c r="C301" s="26" t="s">
        <v>1840</v>
      </c>
      <c r="D301" s="9" t="s">
        <v>708</v>
      </c>
      <c r="E301"/>
      <c r="F301"/>
      <c r="G301" s="89" t="s">
        <v>1834</v>
      </c>
      <c r="H301" s="92" t="s">
        <v>1860</v>
      </c>
      <c r="I301" s="9" t="s">
        <v>68</v>
      </c>
      <c r="J301" s="9" t="s">
        <v>1843</v>
      </c>
      <c r="K301" s="91">
        <v>0.62</v>
      </c>
      <c r="L301" s="91">
        <v>0.24</v>
      </c>
      <c r="M301">
        <v>0.91</v>
      </c>
      <c r="N301" s="9" t="s">
        <v>1844</v>
      </c>
      <c r="O301" s="9" t="s">
        <v>1845</v>
      </c>
      <c r="P301" s="21" t="s">
        <v>1846</v>
      </c>
      <c r="Q301" s="9" t="s">
        <v>34</v>
      </c>
    </row>
    <row r="302" spans="1:17" ht="15.5">
      <c r="A302" s="9" t="s">
        <v>1639</v>
      </c>
      <c r="B302" s="9" t="s">
        <v>1839</v>
      </c>
      <c r="C302" s="26" t="s">
        <v>1840</v>
      </c>
      <c r="D302" s="9" t="s">
        <v>708</v>
      </c>
      <c r="E302"/>
      <c r="F302"/>
      <c r="G302" s="89" t="s">
        <v>1834</v>
      </c>
      <c r="H302" s="95" t="s">
        <v>1862</v>
      </c>
      <c r="I302" s="9" t="s">
        <v>68</v>
      </c>
      <c r="J302" s="9" t="s">
        <v>1843</v>
      </c>
      <c r="K302" s="91">
        <v>0.67</v>
      </c>
      <c r="L302" s="91">
        <v>0.3</v>
      </c>
      <c r="M302">
        <v>0.93</v>
      </c>
      <c r="N302" s="9" t="s">
        <v>1844</v>
      </c>
      <c r="O302" s="9" t="s">
        <v>1845</v>
      </c>
      <c r="P302" s="9" t="s">
        <v>1846</v>
      </c>
      <c r="Q302" s="9" t="s">
        <v>34</v>
      </c>
    </row>
    <row r="303" spans="1:17" ht="15.5">
      <c r="A303" s="9" t="s">
        <v>1639</v>
      </c>
      <c r="B303" s="9" t="s">
        <v>1839</v>
      </c>
      <c r="C303" s="26" t="s">
        <v>1840</v>
      </c>
      <c r="D303" s="9" t="s">
        <v>708</v>
      </c>
      <c r="E303"/>
      <c r="F303"/>
      <c r="G303" s="96" t="s">
        <v>1863</v>
      </c>
      <c r="H303" s="94" t="s">
        <v>1864</v>
      </c>
      <c r="I303" s="9" t="s">
        <v>68</v>
      </c>
      <c r="J303" s="9" t="s">
        <v>1843</v>
      </c>
      <c r="K303" s="91">
        <v>1</v>
      </c>
      <c r="L303" s="91">
        <v>0.4</v>
      </c>
      <c r="M303">
        <v>1</v>
      </c>
      <c r="N303" s="9" t="s">
        <v>1844</v>
      </c>
      <c r="O303" s="9" t="s">
        <v>1845</v>
      </c>
      <c r="P303" s="21" t="s">
        <v>1846</v>
      </c>
      <c r="Q303" s="9" t="s">
        <v>34</v>
      </c>
    </row>
    <row r="304" spans="1:17" ht="15.5">
      <c r="A304" s="9" t="s">
        <v>1639</v>
      </c>
      <c r="B304" s="9" t="s">
        <v>1839</v>
      </c>
      <c r="C304" s="26" t="s">
        <v>1840</v>
      </c>
      <c r="D304" s="9" t="s">
        <v>708</v>
      </c>
      <c r="E304"/>
      <c r="F304"/>
      <c r="G304" s="89" t="s">
        <v>1865</v>
      </c>
      <c r="H304" s="94" t="s">
        <v>1866</v>
      </c>
      <c r="I304" s="9" t="s">
        <v>68</v>
      </c>
      <c r="J304" s="9" t="s">
        <v>1843</v>
      </c>
      <c r="K304" s="91">
        <v>0.08</v>
      </c>
      <c r="L304" s="91">
        <v>0.36</v>
      </c>
      <c r="M304">
        <v>0.36</v>
      </c>
      <c r="N304" s="9" t="s">
        <v>1844</v>
      </c>
      <c r="O304" s="9" t="s">
        <v>1845</v>
      </c>
      <c r="P304" s="9" t="s">
        <v>1846</v>
      </c>
      <c r="Q304" s="9" t="s">
        <v>34</v>
      </c>
    </row>
    <row r="305" spans="1:17" ht="15.5">
      <c r="A305" s="9" t="s">
        <v>1639</v>
      </c>
      <c r="B305" s="9" t="s">
        <v>1839</v>
      </c>
      <c r="C305" s="26" t="s">
        <v>1840</v>
      </c>
      <c r="D305" s="9" t="s">
        <v>708</v>
      </c>
      <c r="E305"/>
      <c r="F305"/>
      <c r="G305" s="89" t="s">
        <v>1865</v>
      </c>
      <c r="H305" s="97" t="s">
        <v>1867</v>
      </c>
      <c r="I305" s="9" t="s">
        <v>68</v>
      </c>
      <c r="J305" s="9" t="s">
        <v>1843</v>
      </c>
      <c r="K305" s="91">
        <v>0.15</v>
      </c>
      <c r="L305" s="91">
        <v>0.02</v>
      </c>
      <c r="M305">
        <v>0.45</v>
      </c>
      <c r="N305" s="9" t="s">
        <v>1844</v>
      </c>
      <c r="O305" s="9" t="s">
        <v>1845</v>
      </c>
      <c r="P305" s="21" t="s">
        <v>1846</v>
      </c>
      <c r="Q305" s="9" t="s">
        <v>34</v>
      </c>
    </row>
    <row r="306" spans="1:17" ht="15.5">
      <c r="A306" s="9" t="s">
        <v>1639</v>
      </c>
      <c r="B306" s="9" t="s">
        <v>1839</v>
      </c>
      <c r="C306" s="26" t="s">
        <v>1840</v>
      </c>
      <c r="D306" s="9" t="s">
        <v>708</v>
      </c>
      <c r="E306"/>
      <c r="F306"/>
      <c r="G306" s="89" t="s">
        <v>1865</v>
      </c>
      <c r="H306" s="92" t="s">
        <v>1868</v>
      </c>
      <c r="I306" s="9" t="s">
        <v>68</v>
      </c>
      <c r="J306" s="9" t="s">
        <v>1843</v>
      </c>
      <c r="K306" s="91">
        <v>0.23</v>
      </c>
      <c r="L306" s="91">
        <v>0.05</v>
      </c>
      <c r="M306">
        <v>0.54</v>
      </c>
      <c r="N306" s="9" t="s">
        <v>1844</v>
      </c>
      <c r="O306" s="9" t="s">
        <v>1845</v>
      </c>
      <c r="P306" s="9" t="s">
        <v>1846</v>
      </c>
      <c r="Q306" s="9" t="s">
        <v>34</v>
      </c>
    </row>
    <row r="307" spans="1:17" ht="15.5">
      <c r="A307" s="9" t="s">
        <v>1639</v>
      </c>
      <c r="B307" s="9" t="s">
        <v>1839</v>
      </c>
      <c r="C307" s="26" t="s">
        <v>1840</v>
      </c>
      <c r="D307" s="9" t="s">
        <v>708</v>
      </c>
      <c r="E307"/>
      <c r="F307"/>
      <c r="G307" s="89" t="s">
        <v>1865</v>
      </c>
      <c r="H307" s="92" t="s">
        <v>1869</v>
      </c>
      <c r="I307" s="9" t="s">
        <v>68</v>
      </c>
      <c r="J307" s="9" t="s">
        <v>1843</v>
      </c>
      <c r="K307" s="91">
        <v>0.38</v>
      </c>
      <c r="L307" s="91">
        <v>0.14000000000000001</v>
      </c>
      <c r="M307">
        <v>0.68</v>
      </c>
      <c r="N307" s="9" t="s">
        <v>1844</v>
      </c>
      <c r="O307" s="9" t="s">
        <v>1845</v>
      </c>
      <c r="P307" s="21" t="s">
        <v>1846</v>
      </c>
      <c r="Q307" s="9" t="s">
        <v>34</v>
      </c>
    </row>
    <row r="308" spans="1:17" ht="15.5">
      <c r="A308" s="9" t="s">
        <v>1639</v>
      </c>
      <c r="B308" s="9" t="s">
        <v>1839</v>
      </c>
      <c r="C308" s="26" t="s">
        <v>1840</v>
      </c>
      <c r="D308" s="9" t="s">
        <v>708</v>
      </c>
      <c r="E308"/>
      <c r="F308"/>
      <c r="G308" s="89" t="s">
        <v>1865</v>
      </c>
      <c r="H308" s="94" t="s">
        <v>1866</v>
      </c>
      <c r="I308" s="9" t="s">
        <v>68</v>
      </c>
      <c r="J308" s="9" t="s">
        <v>1843</v>
      </c>
      <c r="K308" s="91">
        <v>0.06</v>
      </c>
      <c r="L308" s="91">
        <v>0</v>
      </c>
      <c r="M308">
        <v>0.27</v>
      </c>
      <c r="N308" s="9" t="s">
        <v>1844</v>
      </c>
      <c r="O308" s="9" t="s">
        <v>1845</v>
      </c>
      <c r="P308" s="9" t="s">
        <v>1846</v>
      </c>
      <c r="Q308" s="9" t="s">
        <v>34</v>
      </c>
    </row>
    <row r="309" spans="1:17" ht="15.5">
      <c r="A309" s="9" t="s">
        <v>1639</v>
      </c>
      <c r="B309" s="9" t="s">
        <v>1839</v>
      </c>
      <c r="C309" s="26" t="s">
        <v>1840</v>
      </c>
      <c r="D309" s="9" t="s">
        <v>708</v>
      </c>
      <c r="E309"/>
      <c r="F309"/>
      <c r="G309" s="89" t="s">
        <v>1865</v>
      </c>
      <c r="H309" s="97" t="s">
        <v>1867</v>
      </c>
      <c r="I309" s="9" t="s">
        <v>68</v>
      </c>
      <c r="J309" s="9" t="s">
        <v>1843</v>
      </c>
      <c r="K309" s="91">
        <v>0.11</v>
      </c>
      <c r="L309" s="91">
        <v>0.01</v>
      </c>
      <c r="M309">
        <v>0.35</v>
      </c>
      <c r="N309" s="9" t="s">
        <v>1844</v>
      </c>
      <c r="O309" s="9" t="s">
        <v>1845</v>
      </c>
      <c r="P309" s="21" t="s">
        <v>1846</v>
      </c>
      <c r="Q309" s="9" t="s">
        <v>34</v>
      </c>
    </row>
    <row r="310" spans="1:17" ht="15.5">
      <c r="A310" s="9" t="s">
        <v>1639</v>
      </c>
      <c r="B310" s="9" t="s">
        <v>1839</v>
      </c>
      <c r="C310" s="26" t="s">
        <v>1840</v>
      </c>
      <c r="D310" s="9" t="s">
        <v>708</v>
      </c>
      <c r="E310"/>
      <c r="F310"/>
      <c r="G310" s="89" t="s">
        <v>1865</v>
      </c>
      <c r="H310" s="92" t="s">
        <v>1868</v>
      </c>
      <c r="I310" s="9" t="s">
        <v>68</v>
      </c>
      <c r="J310" s="9" t="s">
        <v>1843</v>
      </c>
      <c r="K310" s="91">
        <v>0.17</v>
      </c>
      <c r="L310" s="91">
        <v>0.04</v>
      </c>
      <c r="M310">
        <v>0.41</v>
      </c>
      <c r="N310" s="9" t="s">
        <v>1844</v>
      </c>
      <c r="O310" s="9" t="s">
        <v>1845</v>
      </c>
      <c r="P310" s="9" t="s">
        <v>1846</v>
      </c>
      <c r="Q310" s="9" t="s">
        <v>34</v>
      </c>
    </row>
    <row r="311" spans="1:17" ht="15.5">
      <c r="A311" s="9" t="s">
        <v>1639</v>
      </c>
      <c r="B311" s="9" t="s">
        <v>1839</v>
      </c>
      <c r="C311" s="26" t="s">
        <v>1840</v>
      </c>
      <c r="D311" s="9" t="s">
        <v>708</v>
      </c>
      <c r="E311"/>
      <c r="F311"/>
      <c r="G311" s="89" t="s">
        <v>1865</v>
      </c>
      <c r="H311" s="92" t="s">
        <v>1869</v>
      </c>
      <c r="I311" s="9" t="s">
        <v>68</v>
      </c>
      <c r="J311" s="9" t="s">
        <v>1843</v>
      </c>
      <c r="K311" s="91">
        <v>0.5</v>
      </c>
      <c r="L311" s="91">
        <v>0.25</v>
      </c>
      <c r="M311">
        <v>0.75</v>
      </c>
      <c r="N311" s="9" t="s">
        <v>1844</v>
      </c>
      <c r="O311" s="9" t="s">
        <v>1845</v>
      </c>
      <c r="P311" s="21" t="s">
        <v>1846</v>
      </c>
      <c r="Q311" s="9" t="s">
        <v>34</v>
      </c>
    </row>
    <row r="312" spans="1:17" ht="15.5">
      <c r="A312" s="9" t="s">
        <v>1639</v>
      </c>
      <c r="B312" s="9" t="s">
        <v>1839</v>
      </c>
      <c r="C312" s="26" t="s">
        <v>1840</v>
      </c>
      <c r="D312" s="9" t="s">
        <v>708</v>
      </c>
      <c r="E312"/>
      <c r="F312"/>
      <c r="G312" s="89" t="s">
        <v>1870</v>
      </c>
      <c r="H312" s="94" t="s">
        <v>1871</v>
      </c>
      <c r="I312" s="9" t="s">
        <v>68</v>
      </c>
      <c r="J312" s="9" t="s">
        <v>1843</v>
      </c>
      <c r="K312" s="91">
        <v>0.62</v>
      </c>
      <c r="L312" s="91">
        <v>0.24</v>
      </c>
      <c r="M312">
        <v>0.91</v>
      </c>
      <c r="N312" s="9" t="s">
        <v>1844</v>
      </c>
      <c r="O312" s="9" t="s">
        <v>1845</v>
      </c>
      <c r="P312" s="9" t="s">
        <v>1846</v>
      </c>
      <c r="Q312" s="9" t="s">
        <v>34</v>
      </c>
    </row>
    <row r="313" spans="1:17" ht="15.5">
      <c r="A313" s="9" t="s">
        <v>1639</v>
      </c>
      <c r="B313" s="9" t="s">
        <v>1839</v>
      </c>
      <c r="C313" s="26" t="s">
        <v>1840</v>
      </c>
      <c r="D313" s="9" t="s">
        <v>708</v>
      </c>
      <c r="E313"/>
      <c r="F313"/>
      <c r="G313" s="89" t="s">
        <v>1870</v>
      </c>
      <c r="H313" s="94" t="s">
        <v>1871</v>
      </c>
      <c r="I313" s="9" t="s">
        <v>68</v>
      </c>
      <c r="J313" s="9" t="s">
        <v>1843</v>
      </c>
      <c r="K313" s="91">
        <v>0.83</v>
      </c>
      <c r="L313" s="91">
        <v>0.36</v>
      </c>
      <c r="M313">
        <v>1</v>
      </c>
      <c r="N313" s="9" t="s">
        <v>1844</v>
      </c>
      <c r="O313" s="9" t="s">
        <v>1845</v>
      </c>
      <c r="P313" s="21" t="s">
        <v>1846</v>
      </c>
      <c r="Q313" s="9" t="s">
        <v>34</v>
      </c>
    </row>
    <row r="314" spans="1:17" ht="15.5">
      <c r="A314" s="9" t="s">
        <v>1639</v>
      </c>
      <c r="B314" s="9" t="s">
        <v>1839</v>
      </c>
      <c r="C314" s="26" t="s">
        <v>1840</v>
      </c>
      <c r="D314" s="9" t="s">
        <v>708</v>
      </c>
      <c r="E314"/>
      <c r="F314"/>
      <c r="G314" s="89" t="s">
        <v>1872</v>
      </c>
      <c r="H314" s="94" t="s">
        <v>1873</v>
      </c>
      <c r="I314" s="9" t="s">
        <v>68</v>
      </c>
      <c r="J314" s="9" t="s">
        <v>1843</v>
      </c>
      <c r="K314" s="91">
        <v>0.46</v>
      </c>
      <c r="L314" s="91">
        <v>0.31</v>
      </c>
      <c r="M314">
        <v>0.63</v>
      </c>
      <c r="N314" s="9" t="s">
        <v>1844</v>
      </c>
      <c r="O314" s="9" t="s">
        <v>1845</v>
      </c>
      <c r="P314" s="9" t="s">
        <v>1846</v>
      </c>
      <c r="Q314" s="9" t="s">
        <v>34</v>
      </c>
    </row>
    <row r="315" spans="1:17" ht="15.5">
      <c r="A315" s="9" t="s">
        <v>1639</v>
      </c>
      <c r="B315" s="9" t="s">
        <v>1839</v>
      </c>
      <c r="C315" s="26" t="s">
        <v>1840</v>
      </c>
      <c r="D315" s="9" t="s">
        <v>708</v>
      </c>
      <c r="E315"/>
      <c r="F315"/>
      <c r="G315" s="89" t="s">
        <v>1872</v>
      </c>
      <c r="H315" s="95" t="s">
        <v>1874</v>
      </c>
      <c r="I315" s="9" t="s">
        <v>68</v>
      </c>
      <c r="J315" s="9" t="s">
        <v>1843</v>
      </c>
      <c r="K315" s="91">
        <v>0.97</v>
      </c>
      <c r="L315" s="91">
        <v>0.86</v>
      </c>
      <c r="M315">
        <v>1</v>
      </c>
      <c r="N315" s="9" t="s">
        <v>1844</v>
      </c>
      <c r="O315" s="9" t="s">
        <v>1845</v>
      </c>
      <c r="P315" s="21" t="s">
        <v>1846</v>
      </c>
      <c r="Q315" s="9" t="s">
        <v>34</v>
      </c>
    </row>
    <row r="316" spans="1:17" ht="15.5">
      <c r="A316" s="9" t="s">
        <v>1639</v>
      </c>
      <c r="B316" s="9" t="s">
        <v>1839</v>
      </c>
      <c r="C316" s="26" t="s">
        <v>1840</v>
      </c>
      <c r="D316" s="9" t="s">
        <v>708</v>
      </c>
      <c r="E316"/>
      <c r="F316"/>
      <c r="G316" s="89" t="s">
        <v>1875</v>
      </c>
      <c r="H316" s="94" t="s">
        <v>1873</v>
      </c>
      <c r="I316" s="9" t="s">
        <v>68</v>
      </c>
      <c r="J316" s="9" t="s">
        <v>1843</v>
      </c>
      <c r="K316" s="91">
        <v>0.47</v>
      </c>
      <c r="L316" s="91">
        <v>0.31</v>
      </c>
      <c r="M316">
        <v>0.62</v>
      </c>
      <c r="N316" s="9" t="s">
        <v>1844</v>
      </c>
      <c r="O316" s="9" t="s">
        <v>1845</v>
      </c>
      <c r="P316" s="9" t="s">
        <v>1846</v>
      </c>
      <c r="Q316" s="9" t="s">
        <v>34</v>
      </c>
    </row>
    <row r="317" spans="1:17" ht="15.5">
      <c r="A317" s="9" t="s">
        <v>1639</v>
      </c>
      <c r="B317" s="9" t="s">
        <v>1839</v>
      </c>
      <c r="C317" s="26" t="s">
        <v>1840</v>
      </c>
      <c r="D317" s="9" t="s">
        <v>708</v>
      </c>
      <c r="E317"/>
      <c r="F317"/>
      <c r="G317" s="89" t="s">
        <v>1875</v>
      </c>
      <c r="H317" s="95" t="s">
        <v>1874</v>
      </c>
      <c r="I317" s="9" t="s">
        <v>68</v>
      </c>
      <c r="J317" s="9" t="s">
        <v>1843</v>
      </c>
      <c r="K317" s="91">
        <v>0.84</v>
      </c>
      <c r="L317" s="91">
        <v>0.7</v>
      </c>
      <c r="M317">
        <v>0.93</v>
      </c>
      <c r="N317" s="9" t="s">
        <v>1844</v>
      </c>
      <c r="O317" s="9" t="s">
        <v>1845</v>
      </c>
      <c r="P317" s="21" t="s">
        <v>1846</v>
      </c>
      <c r="Q317" s="9" t="s">
        <v>34</v>
      </c>
    </row>
    <row r="318" spans="1:17" ht="15.5">
      <c r="A318" s="9" t="s">
        <v>1639</v>
      </c>
      <c r="B318" s="9" t="s">
        <v>1839</v>
      </c>
      <c r="C318" s="26" t="s">
        <v>1840</v>
      </c>
      <c r="D318" s="9" t="s">
        <v>708</v>
      </c>
      <c r="E318"/>
      <c r="F318"/>
      <c r="G318" s="89" t="s">
        <v>1875</v>
      </c>
      <c r="H318" s="94" t="s">
        <v>1873</v>
      </c>
      <c r="I318" s="9" t="s">
        <v>68</v>
      </c>
      <c r="J318" s="9" t="s">
        <v>1843</v>
      </c>
      <c r="K318" s="91">
        <v>0.48</v>
      </c>
      <c r="L318" s="91">
        <v>0.32</v>
      </c>
      <c r="M318">
        <v>0.64</v>
      </c>
      <c r="N318" s="9" t="s">
        <v>1844</v>
      </c>
      <c r="O318" s="9" t="s">
        <v>1845</v>
      </c>
      <c r="P318" s="9" t="s">
        <v>1846</v>
      </c>
      <c r="Q318" s="9" t="s">
        <v>34</v>
      </c>
    </row>
    <row r="319" spans="1:17" ht="15.5">
      <c r="A319" s="9" t="s">
        <v>1639</v>
      </c>
      <c r="B319" s="9" t="s">
        <v>1839</v>
      </c>
      <c r="C319" s="26" t="s">
        <v>1840</v>
      </c>
      <c r="D319" s="9" t="s">
        <v>708</v>
      </c>
      <c r="E319"/>
      <c r="F319"/>
      <c r="G319" s="89" t="s">
        <v>1875</v>
      </c>
      <c r="H319" s="95" t="s">
        <v>1874</v>
      </c>
      <c r="I319" s="9" t="s">
        <v>68</v>
      </c>
      <c r="J319" s="9" t="s">
        <v>1843</v>
      </c>
      <c r="K319" s="91">
        <v>0.86</v>
      </c>
      <c r="L319" s="91">
        <v>0.72</v>
      </c>
      <c r="M319">
        <v>0.95</v>
      </c>
      <c r="N319" s="9" t="s">
        <v>1844</v>
      </c>
      <c r="O319" s="9" t="s">
        <v>1845</v>
      </c>
      <c r="P319" s="21" t="s">
        <v>1846</v>
      </c>
      <c r="Q319" s="9" t="s">
        <v>34</v>
      </c>
    </row>
    <row r="320" spans="1:17" ht="15.5">
      <c r="A320" s="9" t="s">
        <v>1639</v>
      </c>
      <c r="B320" s="9" t="s">
        <v>1839</v>
      </c>
      <c r="C320" s="26" t="s">
        <v>1840</v>
      </c>
      <c r="D320" s="9" t="s">
        <v>708</v>
      </c>
      <c r="E320"/>
      <c r="F320"/>
      <c r="G320" s="89" t="s">
        <v>1876</v>
      </c>
      <c r="H320" s="90" t="s">
        <v>1877</v>
      </c>
      <c r="I320" s="9" t="s">
        <v>68</v>
      </c>
      <c r="J320" s="9" t="s">
        <v>1843</v>
      </c>
      <c r="K320" s="91">
        <v>0.22</v>
      </c>
      <c r="L320" s="91">
        <v>0.06</v>
      </c>
      <c r="M320">
        <v>0.48</v>
      </c>
      <c r="N320" s="9" t="s">
        <v>1844</v>
      </c>
      <c r="O320" s="9" t="s">
        <v>1845</v>
      </c>
      <c r="P320" s="9" t="s">
        <v>1846</v>
      </c>
      <c r="Q320" s="9" t="s">
        <v>34</v>
      </c>
    </row>
    <row r="321" spans="1:17" ht="15.5">
      <c r="A321" s="9" t="s">
        <v>1639</v>
      </c>
      <c r="B321" s="9" t="s">
        <v>1839</v>
      </c>
      <c r="C321" s="26" t="s">
        <v>1840</v>
      </c>
      <c r="D321" s="9" t="s">
        <v>708</v>
      </c>
      <c r="E321"/>
      <c r="F321"/>
      <c r="G321" s="89" t="s">
        <v>1876</v>
      </c>
      <c r="H321" s="92" t="s">
        <v>1878</v>
      </c>
      <c r="I321" s="9" t="s">
        <v>68</v>
      </c>
      <c r="J321" s="9" t="s">
        <v>1843</v>
      </c>
      <c r="K321" s="91">
        <v>0.5</v>
      </c>
      <c r="L321" s="91">
        <v>0.26</v>
      </c>
      <c r="M321">
        <v>0.74</v>
      </c>
      <c r="N321" s="9" t="s">
        <v>1844</v>
      </c>
      <c r="O321" s="9" t="s">
        <v>1845</v>
      </c>
      <c r="P321" s="21" t="s">
        <v>1846</v>
      </c>
      <c r="Q321" s="9" t="s">
        <v>34</v>
      </c>
    </row>
    <row r="322" spans="1:17" ht="15.5">
      <c r="A322" s="9" t="s">
        <v>1639</v>
      </c>
      <c r="B322" s="9" t="s">
        <v>1839</v>
      </c>
      <c r="C322" s="26" t="s">
        <v>1840</v>
      </c>
      <c r="D322" s="9" t="s">
        <v>708</v>
      </c>
      <c r="E322"/>
      <c r="F322"/>
      <c r="G322" s="89" t="s">
        <v>1876</v>
      </c>
      <c r="H322" s="92" t="s">
        <v>1879</v>
      </c>
      <c r="I322" s="9" t="s">
        <v>68</v>
      </c>
      <c r="J322" s="9" t="s">
        <v>1843</v>
      </c>
      <c r="K322" s="91">
        <v>0.78</v>
      </c>
      <c r="L322" s="91">
        <v>0.52</v>
      </c>
      <c r="M322">
        <v>0.94</v>
      </c>
      <c r="N322" s="9" t="s">
        <v>1844</v>
      </c>
      <c r="O322" s="9" t="s">
        <v>1845</v>
      </c>
      <c r="P322" s="9" t="s">
        <v>1846</v>
      </c>
      <c r="Q322" s="9" t="s">
        <v>34</v>
      </c>
    </row>
    <row r="323" spans="1:17" ht="15.5">
      <c r="A323" s="9" t="s">
        <v>1639</v>
      </c>
      <c r="B323" s="9" t="s">
        <v>1839</v>
      </c>
      <c r="C323" s="26" t="s">
        <v>1840</v>
      </c>
      <c r="D323" s="9" t="s">
        <v>708</v>
      </c>
      <c r="E323"/>
      <c r="F323"/>
      <c r="G323" s="89" t="s">
        <v>1876</v>
      </c>
      <c r="H323" s="90" t="s">
        <v>1877</v>
      </c>
      <c r="I323" s="9" t="s">
        <v>68</v>
      </c>
      <c r="J323" s="9" t="s">
        <v>1843</v>
      </c>
      <c r="K323" s="91">
        <v>0.24</v>
      </c>
      <c r="L323" s="91">
        <v>7.0000000000000007E-2</v>
      </c>
      <c r="M323">
        <v>0.5</v>
      </c>
      <c r="N323" s="9" t="s">
        <v>1844</v>
      </c>
      <c r="O323" s="9" t="s">
        <v>1845</v>
      </c>
      <c r="P323" s="21" t="s">
        <v>1846</v>
      </c>
      <c r="Q323" s="9" t="s">
        <v>34</v>
      </c>
    </row>
    <row r="324" spans="1:17" ht="15.5">
      <c r="A324" s="9" t="s">
        <v>1639</v>
      </c>
      <c r="B324" s="9" t="s">
        <v>1839</v>
      </c>
      <c r="C324" s="26" t="s">
        <v>1840</v>
      </c>
      <c r="D324" s="9" t="s">
        <v>708</v>
      </c>
      <c r="E324"/>
      <c r="F324"/>
      <c r="G324" s="89" t="s">
        <v>1876</v>
      </c>
      <c r="H324" s="92" t="s">
        <v>1878</v>
      </c>
      <c r="I324" s="9" t="s">
        <v>68</v>
      </c>
      <c r="J324" s="9" t="s">
        <v>1843</v>
      </c>
      <c r="K324" s="91">
        <v>0.53</v>
      </c>
      <c r="L324" s="91">
        <v>0.28000000000000003</v>
      </c>
      <c r="M324">
        <v>0.77</v>
      </c>
      <c r="N324" s="9" t="s">
        <v>1844</v>
      </c>
      <c r="O324" s="9" t="s">
        <v>1845</v>
      </c>
      <c r="P324" s="9" t="s">
        <v>1846</v>
      </c>
      <c r="Q324" s="9" t="s">
        <v>34</v>
      </c>
    </row>
    <row r="325" spans="1:17" ht="15.5">
      <c r="A325" s="9" t="s">
        <v>1639</v>
      </c>
      <c r="B325" s="9" t="s">
        <v>1839</v>
      </c>
      <c r="C325" s="26" t="s">
        <v>1840</v>
      </c>
      <c r="D325" s="9" t="s">
        <v>708</v>
      </c>
      <c r="E325"/>
      <c r="F325"/>
      <c r="G325" s="89" t="s">
        <v>1876</v>
      </c>
      <c r="H325" s="92" t="s">
        <v>1879</v>
      </c>
      <c r="I325" s="9" t="s">
        <v>68</v>
      </c>
      <c r="J325" s="9" t="s">
        <v>1843</v>
      </c>
      <c r="K325" s="91">
        <v>0.76</v>
      </c>
      <c r="L325" s="91">
        <v>0.5</v>
      </c>
      <c r="M325">
        <v>0.94</v>
      </c>
      <c r="N325" s="9" t="s">
        <v>1844</v>
      </c>
      <c r="O325" s="9" t="s">
        <v>1845</v>
      </c>
      <c r="P325" s="21" t="s">
        <v>1846</v>
      </c>
      <c r="Q325" s="9" t="s">
        <v>34</v>
      </c>
    </row>
    <row r="326" spans="1:17" ht="15.5">
      <c r="A326" s="9" t="s">
        <v>1639</v>
      </c>
      <c r="B326" s="9" t="s">
        <v>1839</v>
      </c>
      <c r="C326" s="26" t="s">
        <v>1840</v>
      </c>
      <c r="D326" s="9" t="s">
        <v>708</v>
      </c>
      <c r="E326"/>
      <c r="F326"/>
      <c r="G326" s="89" t="s">
        <v>1880</v>
      </c>
      <c r="H326" s="98" t="s">
        <v>1877</v>
      </c>
      <c r="I326" s="9" t="s">
        <v>68</v>
      </c>
      <c r="J326" s="9" t="s">
        <v>1843</v>
      </c>
      <c r="K326" s="91">
        <v>0.24</v>
      </c>
      <c r="L326" s="91">
        <v>7.0000000000000007E-2</v>
      </c>
      <c r="M326">
        <v>0.5</v>
      </c>
      <c r="N326" s="9" t="s">
        <v>1844</v>
      </c>
      <c r="O326" s="9" t="s">
        <v>1845</v>
      </c>
      <c r="P326" s="9" t="s">
        <v>1846</v>
      </c>
      <c r="Q326" s="9" t="s">
        <v>34</v>
      </c>
    </row>
    <row r="327" spans="1:17" ht="15.5">
      <c r="A327" s="9" t="s">
        <v>1639</v>
      </c>
      <c r="B327" s="9" t="s">
        <v>1839</v>
      </c>
      <c r="C327" s="26" t="s">
        <v>1840</v>
      </c>
      <c r="D327" s="9" t="s">
        <v>708</v>
      </c>
      <c r="E327"/>
      <c r="F327"/>
      <c r="G327" s="89" t="s">
        <v>1880</v>
      </c>
      <c r="H327" s="98" t="s">
        <v>1878</v>
      </c>
      <c r="I327" s="9" t="s">
        <v>68</v>
      </c>
      <c r="J327" s="9" t="s">
        <v>1843</v>
      </c>
      <c r="K327" s="91">
        <v>0.53</v>
      </c>
      <c r="L327" s="91">
        <v>0.28000000000000003</v>
      </c>
      <c r="M327">
        <v>0.77</v>
      </c>
      <c r="N327" s="9" t="s">
        <v>1844</v>
      </c>
      <c r="O327" s="9" t="s">
        <v>1845</v>
      </c>
      <c r="P327" s="21" t="s">
        <v>1846</v>
      </c>
      <c r="Q327" s="9" t="s">
        <v>34</v>
      </c>
    </row>
    <row r="328" spans="1:17" ht="15.5">
      <c r="A328" s="9" t="s">
        <v>1639</v>
      </c>
      <c r="B328" s="9" t="s">
        <v>1839</v>
      </c>
      <c r="C328" s="26" t="s">
        <v>1840</v>
      </c>
      <c r="D328" s="9" t="s">
        <v>708</v>
      </c>
      <c r="E328"/>
      <c r="F328"/>
      <c r="G328" s="89" t="s">
        <v>1880</v>
      </c>
      <c r="H328" s="98" t="s">
        <v>1881</v>
      </c>
      <c r="I328" s="9" t="s">
        <v>68</v>
      </c>
      <c r="J328" s="9" t="s">
        <v>1843</v>
      </c>
      <c r="K328" s="91">
        <v>0.82</v>
      </c>
      <c r="L328" s="91">
        <v>0.56999999999999995</v>
      </c>
      <c r="M328">
        <v>0.96</v>
      </c>
      <c r="N328" s="9" t="s">
        <v>1844</v>
      </c>
      <c r="O328" s="9" t="s">
        <v>1845</v>
      </c>
      <c r="P328" s="9" t="s">
        <v>1846</v>
      </c>
      <c r="Q328" s="9" t="s">
        <v>34</v>
      </c>
    </row>
    <row r="329" spans="1:17" ht="15.5">
      <c r="A329" s="9" t="s">
        <v>1639</v>
      </c>
      <c r="B329" s="9" t="s">
        <v>1839</v>
      </c>
      <c r="C329" s="26" t="s">
        <v>1840</v>
      </c>
      <c r="D329" s="9" t="s">
        <v>708</v>
      </c>
      <c r="E329"/>
      <c r="F329"/>
      <c r="G329" s="89" t="s">
        <v>1880</v>
      </c>
      <c r="H329" s="98" t="s">
        <v>1877</v>
      </c>
      <c r="I329" s="9" t="s">
        <v>68</v>
      </c>
      <c r="J329" s="9" t="s">
        <v>1843</v>
      </c>
      <c r="K329" s="91">
        <v>0.36</v>
      </c>
      <c r="L329" s="91">
        <v>0.11</v>
      </c>
      <c r="M329">
        <v>0.69</v>
      </c>
      <c r="N329" s="9" t="s">
        <v>1844</v>
      </c>
      <c r="O329" s="9" t="s">
        <v>1845</v>
      </c>
      <c r="P329" s="21" t="s">
        <v>1846</v>
      </c>
      <c r="Q329" s="9" t="s">
        <v>34</v>
      </c>
    </row>
    <row r="330" spans="1:17" ht="15.5">
      <c r="A330" s="9" t="s">
        <v>1639</v>
      </c>
      <c r="B330" s="9" t="s">
        <v>1839</v>
      </c>
      <c r="C330" s="26" t="s">
        <v>1840</v>
      </c>
      <c r="D330" s="9" t="s">
        <v>708</v>
      </c>
      <c r="E330"/>
      <c r="F330"/>
      <c r="G330" s="89" t="s">
        <v>1880</v>
      </c>
      <c r="H330" s="98" t="s">
        <v>1878</v>
      </c>
      <c r="I330" s="9" t="s">
        <v>68</v>
      </c>
      <c r="J330" s="9" t="s">
        <v>1843</v>
      </c>
      <c r="K330" s="91">
        <v>0.64</v>
      </c>
      <c r="L330" s="91">
        <v>0.35</v>
      </c>
      <c r="M330">
        <v>0.87</v>
      </c>
      <c r="N330" s="9" t="s">
        <v>1844</v>
      </c>
      <c r="O330" s="9" t="s">
        <v>1845</v>
      </c>
      <c r="P330" s="9" t="s">
        <v>1846</v>
      </c>
      <c r="Q330" s="9" t="s">
        <v>34</v>
      </c>
    </row>
    <row r="331" spans="1:17" ht="15.5">
      <c r="A331" s="9" t="s">
        <v>1639</v>
      </c>
      <c r="B331" s="9" t="s">
        <v>1839</v>
      </c>
      <c r="C331" s="26" t="s">
        <v>1840</v>
      </c>
      <c r="D331" s="9" t="s">
        <v>708</v>
      </c>
      <c r="E331"/>
      <c r="F331"/>
      <c r="G331" s="89" t="s">
        <v>1880</v>
      </c>
      <c r="H331" s="98" t="s">
        <v>1881</v>
      </c>
      <c r="I331" s="9" t="s">
        <v>68</v>
      </c>
      <c r="J331" s="9" t="s">
        <v>1843</v>
      </c>
      <c r="K331" s="91">
        <v>0.93</v>
      </c>
      <c r="L331" s="91">
        <v>0.66</v>
      </c>
      <c r="M331">
        <v>1</v>
      </c>
      <c r="N331" s="9" t="s">
        <v>1844</v>
      </c>
      <c r="O331" s="9" t="s">
        <v>1845</v>
      </c>
      <c r="P331" s="21" t="s">
        <v>1846</v>
      </c>
      <c r="Q331" s="9" t="s">
        <v>34</v>
      </c>
    </row>
    <row r="332" spans="1:17" ht="15.5">
      <c r="A332" s="9" t="s">
        <v>1639</v>
      </c>
      <c r="B332" s="9" t="s">
        <v>1839</v>
      </c>
      <c r="C332" s="26" t="s">
        <v>1840</v>
      </c>
      <c r="D332" s="9" t="s">
        <v>708</v>
      </c>
      <c r="E332"/>
      <c r="F332"/>
      <c r="G332" s="89" t="s">
        <v>1882</v>
      </c>
      <c r="H332" s="99" t="s">
        <v>1883</v>
      </c>
      <c r="I332" s="9" t="s">
        <v>68</v>
      </c>
      <c r="J332" s="9" t="s">
        <v>1843</v>
      </c>
      <c r="K332" s="91">
        <v>0.25</v>
      </c>
      <c r="L332" s="91">
        <v>0.09</v>
      </c>
      <c r="M332">
        <v>0.49</v>
      </c>
      <c r="N332" s="9" t="s">
        <v>1844</v>
      </c>
      <c r="O332" s="9" t="s">
        <v>1845</v>
      </c>
      <c r="P332" s="9" t="s">
        <v>1846</v>
      </c>
      <c r="Q332" s="9" t="s">
        <v>34</v>
      </c>
    </row>
    <row r="333" spans="1:17" ht="15.5">
      <c r="A333" s="9" t="s">
        <v>1639</v>
      </c>
      <c r="B333" s="9" t="s">
        <v>1839</v>
      </c>
      <c r="C333" s="26" t="s">
        <v>1840</v>
      </c>
      <c r="D333" s="9" t="s">
        <v>708</v>
      </c>
      <c r="E333"/>
      <c r="F333"/>
      <c r="G333" s="89" t="s">
        <v>1882</v>
      </c>
      <c r="H333" s="100" t="s">
        <v>1884</v>
      </c>
      <c r="I333" s="9" t="s">
        <v>68</v>
      </c>
      <c r="J333" s="9" t="s">
        <v>1843</v>
      </c>
      <c r="K333" s="91">
        <v>0.2</v>
      </c>
      <c r="L333" s="91">
        <v>0.06</v>
      </c>
      <c r="M333">
        <v>0.44</v>
      </c>
      <c r="N333" s="9" t="s">
        <v>1844</v>
      </c>
      <c r="O333" s="9" t="s">
        <v>1845</v>
      </c>
      <c r="P333" s="21" t="s">
        <v>1846</v>
      </c>
      <c r="Q333" s="9" t="s">
        <v>34</v>
      </c>
    </row>
    <row r="334" spans="1:17" ht="15.5">
      <c r="A334" s="9" t="s">
        <v>1639</v>
      </c>
      <c r="B334" s="9" t="s">
        <v>1839</v>
      </c>
      <c r="C334" s="26" t="s">
        <v>1840</v>
      </c>
      <c r="D334" s="9" t="s">
        <v>708</v>
      </c>
      <c r="E334"/>
      <c r="F334"/>
      <c r="G334" s="89" t="s">
        <v>1882</v>
      </c>
      <c r="H334" s="99" t="s">
        <v>1883</v>
      </c>
      <c r="I334" s="9" t="s">
        <v>68</v>
      </c>
      <c r="J334" s="9" t="s">
        <v>1843</v>
      </c>
      <c r="K334" s="91">
        <v>0.8</v>
      </c>
      <c r="L334" s="91">
        <v>0.28000000000000003</v>
      </c>
      <c r="M334">
        <v>0.99</v>
      </c>
      <c r="N334" s="9" t="s">
        <v>1844</v>
      </c>
      <c r="O334" s="9" t="s">
        <v>1845</v>
      </c>
      <c r="P334" s="9" t="s">
        <v>1846</v>
      </c>
      <c r="Q334" s="9" t="s">
        <v>34</v>
      </c>
    </row>
    <row r="335" spans="1:17" ht="15.5">
      <c r="A335" s="9" t="s">
        <v>1639</v>
      </c>
      <c r="B335" s="9" t="s">
        <v>1839</v>
      </c>
      <c r="C335" s="26" t="s">
        <v>1840</v>
      </c>
      <c r="D335" s="9" t="s">
        <v>708</v>
      </c>
      <c r="E335"/>
      <c r="F335"/>
      <c r="G335" s="89" t="s">
        <v>1882</v>
      </c>
      <c r="H335" s="100" t="s">
        <v>1884</v>
      </c>
      <c r="I335" s="9" t="s">
        <v>68</v>
      </c>
      <c r="J335" s="9" t="s">
        <v>1843</v>
      </c>
      <c r="K335" s="91">
        <v>0.8</v>
      </c>
      <c r="L335" s="91">
        <v>0.28000000000000003</v>
      </c>
      <c r="M335">
        <v>0.99</v>
      </c>
      <c r="N335" s="9" t="s">
        <v>1844</v>
      </c>
      <c r="O335" s="9" t="s">
        <v>1845</v>
      </c>
      <c r="P335" s="21" t="s">
        <v>1846</v>
      </c>
      <c r="Q335" s="9" t="s">
        <v>34</v>
      </c>
    </row>
    <row r="336" spans="1:17" ht="15.5">
      <c r="A336" s="9" t="s">
        <v>1639</v>
      </c>
      <c r="B336" s="9" t="s">
        <v>1839</v>
      </c>
      <c r="C336" s="26" t="s">
        <v>1840</v>
      </c>
      <c r="D336" s="9" t="s">
        <v>708</v>
      </c>
      <c r="E336"/>
      <c r="F336"/>
      <c r="G336" s="89" t="s">
        <v>1885</v>
      </c>
      <c r="H336" s="94" t="s">
        <v>1886</v>
      </c>
      <c r="I336" s="9" t="s">
        <v>68</v>
      </c>
      <c r="J336" s="9" t="s">
        <v>1843</v>
      </c>
      <c r="K336" s="91">
        <v>0.44</v>
      </c>
      <c r="L336" s="91">
        <v>0.28000000000000003</v>
      </c>
      <c r="M336">
        <v>0.6</v>
      </c>
      <c r="N336" s="9" t="s">
        <v>1844</v>
      </c>
      <c r="O336" s="9" t="s">
        <v>1845</v>
      </c>
      <c r="P336" s="9" t="s">
        <v>1846</v>
      </c>
      <c r="Q336" s="9" t="s">
        <v>34</v>
      </c>
    </row>
    <row r="337" spans="1:17" ht="15.5">
      <c r="A337" s="9" t="s">
        <v>1639</v>
      </c>
      <c r="B337" s="9" t="s">
        <v>1839</v>
      </c>
      <c r="C337" s="26" t="s">
        <v>1840</v>
      </c>
      <c r="D337" s="9" t="s">
        <v>708</v>
      </c>
      <c r="E337"/>
      <c r="F337"/>
      <c r="G337" s="89" t="s">
        <v>1885</v>
      </c>
      <c r="H337" s="92" t="s">
        <v>1887</v>
      </c>
      <c r="I337" s="9" t="s">
        <v>68</v>
      </c>
      <c r="J337" s="9" t="s">
        <v>1843</v>
      </c>
      <c r="K337" s="91">
        <v>0.6</v>
      </c>
      <c r="L337" s="91">
        <v>0.44</v>
      </c>
      <c r="M337">
        <v>0.75</v>
      </c>
      <c r="N337" s="9" t="s">
        <v>1844</v>
      </c>
      <c r="O337" s="9" t="s">
        <v>1845</v>
      </c>
      <c r="P337" s="21" t="s">
        <v>1846</v>
      </c>
      <c r="Q337" s="9" t="s">
        <v>34</v>
      </c>
    </row>
    <row r="338" spans="1:17" ht="15.5">
      <c r="A338" s="9" t="s">
        <v>1639</v>
      </c>
      <c r="B338" s="9" t="s">
        <v>1839</v>
      </c>
      <c r="C338" s="26" t="s">
        <v>1840</v>
      </c>
      <c r="D338" s="9" t="s">
        <v>708</v>
      </c>
      <c r="E338"/>
      <c r="F338"/>
      <c r="G338" s="89" t="s">
        <v>1885</v>
      </c>
      <c r="H338" s="92" t="s">
        <v>1888</v>
      </c>
      <c r="I338" s="9" t="s">
        <v>68</v>
      </c>
      <c r="J338" s="9" t="s">
        <v>1843</v>
      </c>
      <c r="K338" s="91">
        <v>0.63</v>
      </c>
      <c r="L338" s="91">
        <v>0.47</v>
      </c>
      <c r="M338">
        <v>0.77</v>
      </c>
      <c r="N338" s="9" t="s">
        <v>1844</v>
      </c>
      <c r="O338" s="9" t="s">
        <v>1845</v>
      </c>
      <c r="P338" s="9" t="s">
        <v>1846</v>
      </c>
      <c r="Q338" s="9" t="s">
        <v>34</v>
      </c>
    </row>
    <row r="339" spans="1:17" ht="15.5">
      <c r="A339" s="9" t="s">
        <v>1639</v>
      </c>
      <c r="B339" s="9" t="s">
        <v>1839</v>
      </c>
      <c r="C339" s="26" t="s">
        <v>1840</v>
      </c>
      <c r="D339" s="9" t="s">
        <v>708</v>
      </c>
      <c r="E339"/>
      <c r="F339"/>
      <c r="G339" s="89" t="s">
        <v>1885</v>
      </c>
      <c r="H339" s="92" t="s">
        <v>1889</v>
      </c>
      <c r="I339" s="9" t="s">
        <v>68</v>
      </c>
      <c r="J339" s="9" t="s">
        <v>1843</v>
      </c>
      <c r="K339" s="91">
        <v>0.77</v>
      </c>
      <c r="L339" s="91">
        <v>0.62</v>
      </c>
      <c r="M339">
        <v>0.89</v>
      </c>
      <c r="N339" s="9" t="s">
        <v>1844</v>
      </c>
      <c r="O339" s="9" t="s">
        <v>1845</v>
      </c>
      <c r="P339" s="21" t="s">
        <v>1846</v>
      </c>
      <c r="Q339" s="9" t="s">
        <v>34</v>
      </c>
    </row>
    <row r="340" spans="1:17" ht="15.5">
      <c r="A340" s="9" t="s">
        <v>1639</v>
      </c>
      <c r="B340" s="9" t="s">
        <v>1839</v>
      </c>
      <c r="C340" s="26" t="s">
        <v>1840</v>
      </c>
      <c r="D340" s="9" t="s">
        <v>708</v>
      </c>
      <c r="E340"/>
      <c r="F340"/>
      <c r="G340" s="89" t="s">
        <v>1885</v>
      </c>
      <c r="H340" s="92" t="s">
        <v>1890</v>
      </c>
      <c r="I340" s="9" t="s">
        <v>68</v>
      </c>
      <c r="J340" s="9" t="s">
        <v>1843</v>
      </c>
      <c r="K340" s="91">
        <v>0.8</v>
      </c>
      <c r="L340" s="91">
        <v>0.65</v>
      </c>
      <c r="M340">
        <v>0.9</v>
      </c>
      <c r="N340" s="9" t="s">
        <v>1844</v>
      </c>
      <c r="O340" s="9" t="s">
        <v>1845</v>
      </c>
      <c r="P340" s="9" t="s">
        <v>1846</v>
      </c>
      <c r="Q340" s="9" t="s">
        <v>34</v>
      </c>
    </row>
    <row r="341" spans="1:17" ht="15.5">
      <c r="A341" s="9" t="s">
        <v>1639</v>
      </c>
      <c r="B341" s="9" t="s">
        <v>1839</v>
      </c>
      <c r="C341" s="26" t="s">
        <v>1840</v>
      </c>
      <c r="D341" s="9" t="s">
        <v>708</v>
      </c>
      <c r="E341"/>
      <c r="F341"/>
      <c r="G341" s="89" t="s">
        <v>1885</v>
      </c>
      <c r="H341" s="92" t="s">
        <v>1891</v>
      </c>
      <c r="I341" s="9" t="s">
        <v>68</v>
      </c>
      <c r="J341" s="9" t="s">
        <v>1843</v>
      </c>
      <c r="K341" s="91">
        <v>0.82</v>
      </c>
      <c r="L341" s="91">
        <v>0.68</v>
      </c>
      <c r="M341">
        <v>0.92</v>
      </c>
      <c r="N341" s="9" t="s">
        <v>1844</v>
      </c>
      <c r="O341" s="9" t="s">
        <v>1845</v>
      </c>
      <c r="P341" s="21" t="s">
        <v>1846</v>
      </c>
      <c r="Q341" s="9" t="s">
        <v>34</v>
      </c>
    </row>
    <row r="342" spans="1:17" ht="15.5">
      <c r="A342" s="9" t="s">
        <v>1639</v>
      </c>
      <c r="B342" s="9" t="s">
        <v>1839</v>
      </c>
      <c r="C342" s="26" t="s">
        <v>1840</v>
      </c>
      <c r="D342" s="9" t="s">
        <v>708</v>
      </c>
      <c r="E342"/>
      <c r="F342"/>
      <c r="G342" s="89" t="s">
        <v>1885</v>
      </c>
      <c r="H342" s="94" t="s">
        <v>1886</v>
      </c>
      <c r="I342" s="9" t="s">
        <v>68</v>
      </c>
      <c r="J342" s="9" t="s">
        <v>1843</v>
      </c>
      <c r="K342" s="91">
        <v>0.4</v>
      </c>
      <c r="L342" s="91">
        <v>0.25</v>
      </c>
      <c r="M342">
        <v>0.56999999999999995</v>
      </c>
      <c r="N342" s="9" t="s">
        <v>1844</v>
      </c>
      <c r="O342" s="9" t="s">
        <v>1845</v>
      </c>
      <c r="P342" s="9" t="s">
        <v>1846</v>
      </c>
      <c r="Q342" s="9" t="s">
        <v>34</v>
      </c>
    </row>
    <row r="343" spans="1:17" ht="15.5">
      <c r="A343" s="9" t="s">
        <v>1639</v>
      </c>
      <c r="B343" s="9" t="s">
        <v>1839</v>
      </c>
      <c r="C343" s="26" t="s">
        <v>1840</v>
      </c>
      <c r="D343" s="9" t="s">
        <v>708</v>
      </c>
      <c r="E343"/>
      <c r="F343"/>
      <c r="G343" s="89" t="s">
        <v>1885</v>
      </c>
      <c r="H343" s="92" t="s">
        <v>1887</v>
      </c>
      <c r="I343" s="9" t="s">
        <v>68</v>
      </c>
      <c r="J343" s="9" t="s">
        <v>1843</v>
      </c>
      <c r="K343" s="91">
        <v>0.62</v>
      </c>
      <c r="L343" s="91">
        <v>0.46</v>
      </c>
      <c r="M343">
        <v>0.76</v>
      </c>
      <c r="N343" s="9" t="s">
        <v>1844</v>
      </c>
      <c r="O343" s="9" t="s">
        <v>1845</v>
      </c>
      <c r="P343" s="21" t="s">
        <v>1846</v>
      </c>
      <c r="Q343" s="9" t="s">
        <v>34</v>
      </c>
    </row>
    <row r="344" spans="1:17" ht="15.5">
      <c r="A344" s="9" t="s">
        <v>1639</v>
      </c>
      <c r="B344" s="9" t="s">
        <v>1839</v>
      </c>
      <c r="C344" s="26" t="s">
        <v>1840</v>
      </c>
      <c r="D344" s="9" t="s">
        <v>708</v>
      </c>
      <c r="E344"/>
      <c r="F344"/>
      <c r="G344" s="89" t="s">
        <v>1885</v>
      </c>
      <c r="H344" s="92" t="s">
        <v>1888</v>
      </c>
      <c r="I344" s="9" t="s">
        <v>68</v>
      </c>
      <c r="J344" s="9" t="s">
        <v>1843</v>
      </c>
      <c r="K344" s="91">
        <v>0.63</v>
      </c>
      <c r="L344" s="91">
        <v>0.47</v>
      </c>
      <c r="M344">
        <v>0.78</v>
      </c>
      <c r="N344" s="9" t="s">
        <v>1844</v>
      </c>
      <c r="O344" s="9" t="s">
        <v>1845</v>
      </c>
      <c r="P344" s="9" t="s">
        <v>1846</v>
      </c>
      <c r="Q344" s="9" t="s">
        <v>34</v>
      </c>
    </row>
    <row r="345" spans="1:17" ht="15.5">
      <c r="A345" s="9" t="s">
        <v>1639</v>
      </c>
      <c r="B345" s="9" t="s">
        <v>1839</v>
      </c>
      <c r="C345" s="26" t="s">
        <v>1840</v>
      </c>
      <c r="D345" s="9" t="s">
        <v>708</v>
      </c>
      <c r="E345"/>
      <c r="F345"/>
      <c r="G345" s="89" t="s">
        <v>1885</v>
      </c>
      <c r="H345" s="92" t="s">
        <v>1889</v>
      </c>
      <c r="I345" s="9" t="s">
        <v>68</v>
      </c>
      <c r="J345" s="9" t="s">
        <v>1843</v>
      </c>
      <c r="K345" s="91">
        <v>0.82</v>
      </c>
      <c r="L345" s="91">
        <v>0.67</v>
      </c>
      <c r="M345">
        <v>0.93</v>
      </c>
      <c r="N345" s="9" t="s">
        <v>1844</v>
      </c>
      <c r="O345" s="9" t="s">
        <v>1845</v>
      </c>
      <c r="P345" s="21" t="s">
        <v>1846</v>
      </c>
      <c r="Q345" s="9" t="s">
        <v>34</v>
      </c>
    </row>
    <row r="346" spans="1:17" ht="15.5">
      <c r="A346" s="9" t="s">
        <v>1639</v>
      </c>
      <c r="B346" s="9" t="s">
        <v>1839</v>
      </c>
      <c r="C346" s="26" t="s">
        <v>1840</v>
      </c>
      <c r="D346" s="9" t="s">
        <v>708</v>
      </c>
      <c r="E346"/>
      <c r="F346"/>
      <c r="G346" s="89" t="s">
        <v>1885</v>
      </c>
      <c r="H346" s="92" t="s">
        <v>1890</v>
      </c>
      <c r="I346" s="9" t="s">
        <v>68</v>
      </c>
      <c r="J346" s="9" t="s">
        <v>1843</v>
      </c>
      <c r="K346" s="91">
        <v>0.83</v>
      </c>
      <c r="L346" s="91">
        <v>0.68</v>
      </c>
      <c r="M346">
        <v>0.93</v>
      </c>
      <c r="N346" s="9" t="s">
        <v>1844</v>
      </c>
      <c r="O346" s="9" t="s">
        <v>1845</v>
      </c>
      <c r="P346" s="9" t="s">
        <v>1846</v>
      </c>
      <c r="Q346" s="9" t="s">
        <v>34</v>
      </c>
    </row>
    <row r="347" spans="1:17" ht="15.5">
      <c r="A347" s="9" t="s">
        <v>1639</v>
      </c>
      <c r="B347" s="9" t="s">
        <v>1839</v>
      </c>
      <c r="C347" s="26" t="s">
        <v>1840</v>
      </c>
      <c r="D347" s="9" t="s">
        <v>708</v>
      </c>
      <c r="E347"/>
      <c r="F347"/>
      <c r="G347" s="89" t="s">
        <v>1885</v>
      </c>
      <c r="H347" s="92" t="s">
        <v>1891</v>
      </c>
      <c r="I347" s="9" t="s">
        <v>68</v>
      </c>
      <c r="J347" s="9" t="s">
        <v>1843</v>
      </c>
      <c r="K347" s="91">
        <v>0.85</v>
      </c>
      <c r="L347" s="91">
        <v>0.71</v>
      </c>
      <c r="M347">
        <v>0.94</v>
      </c>
      <c r="N347" s="9" t="s">
        <v>1844</v>
      </c>
      <c r="O347" s="9" t="s">
        <v>1845</v>
      </c>
      <c r="P347" s="21" t="s">
        <v>1846</v>
      </c>
      <c r="Q347" s="9" t="s">
        <v>34</v>
      </c>
    </row>
    <row r="348" spans="1:17" ht="15.5">
      <c r="A348" s="9" t="s">
        <v>1647</v>
      </c>
      <c r="B348" s="9" t="s">
        <v>1839</v>
      </c>
      <c r="C348" s="26" t="s">
        <v>1840</v>
      </c>
      <c r="D348" s="9" t="s">
        <v>708</v>
      </c>
      <c r="E348"/>
      <c r="F348"/>
      <c r="G348" s="89" t="s">
        <v>1841</v>
      </c>
      <c r="H348" s="90" t="s">
        <v>1842</v>
      </c>
      <c r="I348" s="9" t="s">
        <v>68</v>
      </c>
      <c r="J348" s="9" t="s">
        <v>1843</v>
      </c>
      <c r="K348" s="91">
        <v>0.95</v>
      </c>
      <c r="L348" s="91">
        <v>0.82</v>
      </c>
      <c r="M348">
        <v>0.99</v>
      </c>
      <c r="N348" s="9" t="s">
        <v>1844</v>
      </c>
      <c r="O348" s="9" t="s">
        <v>1845</v>
      </c>
      <c r="P348" s="9" t="s">
        <v>1846</v>
      </c>
      <c r="Q348" s="9" t="s">
        <v>34</v>
      </c>
    </row>
    <row r="349" spans="1:17" ht="15.5">
      <c r="A349" s="9" t="s">
        <v>1647</v>
      </c>
      <c r="B349" s="9" t="s">
        <v>1839</v>
      </c>
      <c r="C349" s="26" t="s">
        <v>1840</v>
      </c>
      <c r="D349" s="9" t="s">
        <v>708</v>
      </c>
      <c r="E349"/>
      <c r="F349"/>
      <c r="G349" s="89" t="s">
        <v>1841</v>
      </c>
      <c r="H349" s="92" t="s">
        <v>1847</v>
      </c>
      <c r="I349" s="9" t="s">
        <v>68</v>
      </c>
      <c r="J349" s="9" t="s">
        <v>1843</v>
      </c>
      <c r="K349" s="91">
        <v>0.95</v>
      </c>
      <c r="L349" s="91">
        <v>0.82</v>
      </c>
      <c r="M349">
        <v>0.99</v>
      </c>
      <c r="N349" s="9" t="s">
        <v>1844</v>
      </c>
      <c r="O349" s="9" t="s">
        <v>1845</v>
      </c>
      <c r="P349" s="21" t="s">
        <v>1846</v>
      </c>
      <c r="Q349" s="9" t="s">
        <v>34</v>
      </c>
    </row>
    <row r="350" spans="1:17" ht="15.5">
      <c r="A350" s="9" t="s">
        <v>1647</v>
      </c>
      <c r="B350" s="9" t="s">
        <v>1839</v>
      </c>
      <c r="C350" s="26" t="s">
        <v>1840</v>
      </c>
      <c r="D350" s="9" t="s">
        <v>708</v>
      </c>
      <c r="E350"/>
      <c r="F350"/>
      <c r="G350" s="89" t="s">
        <v>1841</v>
      </c>
      <c r="H350" s="92" t="s">
        <v>1848</v>
      </c>
      <c r="I350" s="9" t="s">
        <v>68</v>
      </c>
      <c r="J350" s="9" t="s">
        <v>1843</v>
      </c>
      <c r="K350" s="91">
        <v>0.95</v>
      </c>
      <c r="L350" s="91">
        <v>0.82</v>
      </c>
      <c r="M350">
        <v>0.99</v>
      </c>
      <c r="N350" s="9" t="s">
        <v>1844</v>
      </c>
      <c r="O350" s="9" t="s">
        <v>1845</v>
      </c>
      <c r="P350" s="9" t="s">
        <v>1846</v>
      </c>
      <c r="Q350" s="9" t="s">
        <v>34</v>
      </c>
    </row>
    <row r="351" spans="1:17" ht="15.5">
      <c r="A351" s="9" t="s">
        <v>1647</v>
      </c>
      <c r="B351" s="9" t="s">
        <v>1839</v>
      </c>
      <c r="C351" s="26" t="s">
        <v>1840</v>
      </c>
      <c r="D351" s="9" t="s">
        <v>708</v>
      </c>
      <c r="E351"/>
      <c r="F351"/>
      <c r="G351" s="89" t="s">
        <v>1841</v>
      </c>
      <c r="H351" s="92" t="s">
        <v>1849</v>
      </c>
      <c r="I351" s="9" t="s">
        <v>68</v>
      </c>
      <c r="J351" s="9" t="s">
        <v>1843</v>
      </c>
      <c r="K351" s="91">
        <v>0.95</v>
      </c>
      <c r="L351" s="91">
        <v>0.83</v>
      </c>
      <c r="M351">
        <v>0.99</v>
      </c>
      <c r="N351" s="9" t="s">
        <v>1844</v>
      </c>
      <c r="O351" s="9" t="s">
        <v>1845</v>
      </c>
      <c r="P351" s="21" t="s">
        <v>1846</v>
      </c>
      <c r="Q351" s="9" t="s">
        <v>34</v>
      </c>
    </row>
    <row r="352" spans="1:17" ht="15.5">
      <c r="A352" s="9" t="s">
        <v>1647</v>
      </c>
      <c r="B352" s="9" t="s">
        <v>1839</v>
      </c>
      <c r="C352" s="26" t="s">
        <v>1840</v>
      </c>
      <c r="D352" s="9" t="s">
        <v>708</v>
      </c>
      <c r="E352"/>
      <c r="F352"/>
      <c r="G352" s="89" t="s">
        <v>1841</v>
      </c>
      <c r="H352" s="90" t="s">
        <v>1842</v>
      </c>
      <c r="I352" s="9" t="s">
        <v>68</v>
      </c>
      <c r="J352" s="9" t="s">
        <v>1843</v>
      </c>
      <c r="K352" s="91">
        <v>0.95</v>
      </c>
      <c r="L352" s="91">
        <v>0.83</v>
      </c>
      <c r="M352">
        <v>0.99</v>
      </c>
      <c r="N352" s="9" t="s">
        <v>1844</v>
      </c>
      <c r="O352" s="9" t="s">
        <v>1845</v>
      </c>
      <c r="P352" s="9" t="s">
        <v>1846</v>
      </c>
      <c r="Q352" s="9" t="s">
        <v>34</v>
      </c>
    </row>
    <row r="353" spans="1:17" ht="15.5">
      <c r="A353" s="9" t="s">
        <v>1647</v>
      </c>
      <c r="B353" s="9" t="s">
        <v>1839</v>
      </c>
      <c r="C353" s="26" t="s">
        <v>1840</v>
      </c>
      <c r="D353" s="9" t="s">
        <v>708</v>
      </c>
      <c r="E353"/>
      <c r="F353"/>
      <c r="G353" s="89" t="s">
        <v>1841</v>
      </c>
      <c r="H353" s="92" t="s">
        <v>1847</v>
      </c>
      <c r="I353" s="9" t="s">
        <v>68</v>
      </c>
      <c r="J353" s="9" t="s">
        <v>1843</v>
      </c>
      <c r="K353" s="91">
        <v>0.95</v>
      </c>
      <c r="L353" s="91">
        <v>0.83</v>
      </c>
      <c r="M353">
        <v>0.99</v>
      </c>
      <c r="N353" s="9" t="s">
        <v>1844</v>
      </c>
      <c r="O353" s="9" t="s">
        <v>1845</v>
      </c>
      <c r="P353" s="21" t="s">
        <v>1846</v>
      </c>
      <c r="Q353" s="9" t="s">
        <v>34</v>
      </c>
    </row>
    <row r="354" spans="1:17" ht="15.5">
      <c r="A354" s="9" t="s">
        <v>1647</v>
      </c>
      <c r="B354" s="9" t="s">
        <v>1839</v>
      </c>
      <c r="C354" s="26" t="s">
        <v>1840</v>
      </c>
      <c r="D354" s="9" t="s">
        <v>708</v>
      </c>
      <c r="E354"/>
      <c r="F354"/>
      <c r="G354" s="89" t="s">
        <v>1841</v>
      </c>
      <c r="H354" s="92" t="s">
        <v>1848</v>
      </c>
      <c r="I354" s="9" t="s">
        <v>68</v>
      </c>
      <c r="J354" s="9" t="s">
        <v>1843</v>
      </c>
      <c r="K354" s="91">
        <v>0.95</v>
      </c>
      <c r="L354" s="91">
        <v>0.83</v>
      </c>
      <c r="M354">
        <v>0.99</v>
      </c>
      <c r="N354" s="9" t="s">
        <v>1844</v>
      </c>
      <c r="O354" s="9" t="s">
        <v>1845</v>
      </c>
      <c r="P354" s="9" t="s">
        <v>1846</v>
      </c>
      <c r="Q354" s="9" t="s">
        <v>34</v>
      </c>
    </row>
    <row r="355" spans="1:17" ht="15.5">
      <c r="A355" s="9" t="s">
        <v>1647</v>
      </c>
      <c r="B355" s="9" t="s">
        <v>1839</v>
      </c>
      <c r="C355" s="26" t="s">
        <v>1840</v>
      </c>
      <c r="D355" s="9" t="s">
        <v>708</v>
      </c>
      <c r="E355"/>
      <c r="F355"/>
      <c r="G355" s="89" t="s">
        <v>1841</v>
      </c>
      <c r="H355" s="92" t="s">
        <v>1849</v>
      </c>
      <c r="I355" s="9" t="s">
        <v>68</v>
      </c>
      <c r="J355" s="9" t="s">
        <v>1843</v>
      </c>
      <c r="K355" s="91">
        <v>0.95</v>
      </c>
      <c r="L355" s="91">
        <v>0.83</v>
      </c>
      <c r="M355">
        <v>0.99</v>
      </c>
      <c r="N355" s="9" t="s">
        <v>1844</v>
      </c>
      <c r="O355" s="9" t="s">
        <v>1845</v>
      </c>
      <c r="P355" s="21" t="s">
        <v>1846</v>
      </c>
      <c r="Q355" s="9" t="s">
        <v>34</v>
      </c>
    </row>
    <row r="356" spans="1:17" ht="15.5">
      <c r="A356" s="9" t="s">
        <v>1647</v>
      </c>
      <c r="B356" s="9" t="s">
        <v>1839</v>
      </c>
      <c r="C356" s="26" t="s">
        <v>1840</v>
      </c>
      <c r="D356" s="9" t="s">
        <v>708</v>
      </c>
      <c r="E356"/>
      <c r="F356"/>
      <c r="G356" s="89" t="s">
        <v>1850</v>
      </c>
      <c r="H356" s="92" t="s">
        <v>1851</v>
      </c>
      <c r="I356" s="9" t="s">
        <v>68</v>
      </c>
      <c r="J356" s="9" t="s">
        <v>1843</v>
      </c>
      <c r="K356" s="91">
        <v>0.96</v>
      </c>
      <c r="L356" s="91">
        <v>0.89</v>
      </c>
      <c r="M356">
        <v>0.99</v>
      </c>
      <c r="N356" s="9" t="s">
        <v>1844</v>
      </c>
      <c r="O356" s="9" t="s">
        <v>1845</v>
      </c>
      <c r="P356" s="9" t="s">
        <v>1846</v>
      </c>
      <c r="Q356" s="9" t="s">
        <v>34</v>
      </c>
    </row>
    <row r="357" spans="1:17" ht="15.5">
      <c r="A357" s="9" t="s">
        <v>1647</v>
      </c>
      <c r="B357" s="9" t="s">
        <v>1839</v>
      </c>
      <c r="C357" s="26" t="s">
        <v>1840</v>
      </c>
      <c r="D357" s="9" t="s">
        <v>708</v>
      </c>
      <c r="E357"/>
      <c r="F357"/>
      <c r="G357" s="89" t="s">
        <v>1850</v>
      </c>
      <c r="H357" s="92" t="s">
        <v>1848</v>
      </c>
      <c r="I357" s="9" t="s">
        <v>68</v>
      </c>
      <c r="J357" s="9" t="s">
        <v>1843</v>
      </c>
      <c r="K357" s="91">
        <v>0.96</v>
      </c>
      <c r="L357" s="91">
        <v>0.89</v>
      </c>
      <c r="M357">
        <v>0.99</v>
      </c>
      <c r="N357" s="9" t="s">
        <v>1844</v>
      </c>
      <c r="O357" s="9" t="s">
        <v>1845</v>
      </c>
      <c r="P357" s="21" t="s">
        <v>1846</v>
      </c>
      <c r="Q357" s="9" t="s">
        <v>34</v>
      </c>
    </row>
    <row r="358" spans="1:17" ht="15.5">
      <c r="A358" s="9" t="s">
        <v>1647</v>
      </c>
      <c r="B358" s="9" t="s">
        <v>1839</v>
      </c>
      <c r="C358" s="26" t="s">
        <v>1840</v>
      </c>
      <c r="D358" s="9" t="s">
        <v>708</v>
      </c>
      <c r="E358"/>
      <c r="F358"/>
      <c r="G358" s="89" t="s">
        <v>1850</v>
      </c>
      <c r="H358" s="92" t="s">
        <v>1852</v>
      </c>
      <c r="I358" s="9" t="s">
        <v>68</v>
      </c>
      <c r="J358" s="9" t="s">
        <v>1843</v>
      </c>
      <c r="K358" s="91">
        <v>0.96</v>
      </c>
      <c r="L358" s="91">
        <v>0.89</v>
      </c>
      <c r="M358">
        <v>0.99</v>
      </c>
      <c r="N358" s="9" t="s">
        <v>1844</v>
      </c>
      <c r="O358" s="9" t="s">
        <v>1845</v>
      </c>
      <c r="P358" s="9" t="s">
        <v>1846</v>
      </c>
      <c r="Q358" s="9" t="s">
        <v>34</v>
      </c>
    </row>
    <row r="359" spans="1:17" ht="15.5">
      <c r="A359" s="9" t="s">
        <v>1647</v>
      </c>
      <c r="B359" s="9" t="s">
        <v>1839</v>
      </c>
      <c r="C359" s="26" t="s">
        <v>1840</v>
      </c>
      <c r="D359" s="9" t="s">
        <v>708</v>
      </c>
      <c r="E359"/>
      <c r="F359"/>
      <c r="G359" s="89" t="s">
        <v>1850</v>
      </c>
      <c r="H359" s="92" t="s">
        <v>1851</v>
      </c>
      <c r="I359" s="9" t="s">
        <v>68</v>
      </c>
      <c r="J359" s="9" t="s">
        <v>1843</v>
      </c>
      <c r="K359" s="91">
        <v>0.94</v>
      </c>
      <c r="L359" s="91">
        <v>0.87</v>
      </c>
      <c r="M359">
        <v>0.98</v>
      </c>
      <c r="N359" s="9" t="s">
        <v>1844</v>
      </c>
      <c r="O359" s="9" t="s">
        <v>1845</v>
      </c>
      <c r="P359" s="21" t="s">
        <v>1846</v>
      </c>
      <c r="Q359" s="9" t="s">
        <v>34</v>
      </c>
    </row>
    <row r="360" spans="1:17" ht="15.5">
      <c r="A360" s="9" t="s">
        <v>1647</v>
      </c>
      <c r="B360" s="9" t="s">
        <v>1839</v>
      </c>
      <c r="C360" s="26" t="s">
        <v>1840</v>
      </c>
      <c r="D360" s="9" t="s">
        <v>708</v>
      </c>
      <c r="E360"/>
      <c r="F360"/>
      <c r="G360" s="89" t="s">
        <v>1850</v>
      </c>
      <c r="H360" s="92" t="s">
        <v>1848</v>
      </c>
      <c r="I360" s="9" t="s">
        <v>68</v>
      </c>
      <c r="J360" s="9" t="s">
        <v>1843</v>
      </c>
      <c r="K360" s="91">
        <v>0.94</v>
      </c>
      <c r="L360" s="91">
        <v>0.87</v>
      </c>
      <c r="M360">
        <v>0.98</v>
      </c>
      <c r="N360" s="9" t="s">
        <v>1844</v>
      </c>
      <c r="O360" s="9" t="s">
        <v>1845</v>
      </c>
      <c r="P360" s="9" t="s">
        <v>1846</v>
      </c>
      <c r="Q360" s="9" t="s">
        <v>34</v>
      </c>
    </row>
    <row r="361" spans="1:17" ht="15.5">
      <c r="A361" s="9" t="s">
        <v>1647</v>
      </c>
      <c r="B361" s="9" t="s">
        <v>1839</v>
      </c>
      <c r="C361" s="26" t="s">
        <v>1840</v>
      </c>
      <c r="D361" s="9" t="s">
        <v>708</v>
      </c>
      <c r="E361"/>
      <c r="F361"/>
      <c r="G361" s="89" t="s">
        <v>1850</v>
      </c>
      <c r="H361" s="92" t="s">
        <v>1852</v>
      </c>
      <c r="I361" s="9" t="s">
        <v>68</v>
      </c>
      <c r="J361" s="9" t="s">
        <v>1843</v>
      </c>
      <c r="K361" s="91">
        <v>0.94</v>
      </c>
      <c r="L361" s="91">
        <v>0.87</v>
      </c>
      <c r="M361">
        <v>0.98</v>
      </c>
      <c r="N361" s="9" t="s">
        <v>1844</v>
      </c>
      <c r="O361" s="9" t="s">
        <v>1845</v>
      </c>
      <c r="P361" s="21" t="s">
        <v>1846</v>
      </c>
      <c r="Q361" s="9" t="s">
        <v>34</v>
      </c>
    </row>
    <row r="362" spans="1:17" ht="15.5">
      <c r="A362" s="9" t="s">
        <v>1647</v>
      </c>
      <c r="B362" s="9" t="s">
        <v>1839</v>
      </c>
      <c r="C362" s="26" t="s">
        <v>1840</v>
      </c>
      <c r="D362" s="9" t="s">
        <v>708</v>
      </c>
      <c r="E362"/>
      <c r="F362"/>
      <c r="G362" s="93" t="s">
        <v>1853</v>
      </c>
      <c r="H362" s="90" t="s">
        <v>1853</v>
      </c>
      <c r="I362" s="9" t="s">
        <v>68</v>
      </c>
      <c r="J362" s="9" t="s">
        <v>1843</v>
      </c>
      <c r="K362" s="91">
        <v>1</v>
      </c>
      <c r="L362" s="91">
        <v>0.96</v>
      </c>
      <c r="M362">
        <v>1</v>
      </c>
      <c r="N362" s="9" t="s">
        <v>1844</v>
      </c>
      <c r="O362" s="9" t="s">
        <v>1845</v>
      </c>
      <c r="P362" s="9" t="s">
        <v>1846</v>
      </c>
      <c r="Q362" s="9" t="s">
        <v>34</v>
      </c>
    </row>
    <row r="363" spans="1:17" ht="15.5">
      <c r="A363" s="9" t="s">
        <v>1647</v>
      </c>
      <c r="B363" s="9" t="s">
        <v>1839</v>
      </c>
      <c r="C363" s="26" t="s">
        <v>1840</v>
      </c>
      <c r="D363" s="9" t="s">
        <v>708</v>
      </c>
      <c r="E363"/>
      <c r="F363"/>
      <c r="G363" s="89" t="s">
        <v>1854</v>
      </c>
      <c r="H363" s="94" t="s">
        <v>1855</v>
      </c>
      <c r="I363" s="9" t="s">
        <v>68</v>
      </c>
      <c r="J363" s="9" t="s">
        <v>1843</v>
      </c>
      <c r="K363" s="91">
        <v>1</v>
      </c>
      <c r="L363" s="91">
        <v>0.96</v>
      </c>
      <c r="M363">
        <v>1</v>
      </c>
      <c r="N363" s="9" t="s">
        <v>1844</v>
      </c>
      <c r="O363" s="9" t="s">
        <v>1845</v>
      </c>
      <c r="P363" s="21" t="s">
        <v>1846</v>
      </c>
      <c r="Q363" s="9" t="s">
        <v>34</v>
      </c>
    </row>
    <row r="364" spans="1:17" ht="15.5">
      <c r="A364" s="9" t="s">
        <v>1647</v>
      </c>
      <c r="B364" s="9" t="s">
        <v>1839</v>
      </c>
      <c r="C364" s="26" t="s">
        <v>1840</v>
      </c>
      <c r="D364" s="9" t="s">
        <v>708</v>
      </c>
      <c r="E364"/>
      <c r="F364"/>
      <c r="G364" s="89" t="s">
        <v>1854</v>
      </c>
      <c r="H364" s="92" t="s">
        <v>1856</v>
      </c>
      <c r="I364" s="9" t="s">
        <v>68</v>
      </c>
      <c r="J364" s="9" t="s">
        <v>1843</v>
      </c>
      <c r="K364" s="91">
        <v>0.98</v>
      </c>
      <c r="L364" s="91">
        <v>0.92</v>
      </c>
      <c r="M364">
        <v>1</v>
      </c>
      <c r="N364" s="9" t="s">
        <v>1844</v>
      </c>
      <c r="O364" s="9" t="s">
        <v>1845</v>
      </c>
      <c r="P364" s="9" t="s">
        <v>1846</v>
      </c>
      <c r="Q364" s="9" t="s">
        <v>34</v>
      </c>
    </row>
    <row r="365" spans="1:17" ht="15.5">
      <c r="A365" s="9" t="s">
        <v>1647</v>
      </c>
      <c r="B365" s="9" t="s">
        <v>1839</v>
      </c>
      <c r="C365" s="26" t="s">
        <v>1840</v>
      </c>
      <c r="D365" s="9" t="s">
        <v>708</v>
      </c>
      <c r="E365"/>
      <c r="F365"/>
      <c r="G365" s="89" t="s">
        <v>1854</v>
      </c>
      <c r="H365" s="92" t="s">
        <v>1857</v>
      </c>
      <c r="I365" s="9" t="s">
        <v>68</v>
      </c>
      <c r="J365" s="9" t="s">
        <v>1843</v>
      </c>
      <c r="K365" s="91">
        <v>0.98</v>
      </c>
      <c r="L365" s="91">
        <v>0.92</v>
      </c>
      <c r="M365">
        <v>1</v>
      </c>
      <c r="N365" s="9" t="s">
        <v>1844</v>
      </c>
      <c r="O365" s="9" t="s">
        <v>1845</v>
      </c>
      <c r="P365" s="21" t="s">
        <v>1846</v>
      </c>
      <c r="Q365" s="9" t="s">
        <v>34</v>
      </c>
    </row>
    <row r="366" spans="1:17" ht="15.5">
      <c r="A366" s="9" t="s">
        <v>1647</v>
      </c>
      <c r="B366" s="9" t="s">
        <v>1839</v>
      </c>
      <c r="C366" s="26" t="s">
        <v>1840</v>
      </c>
      <c r="D366" s="9" t="s">
        <v>708</v>
      </c>
      <c r="E366"/>
      <c r="F366"/>
      <c r="G366" s="89" t="s">
        <v>1858</v>
      </c>
      <c r="H366" s="94" t="s">
        <v>1859</v>
      </c>
      <c r="I366" s="9" t="s">
        <v>68</v>
      </c>
      <c r="J366" s="9" t="s">
        <v>1843</v>
      </c>
      <c r="K366" s="91">
        <v>1</v>
      </c>
      <c r="L366" s="91">
        <v>0.96</v>
      </c>
      <c r="M366">
        <v>1</v>
      </c>
      <c r="N366" s="9" t="s">
        <v>1844</v>
      </c>
      <c r="O366" s="9" t="s">
        <v>1845</v>
      </c>
      <c r="P366" s="9" t="s">
        <v>1846</v>
      </c>
      <c r="Q366" s="9" t="s">
        <v>34</v>
      </c>
    </row>
    <row r="367" spans="1:17" ht="15.5">
      <c r="A367" s="9" t="s">
        <v>1647</v>
      </c>
      <c r="B367" s="9" t="s">
        <v>1839</v>
      </c>
      <c r="C367" s="26" t="s">
        <v>1840</v>
      </c>
      <c r="D367" s="9" t="s">
        <v>708</v>
      </c>
      <c r="E367"/>
      <c r="F367"/>
      <c r="G367" s="89" t="s">
        <v>1858</v>
      </c>
      <c r="H367" s="92" t="s">
        <v>1860</v>
      </c>
      <c r="I367" s="9" t="s">
        <v>68</v>
      </c>
      <c r="J367" s="9" t="s">
        <v>1843</v>
      </c>
      <c r="K367" s="91">
        <v>1</v>
      </c>
      <c r="L367" s="91">
        <v>0.96</v>
      </c>
      <c r="M367">
        <v>1</v>
      </c>
      <c r="N367" s="9" t="s">
        <v>1844</v>
      </c>
      <c r="O367" s="9" t="s">
        <v>1845</v>
      </c>
      <c r="P367" s="21" t="s">
        <v>1846</v>
      </c>
      <c r="Q367" s="9" t="s">
        <v>34</v>
      </c>
    </row>
    <row r="368" spans="1:17" ht="15.5">
      <c r="A368" s="9" t="s">
        <v>1647</v>
      </c>
      <c r="B368" s="9" t="s">
        <v>1839</v>
      </c>
      <c r="C368" s="26" t="s">
        <v>1840</v>
      </c>
      <c r="D368" s="9" t="s">
        <v>708</v>
      </c>
      <c r="E368"/>
      <c r="F368"/>
      <c r="G368" s="89" t="s">
        <v>1834</v>
      </c>
      <c r="H368" s="94" t="s">
        <v>1859</v>
      </c>
      <c r="I368" s="9" t="s">
        <v>68</v>
      </c>
      <c r="J368" s="9" t="s">
        <v>1843</v>
      </c>
      <c r="K368" s="91">
        <v>1</v>
      </c>
      <c r="L368" s="91">
        <v>0.96</v>
      </c>
      <c r="M368">
        <v>1</v>
      </c>
      <c r="N368" s="9" t="s">
        <v>1844</v>
      </c>
      <c r="O368" s="9" t="s">
        <v>1845</v>
      </c>
      <c r="P368" s="9" t="s">
        <v>1846</v>
      </c>
      <c r="Q368" s="9" t="s">
        <v>34</v>
      </c>
    </row>
    <row r="369" spans="1:17" ht="15.5">
      <c r="A369" s="9" t="s">
        <v>1647</v>
      </c>
      <c r="B369" s="9" t="s">
        <v>1839</v>
      </c>
      <c r="C369" s="26" t="s">
        <v>1840</v>
      </c>
      <c r="D369" s="9" t="s">
        <v>708</v>
      </c>
      <c r="E369"/>
      <c r="F369"/>
      <c r="G369" s="89" t="s">
        <v>1834</v>
      </c>
      <c r="H369" s="92" t="s">
        <v>1861</v>
      </c>
      <c r="I369" s="9" t="s">
        <v>68</v>
      </c>
      <c r="J369" s="9" t="s">
        <v>1843</v>
      </c>
      <c r="K369" s="91">
        <v>1</v>
      </c>
      <c r="L369" s="91">
        <v>0.96</v>
      </c>
      <c r="M369">
        <v>1</v>
      </c>
      <c r="N369" s="9" t="s">
        <v>1844</v>
      </c>
      <c r="O369" s="9" t="s">
        <v>1845</v>
      </c>
      <c r="P369" s="21" t="s">
        <v>1846</v>
      </c>
      <c r="Q369" s="9" t="s">
        <v>34</v>
      </c>
    </row>
    <row r="370" spans="1:17" ht="15.5">
      <c r="A370" s="9" t="s">
        <v>1647</v>
      </c>
      <c r="B370" s="9" t="s">
        <v>1839</v>
      </c>
      <c r="C370" s="26" t="s">
        <v>1840</v>
      </c>
      <c r="D370" s="9" t="s">
        <v>708</v>
      </c>
      <c r="E370"/>
      <c r="F370"/>
      <c r="G370" s="89" t="s">
        <v>1834</v>
      </c>
      <c r="H370" s="95" t="s">
        <v>1862</v>
      </c>
      <c r="I370" s="9" t="s">
        <v>68</v>
      </c>
      <c r="J370" s="9" t="s">
        <v>1843</v>
      </c>
      <c r="K370" s="91">
        <v>1</v>
      </c>
      <c r="L370" s="91">
        <v>0.96</v>
      </c>
      <c r="M370">
        <v>1</v>
      </c>
      <c r="N370" s="9" t="s">
        <v>1844</v>
      </c>
      <c r="O370" s="9" t="s">
        <v>1845</v>
      </c>
      <c r="P370" s="9" t="s">
        <v>1846</v>
      </c>
      <c r="Q370" s="9" t="s">
        <v>34</v>
      </c>
    </row>
    <row r="371" spans="1:17" ht="15.5">
      <c r="A371" s="9" t="s">
        <v>1647</v>
      </c>
      <c r="B371" s="9" t="s">
        <v>1839</v>
      </c>
      <c r="C371" s="26" t="s">
        <v>1840</v>
      </c>
      <c r="D371" s="9" t="s">
        <v>708</v>
      </c>
      <c r="E371"/>
      <c r="F371"/>
      <c r="G371" s="89" t="s">
        <v>1834</v>
      </c>
      <c r="H371" s="94" t="s">
        <v>1859</v>
      </c>
      <c r="I371" s="9" t="s">
        <v>68</v>
      </c>
      <c r="J371" s="9" t="s">
        <v>1843</v>
      </c>
      <c r="K371" s="91">
        <v>1</v>
      </c>
      <c r="L371" s="91">
        <v>0.96</v>
      </c>
      <c r="M371">
        <v>1</v>
      </c>
      <c r="N371" s="9" t="s">
        <v>1844</v>
      </c>
      <c r="O371" s="9" t="s">
        <v>1845</v>
      </c>
      <c r="P371" s="21" t="s">
        <v>1846</v>
      </c>
      <c r="Q371" s="9" t="s">
        <v>34</v>
      </c>
    </row>
    <row r="372" spans="1:17" ht="15.5">
      <c r="A372" s="9" t="s">
        <v>1647</v>
      </c>
      <c r="B372" s="9" t="s">
        <v>1839</v>
      </c>
      <c r="C372" s="26" t="s">
        <v>1840</v>
      </c>
      <c r="D372" s="9" t="s">
        <v>708</v>
      </c>
      <c r="E372"/>
      <c r="F372"/>
      <c r="G372" s="89" t="s">
        <v>1834</v>
      </c>
      <c r="H372" s="92" t="s">
        <v>1860</v>
      </c>
      <c r="I372" s="9" t="s">
        <v>68</v>
      </c>
      <c r="J372" s="9" t="s">
        <v>1843</v>
      </c>
      <c r="K372" s="91">
        <v>1</v>
      </c>
      <c r="L372" s="91">
        <v>0.96</v>
      </c>
      <c r="M372">
        <v>1</v>
      </c>
      <c r="N372" s="9" t="s">
        <v>1844</v>
      </c>
      <c r="O372" s="9" t="s">
        <v>1845</v>
      </c>
      <c r="P372" s="9" t="s">
        <v>1846</v>
      </c>
      <c r="Q372" s="9" t="s">
        <v>34</v>
      </c>
    </row>
    <row r="373" spans="1:17" ht="15.5">
      <c r="A373" s="9" t="s">
        <v>1647</v>
      </c>
      <c r="B373" s="9" t="s">
        <v>1839</v>
      </c>
      <c r="C373" s="26" t="s">
        <v>1840</v>
      </c>
      <c r="D373" s="9" t="s">
        <v>708</v>
      </c>
      <c r="E373"/>
      <c r="F373"/>
      <c r="G373" s="89" t="s">
        <v>1834</v>
      </c>
      <c r="H373" s="95" t="s">
        <v>1862</v>
      </c>
      <c r="I373" s="9" t="s">
        <v>68</v>
      </c>
      <c r="J373" s="9" t="s">
        <v>1843</v>
      </c>
      <c r="K373" s="91">
        <v>1</v>
      </c>
      <c r="L373" s="91">
        <v>0.96</v>
      </c>
      <c r="M373">
        <v>1</v>
      </c>
      <c r="N373" s="9" t="s">
        <v>1844</v>
      </c>
      <c r="O373" s="9" t="s">
        <v>1845</v>
      </c>
      <c r="P373" s="21" t="s">
        <v>1846</v>
      </c>
      <c r="Q373" s="9" t="s">
        <v>34</v>
      </c>
    </row>
    <row r="374" spans="1:17" ht="15.5">
      <c r="A374" s="9" t="s">
        <v>1647</v>
      </c>
      <c r="B374" s="9" t="s">
        <v>1839</v>
      </c>
      <c r="C374" s="26" t="s">
        <v>1840</v>
      </c>
      <c r="D374" s="9" t="s">
        <v>708</v>
      </c>
      <c r="E374"/>
      <c r="F374"/>
      <c r="G374" s="96" t="s">
        <v>1863</v>
      </c>
      <c r="H374" s="94" t="s">
        <v>1864</v>
      </c>
      <c r="I374" s="9" t="s">
        <v>68</v>
      </c>
      <c r="J374" s="9" t="s">
        <v>1843</v>
      </c>
      <c r="K374" s="91">
        <v>0.97</v>
      </c>
      <c r="L374" s="91">
        <v>0.91</v>
      </c>
      <c r="M374">
        <v>0.99</v>
      </c>
      <c r="N374" s="9" t="s">
        <v>1844</v>
      </c>
      <c r="O374" s="9" t="s">
        <v>1845</v>
      </c>
      <c r="P374" s="9" t="s">
        <v>1846</v>
      </c>
      <c r="Q374" s="9" t="s">
        <v>34</v>
      </c>
    </row>
    <row r="375" spans="1:17" ht="15.5">
      <c r="A375" s="9" t="s">
        <v>1647</v>
      </c>
      <c r="B375" s="9" t="s">
        <v>1839</v>
      </c>
      <c r="C375" s="26" t="s">
        <v>1840</v>
      </c>
      <c r="D375" s="9" t="s">
        <v>708</v>
      </c>
      <c r="E375"/>
      <c r="F375"/>
      <c r="G375" s="89" t="s">
        <v>1865</v>
      </c>
      <c r="H375" s="94" t="s">
        <v>1866</v>
      </c>
      <c r="I375" s="9" t="s">
        <v>68</v>
      </c>
      <c r="J375" s="9" t="s">
        <v>1843</v>
      </c>
      <c r="K375" s="91">
        <v>1</v>
      </c>
      <c r="L375" s="91">
        <v>0.96</v>
      </c>
      <c r="M375">
        <v>1</v>
      </c>
      <c r="N375" s="9" t="s">
        <v>1844</v>
      </c>
      <c r="O375" s="9" t="s">
        <v>1845</v>
      </c>
      <c r="P375" s="21" t="s">
        <v>1846</v>
      </c>
      <c r="Q375" s="9" t="s">
        <v>34</v>
      </c>
    </row>
    <row r="376" spans="1:17" ht="15.5">
      <c r="A376" s="9" t="s">
        <v>1647</v>
      </c>
      <c r="B376" s="9" t="s">
        <v>1839</v>
      </c>
      <c r="C376" s="26" t="s">
        <v>1840</v>
      </c>
      <c r="D376" s="9" t="s">
        <v>708</v>
      </c>
      <c r="E376"/>
      <c r="F376"/>
      <c r="G376" s="89" t="s">
        <v>1865</v>
      </c>
      <c r="H376" s="97" t="s">
        <v>1867</v>
      </c>
      <c r="I376" s="9" t="s">
        <v>68</v>
      </c>
      <c r="J376" s="9" t="s">
        <v>1843</v>
      </c>
      <c r="K376" s="91">
        <v>1</v>
      </c>
      <c r="L376" s="91">
        <v>0.96</v>
      </c>
      <c r="M376">
        <v>1</v>
      </c>
      <c r="N376" s="9" t="s">
        <v>1844</v>
      </c>
      <c r="O376" s="9" t="s">
        <v>1845</v>
      </c>
      <c r="P376" s="9" t="s">
        <v>1846</v>
      </c>
      <c r="Q376" s="9" t="s">
        <v>34</v>
      </c>
    </row>
    <row r="377" spans="1:17" ht="15.5">
      <c r="A377" s="9" t="s">
        <v>1647</v>
      </c>
      <c r="B377" s="9" t="s">
        <v>1839</v>
      </c>
      <c r="C377" s="26" t="s">
        <v>1840</v>
      </c>
      <c r="D377" s="9" t="s">
        <v>708</v>
      </c>
      <c r="E377"/>
      <c r="F377"/>
      <c r="G377" s="89" t="s">
        <v>1865</v>
      </c>
      <c r="H377" s="92" t="s">
        <v>1868</v>
      </c>
      <c r="I377" s="9" t="s">
        <v>68</v>
      </c>
      <c r="J377" s="9" t="s">
        <v>1843</v>
      </c>
      <c r="K377" s="91">
        <v>1</v>
      </c>
      <c r="L377" s="91">
        <v>0.96</v>
      </c>
      <c r="M377">
        <v>1</v>
      </c>
      <c r="N377" s="9" t="s">
        <v>1844</v>
      </c>
      <c r="O377" s="9" t="s">
        <v>1845</v>
      </c>
      <c r="P377" s="21" t="s">
        <v>1846</v>
      </c>
      <c r="Q377" s="9" t="s">
        <v>34</v>
      </c>
    </row>
    <row r="378" spans="1:17" ht="15.5">
      <c r="A378" s="9" t="s">
        <v>1647</v>
      </c>
      <c r="B378" s="9" t="s">
        <v>1839</v>
      </c>
      <c r="C378" s="26" t="s">
        <v>1840</v>
      </c>
      <c r="D378" s="9" t="s">
        <v>708</v>
      </c>
      <c r="E378"/>
      <c r="F378"/>
      <c r="G378" s="89" t="s">
        <v>1865</v>
      </c>
      <c r="H378" s="92" t="s">
        <v>1869</v>
      </c>
      <c r="I378" s="9" t="s">
        <v>68</v>
      </c>
      <c r="J378" s="9" t="s">
        <v>1843</v>
      </c>
      <c r="K378" s="91">
        <v>0.85</v>
      </c>
      <c r="L378" s="91">
        <v>0.76</v>
      </c>
      <c r="M378">
        <v>0.92</v>
      </c>
      <c r="N378" s="9" t="s">
        <v>1844</v>
      </c>
      <c r="O378" s="9" t="s">
        <v>1845</v>
      </c>
      <c r="P378" s="9" t="s">
        <v>1846</v>
      </c>
      <c r="Q378" s="9" t="s">
        <v>34</v>
      </c>
    </row>
    <row r="379" spans="1:17" ht="15.5">
      <c r="A379" s="9" t="s">
        <v>1647</v>
      </c>
      <c r="B379" s="9" t="s">
        <v>1839</v>
      </c>
      <c r="C379" s="26" t="s">
        <v>1840</v>
      </c>
      <c r="D379" s="9" t="s">
        <v>708</v>
      </c>
      <c r="E379"/>
      <c r="F379"/>
      <c r="G379" s="89" t="s">
        <v>1865</v>
      </c>
      <c r="H379" s="94" t="s">
        <v>1866</v>
      </c>
      <c r="I379" s="9" t="s">
        <v>68</v>
      </c>
      <c r="J379" s="9" t="s">
        <v>1843</v>
      </c>
      <c r="K379" s="91">
        <v>1</v>
      </c>
      <c r="L379" s="91">
        <v>0.95</v>
      </c>
      <c r="M379">
        <v>1</v>
      </c>
      <c r="N379" s="9" t="s">
        <v>1844</v>
      </c>
      <c r="O379" s="9" t="s">
        <v>1845</v>
      </c>
      <c r="P379" s="21" t="s">
        <v>1846</v>
      </c>
      <c r="Q379" s="9" t="s">
        <v>34</v>
      </c>
    </row>
    <row r="380" spans="1:17" ht="15.5">
      <c r="A380" s="9" t="s">
        <v>1647</v>
      </c>
      <c r="B380" s="9" t="s">
        <v>1839</v>
      </c>
      <c r="C380" s="26" t="s">
        <v>1840</v>
      </c>
      <c r="D380" s="9" t="s">
        <v>708</v>
      </c>
      <c r="E380"/>
      <c r="F380"/>
      <c r="G380" s="89" t="s">
        <v>1865</v>
      </c>
      <c r="H380" s="97" t="s">
        <v>1867</v>
      </c>
      <c r="I380" s="9" t="s">
        <v>68</v>
      </c>
      <c r="J380" s="9" t="s">
        <v>1843</v>
      </c>
      <c r="K380" s="91">
        <v>1</v>
      </c>
      <c r="L380" s="91">
        <v>0.96</v>
      </c>
      <c r="M380">
        <v>1</v>
      </c>
      <c r="N380" s="9" t="s">
        <v>1844</v>
      </c>
      <c r="O380" s="9" t="s">
        <v>1845</v>
      </c>
      <c r="P380" s="9" t="s">
        <v>1846</v>
      </c>
      <c r="Q380" s="9" t="s">
        <v>34</v>
      </c>
    </row>
    <row r="381" spans="1:17" ht="15.5">
      <c r="A381" s="9" t="s">
        <v>1647</v>
      </c>
      <c r="B381" s="9" t="s">
        <v>1839</v>
      </c>
      <c r="C381" s="26" t="s">
        <v>1840</v>
      </c>
      <c r="D381" s="9" t="s">
        <v>708</v>
      </c>
      <c r="E381"/>
      <c r="F381"/>
      <c r="G381" s="89" t="s">
        <v>1865</v>
      </c>
      <c r="H381" s="92" t="s">
        <v>1868</v>
      </c>
      <c r="I381" s="9" t="s">
        <v>68</v>
      </c>
      <c r="J381" s="9" t="s">
        <v>1843</v>
      </c>
      <c r="K381" s="91">
        <v>1</v>
      </c>
      <c r="L381" s="91">
        <v>0.96</v>
      </c>
      <c r="M381">
        <v>1</v>
      </c>
      <c r="N381" s="9" t="s">
        <v>1844</v>
      </c>
      <c r="O381" s="9" t="s">
        <v>1845</v>
      </c>
      <c r="P381" s="21" t="s">
        <v>1846</v>
      </c>
      <c r="Q381" s="9" t="s">
        <v>34</v>
      </c>
    </row>
    <row r="382" spans="1:17" ht="15.5">
      <c r="A382" s="9" t="s">
        <v>1647</v>
      </c>
      <c r="B382" s="9" t="s">
        <v>1839</v>
      </c>
      <c r="C382" s="26" t="s">
        <v>1840</v>
      </c>
      <c r="D382" s="9" t="s">
        <v>708</v>
      </c>
      <c r="E382"/>
      <c r="F382"/>
      <c r="G382" s="89" t="s">
        <v>1865</v>
      </c>
      <c r="H382" s="92" t="s">
        <v>1869</v>
      </c>
      <c r="I382" s="9" t="s">
        <v>68</v>
      </c>
      <c r="J382" s="9" t="s">
        <v>1843</v>
      </c>
      <c r="K382" s="91">
        <v>0.88</v>
      </c>
      <c r="L382" s="91">
        <v>0.79</v>
      </c>
      <c r="M382">
        <v>0.95</v>
      </c>
      <c r="N382" s="9" t="s">
        <v>1844</v>
      </c>
      <c r="O382" s="9" t="s">
        <v>1845</v>
      </c>
      <c r="P382" s="9" t="s">
        <v>1846</v>
      </c>
      <c r="Q382" s="9" t="s">
        <v>34</v>
      </c>
    </row>
    <row r="383" spans="1:17" ht="15.5">
      <c r="A383" s="9" t="s">
        <v>1647</v>
      </c>
      <c r="B383" s="9" t="s">
        <v>1839</v>
      </c>
      <c r="C383" s="26" t="s">
        <v>1840</v>
      </c>
      <c r="D383" s="9" t="s">
        <v>708</v>
      </c>
      <c r="E383"/>
      <c r="F383"/>
      <c r="G383" s="89" t="s">
        <v>1870</v>
      </c>
      <c r="H383" s="94" t="s">
        <v>1871</v>
      </c>
      <c r="I383" s="9" t="s">
        <v>68</v>
      </c>
      <c r="J383" s="9" t="s">
        <v>1843</v>
      </c>
      <c r="K383" s="91">
        <v>1</v>
      </c>
      <c r="L383" s="91">
        <v>0.96</v>
      </c>
      <c r="M383">
        <v>1</v>
      </c>
      <c r="N383" s="9" t="s">
        <v>1844</v>
      </c>
      <c r="O383" s="9" t="s">
        <v>1845</v>
      </c>
      <c r="P383" s="21" t="s">
        <v>1846</v>
      </c>
      <c r="Q383" s="9" t="s">
        <v>34</v>
      </c>
    </row>
    <row r="384" spans="1:17" ht="15.5">
      <c r="A384" s="9" t="s">
        <v>1647</v>
      </c>
      <c r="B384" s="9" t="s">
        <v>1839</v>
      </c>
      <c r="C384" s="26" t="s">
        <v>1840</v>
      </c>
      <c r="D384" s="9" t="s">
        <v>708</v>
      </c>
      <c r="E384"/>
      <c r="F384"/>
      <c r="G384" s="89" t="s">
        <v>1870</v>
      </c>
      <c r="H384" s="94" t="s">
        <v>1871</v>
      </c>
      <c r="I384" s="9" t="s">
        <v>68</v>
      </c>
      <c r="J384" s="9" t="s">
        <v>1843</v>
      </c>
      <c r="K384" s="91">
        <v>1</v>
      </c>
      <c r="L384" s="91">
        <v>0.96</v>
      </c>
      <c r="M384">
        <v>1</v>
      </c>
      <c r="N384" s="9" t="s">
        <v>1844</v>
      </c>
      <c r="O384" s="9" t="s">
        <v>1845</v>
      </c>
      <c r="P384" s="9" t="s">
        <v>1846</v>
      </c>
      <c r="Q384" s="9" t="s">
        <v>34</v>
      </c>
    </row>
    <row r="385" spans="1:17" ht="15.5">
      <c r="A385" s="9" t="s">
        <v>1647</v>
      </c>
      <c r="B385" s="9" t="s">
        <v>1839</v>
      </c>
      <c r="C385" s="26" t="s">
        <v>1840</v>
      </c>
      <c r="D385" s="9" t="s">
        <v>708</v>
      </c>
      <c r="E385"/>
      <c r="F385"/>
      <c r="G385" s="89" t="s">
        <v>1872</v>
      </c>
      <c r="H385" s="94" t="s">
        <v>1873</v>
      </c>
      <c r="I385" s="9" t="s">
        <v>68</v>
      </c>
      <c r="J385" s="9" t="s">
        <v>1843</v>
      </c>
      <c r="K385" s="91">
        <v>0.96</v>
      </c>
      <c r="L385" s="91">
        <v>0.87</v>
      </c>
      <c r="M385">
        <v>1</v>
      </c>
      <c r="N385" s="9" t="s">
        <v>1844</v>
      </c>
      <c r="O385" s="9" t="s">
        <v>1845</v>
      </c>
      <c r="P385" s="21" t="s">
        <v>1846</v>
      </c>
      <c r="Q385" s="9" t="s">
        <v>34</v>
      </c>
    </row>
    <row r="386" spans="1:17" ht="15.5">
      <c r="A386" s="9" t="s">
        <v>1647</v>
      </c>
      <c r="B386" s="9" t="s">
        <v>1839</v>
      </c>
      <c r="C386" s="26" t="s">
        <v>1840</v>
      </c>
      <c r="D386" s="9" t="s">
        <v>708</v>
      </c>
      <c r="E386"/>
      <c r="F386"/>
      <c r="G386" s="89" t="s">
        <v>1872</v>
      </c>
      <c r="H386" s="95" t="s">
        <v>1874</v>
      </c>
      <c r="I386" s="9" t="s">
        <v>68</v>
      </c>
      <c r="J386" s="9" t="s">
        <v>1843</v>
      </c>
      <c r="K386" s="91">
        <v>0.95</v>
      </c>
      <c r="L386" s="91">
        <v>0.85</v>
      </c>
      <c r="M386">
        <v>0.9</v>
      </c>
      <c r="N386" s="9" t="s">
        <v>1844</v>
      </c>
      <c r="O386" s="9" t="s">
        <v>1845</v>
      </c>
      <c r="P386" s="9" t="s">
        <v>1846</v>
      </c>
      <c r="Q386" s="9" t="s">
        <v>34</v>
      </c>
    </row>
    <row r="387" spans="1:17" ht="15.5">
      <c r="A387" s="9" t="s">
        <v>1647</v>
      </c>
      <c r="B387" s="9" t="s">
        <v>1839</v>
      </c>
      <c r="C387" s="26" t="s">
        <v>1840</v>
      </c>
      <c r="D387" s="9" t="s">
        <v>708</v>
      </c>
      <c r="E387"/>
      <c r="F387"/>
      <c r="G387" s="89" t="s">
        <v>1875</v>
      </c>
      <c r="H387" s="94" t="s">
        <v>1873</v>
      </c>
      <c r="I387" s="9" t="s">
        <v>68</v>
      </c>
      <c r="J387" s="9" t="s">
        <v>1843</v>
      </c>
      <c r="K387" s="91">
        <v>0.98</v>
      </c>
      <c r="L387" s="91">
        <v>0.9</v>
      </c>
      <c r="M387">
        <v>1</v>
      </c>
      <c r="N387" s="9" t="s">
        <v>1844</v>
      </c>
      <c r="O387" s="9" t="s">
        <v>1845</v>
      </c>
      <c r="P387" s="21" t="s">
        <v>1846</v>
      </c>
      <c r="Q387" s="9" t="s">
        <v>34</v>
      </c>
    </row>
    <row r="388" spans="1:17" ht="15.5">
      <c r="A388" s="9" t="s">
        <v>1647</v>
      </c>
      <c r="B388" s="9" t="s">
        <v>1839</v>
      </c>
      <c r="C388" s="26" t="s">
        <v>1840</v>
      </c>
      <c r="D388" s="9" t="s">
        <v>708</v>
      </c>
      <c r="E388"/>
      <c r="F388"/>
      <c r="G388" s="89" t="s">
        <v>1875</v>
      </c>
      <c r="H388" s="95" t="s">
        <v>1874</v>
      </c>
      <c r="I388" s="9" t="s">
        <v>68</v>
      </c>
      <c r="J388" s="9" t="s">
        <v>1843</v>
      </c>
      <c r="K388" s="91">
        <v>0.92</v>
      </c>
      <c r="L388" s="91">
        <v>0.81</v>
      </c>
      <c r="M388">
        <v>0.98</v>
      </c>
      <c r="N388" s="9" t="s">
        <v>1844</v>
      </c>
      <c r="O388" s="9" t="s">
        <v>1845</v>
      </c>
      <c r="P388" s="9" t="s">
        <v>1846</v>
      </c>
      <c r="Q388" s="9" t="s">
        <v>34</v>
      </c>
    </row>
    <row r="389" spans="1:17" ht="15.5">
      <c r="A389" s="9" t="s">
        <v>1647</v>
      </c>
      <c r="B389" s="9" t="s">
        <v>1839</v>
      </c>
      <c r="C389" s="26" t="s">
        <v>1840</v>
      </c>
      <c r="D389" s="9" t="s">
        <v>708</v>
      </c>
      <c r="E389"/>
      <c r="F389"/>
      <c r="G389" s="89" t="s">
        <v>1875</v>
      </c>
      <c r="H389" s="94" t="s">
        <v>1873</v>
      </c>
      <c r="I389" s="9" t="s">
        <v>68</v>
      </c>
      <c r="J389" s="9" t="s">
        <v>1843</v>
      </c>
      <c r="K389" s="91">
        <v>0.98</v>
      </c>
      <c r="L389" s="91">
        <v>0.9</v>
      </c>
      <c r="M389">
        <v>1</v>
      </c>
      <c r="N389" s="9" t="s">
        <v>1844</v>
      </c>
      <c r="O389" s="9" t="s">
        <v>1845</v>
      </c>
      <c r="P389" s="21" t="s">
        <v>1846</v>
      </c>
      <c r="Q389" s="9" t="s">
        <v>34</v>
      </c>
    </row>
    <row r="390" spans="1:17" ht="15.5">
      <c r="A390" s="9" t="s">
        <v>1647</v>
      </c>
      <c r="B390" s="9" t="s">
        <v>1839</v>
      </c>
      <c r="C390" s="26" t="s">
        <v>1840</v>
      </c>
      <c r="D390" s="9" t="s">
        <v>708</v>
      </c>
      <c r="E390"/>
      <c r="F390"/>
      <c r="G390" s="89" t="s">
        <v>1875</v>
      </c>
      <c r="H390" s="95" t="s">
        <v>1874</v>
      </c>
      <c r="I390" s="9" t="s">
        <v>68</v>
      </c>
      <c r="J390" s="9" t="s">
        <v>1843</v>
      </c>
      <c r="K390" s="91">
        <v>0.92</v>
      </c>
      <c r="L390" s="91">
        <v>0.82</v>
      </c>
      <c r="M390">
        <v>0.98</v>
      </c>
      <c r="N390" s="9" t="s">
        <v>1844</v>
      </c>
      <c r="O390" s="9" t="s">
        <v>1845</v>
      </c>
      <c r="P390" s="9" t="s">
        <v>1846</v>
      </c>
      <c r="Q390" s="9" t="s">
        <v>34</v>
      </c>
    </row>
    <row r="391" spans="1:17" ht="15.5">
      <c r="A391" s="9" t="s">
        <v>1647</v>
      </c>
      <c r="B391" s="9" t="s">
        <v>1839</v>
      </c>
      <c r="C391" s="26" t="s">
        <v>1840</v>
      </c>
      <c r="D391" s="9" t="s">
        <v>708</v>
      </c>
      <c r="E391"/>
      <c r="F391"/>
      <c r="G391" s="89" t="s">
        <v>1876</v>
      </c>
      <c r="H391" s="90" t="s">
        <v>1877</v>
      </c>
      <c r="I391" s="9" t="s">
        <v>68</v>
      </c>
      <c r="J391" s="9" t="s">
        <v>1843</v>
      </c>
      <c r="K391" s="91">
        <v>0.99</v>
      </c>
      <c r="L391" s="91">
        <v>0.93</v>
      </c>
      <c r="M391">
        <v>1</v>
      </c>
      <c r="N391" s="9" t="s">
        <v>1844</v>
      </c>
      <c r="O391" s="9" t="s">
        <v>1845</v>
      </c>
      <c r="P391" s="21" t="s">
        <v>1846</v>
      </c>
      <c r="Q391" s="9" t="s">
        <v>34</v>
      </c>
    </row>
    <row r="392" spans="1:17" ht="15.5">
      <c r="A392" s="9" t="s">
        <v>1647</v>
      </c>
      <c r="B392" s="9" t="s">
        <v>1839</v>
      </c>
      <c r="C392" s="26" t="s">
        <v>1840</v>
      </c>
      <c r="D392" s="9" t="s">
        <v>708</v>
      </c>
      <c r="E392"/>
      <c r="F392"/>
      <c r="G392" s="89" t="s">
        <v>1876</v>
      </c>
      <c r="H392" s="92" t="s">
        <v>1878</v>
      </c>
      <c r="I392" s="9" t="s">
        <v>68</v>
      </c>
      <c r="J392" s="9" t="s">
        <v>1843</v>
      </c>
      <c r="K392" s="91">
        <v>0.96</v>
      </c>
      <c r="L392" s="91">
        <v>0.89</v>
      </c>
      <c r="M392">
        <v>0.99</v>
      </c>
      <c r="N392" s="9" t="s">
        <v>1844</v>
      </c>
      <c r="O392" s="9" t="s">
        <v>1845</v>
      </c>
      <c r="P392" s="9" t="s">
        <v>1846</v>
      </c>
      <c r="Q392" s="9" t="s">
        <v>34</v>
      </c>
    </row>
    <row r="393" spans="1:17" ht="15.5">
      <c r="A393" s="9" t="s">
        <v>1647</v>
      </c>
      <c r="B393" s="9" t="s">
        <v>1839</v>
      </c>
      <c r="C393" s="26" t="s">
        <v>1840</v>
      </c>
      <c r="D393" s="9" t="s">
        <v>708</v>
      </c>
      <c r="E393"/>
      <c r="F393"/>
      <c r="G393" s="89" t="s">
        <v>1876</v>
      </c>
      <c r="H393" s="92" t="s">
        <v>1879</v>
      </c>
      <c r="I393" s="9" t="s">
        <v>68</v>
      </c>
      <c r="J393" s="9" t="s">
        <v>1843</v>
      </c>
      <c r="K393" s="91">
        <v>0.96</v>
      </c>
      <c r="L393" s="91">
        <v>0.89</v>
      </c>
      <c r="M393">
        <v>0.99</v>
      </c>
      <c r="N393" s="9" t="s">
        <v>1844</v>
      </c>
      <c r="O393" s="9" t="s">
        <v>1845</v>
      </c>
      <c r="P393" s="21" t="s">
        <v>1846</v>
      </c>
      <c r="Q393" s="9" t="s">
        <v>34</v>
      </c>
    </row>
    <row r="394" spans="1:17" ht="15.5">
      <c r="A394" s="9" t="s">
        <v>1647</v>
      </c>
      <c r="B394" s="9" t="s">
        <v>1839</v>
      </c>
      <c r="C394" s="26" t="s">
        <v>1840</v>
      </c>
      <c r="D394" s="9" t="s">
        <v>708</v>
      </c>
      <c r="E394"/>
      <c r="F394"/>
      <c r="G394" s="89" t="s">
        <v>1876</v>
      </c>
      <c r="H394" s="90" t="s">
        <v>1877</v>
      </c>
      <c r="I394" s="9" t="s">
        <v>68</v>
      </c>
      <c r="J394" s="9" t="s">
        <v>1843</v>
      </c>
      <c r="K394" s="91">
        <v>0.99</v>
      </c>
      <c r="L394" s="91">
        <v>0.93</v>
      </c>
      <c r="M394">
        <v>1</v>
      </c>
      <c r="N394" s="9" t="s">
        <v>1844</v>
      </c>
      <c r="O394" s="9" t="s">
        <v>1845</v>
      </c>
      <c r="P394" s="9" t="s">
        <v>1846</v>
      </c>
      <c r="Q394" s="9" t="s">
        <v>34</v>
      </c>
    </row>
    <row r="395" spans="1:17" ht="15.5">
      <c r="A395" s="9" t="s">
        <v>1647</v>
      </c>
      <c r="B395" s="9" t="s">
        <v>1839</v>
      </c>
      <c r="C395" s="26" t="s">
        <v>1840</v>
      </c>
      <c r="D395" s="9" t="s">
        <v>708</v>
      </c>
      <c r="E395"/>
      <c r="F395"/>
      <c r="G395" s="89" t="s">
        <v>1876</v>
      </c>
      <c r="H395" s="92" t="s">
        <v>1878</v>
      </c>
      <c r="I395" s="9" t="s">
        <v>68</v>
      </c>
      <c r="J395" s="9" t="s">
        <v>1843</v>
      </c>
      <c r="K395" s="91">
        <v>0.95</v>
      </c>
      <c r="L395" s="91">
        <v>0.87</v>
      </c>
      <c r="M395">
        <v>0.99</v>
      </c>
      <c r="N395" s="9" t="s">
        <v>1844</v>
      </c>
      <c r="O395" s="9" t="s">
        <v>1845</v>
      </c>
      <c r="P395" s="21" t="s">
        <v>1846</v>
      </c>
      <c r="Q395" s="9" t="s">
        <v>34</v>
      </c>
    </row>
    <row r="396" spans="1:17" ht="15.5">
      <c r="A396" s="9" t="s">
        <v>1647</v>
      </c>
      <c r="B396" s="9" t="s">
        <v>1839</v>
      </c>
      <c r="C396" s="26" t="s">
        <v>1840</v>
      </c>
      <c r="D396" s="9" t="s">
        <v>708</v>
      </c>
      <c r="E396"/>
      <c r="F396"/>
      <c r="G396" s="89" t="s">
        <v>1876</v>
      </c>
      <c r="H396" s="92" t="s">
        <v>1879</v>
      </c>
      <c r="I396" s="9" t="s">
        <v>68</v>
      </c>
      <c r="J396" s="9" t="s">
        <v>1843</v>
      </c>
      <c r="K396" s="91">
        <v>0.95</v>
      </c>
      <c r="L396" s="91">
        <v>0.87</v>
      </c>
      <c r="M396">
        <v>0.99</v>
      </c>
      <c r="N396" s="9" t="s">
        <v>1844</v>
      </c>
      <c r="O396" s="9" t="s">
        <v>1845</v>
      </c>
      <c r="P396" s="9" t="s">
        <v>1846</v>
      </c>
      <c r="Q396" s="9" t="s">
        <v>34</v>
      </c>
    </row>
    <row r="397" spans="1:17" ht="15.5">
      <c r="A397" s="9" t="s">
        <v>1647</v>
      </c>
      <c r="B397" s="9" t="s">
        <v>1839</v>
      </c>
      <c r="C397" s="26" t="s">
        <v>1840</v>
      </c>
      <c r="D397" s="9" t="s">
        <v>708</v>
      </c>
      <c r="E397"/>
      <c r="F397"/>
      <c r="G397" s="89" t="s">
        <v>1880</v>
      </c>
      <c r="H397" s="98" t="s">
        <v>1877</v>
      </c>
      <c r="I397" s="9" t="s">
        <v>68</v>
      </c>
      <c r="J397" s="9" t="s">
        <v>1843</v>
      </c>
      <c r="K397" s="91">
        <v>0.99</v>
      </c>
      <c r="L397" s="91">
        <v>0.93</v>
      </c>
      <c r="M397">
        <v>1</v>
      </c>
      <c r="N397" s="9" t="s">
        <v>1844</v>
      </c>
      <c r="O397" s="9" t="s">
        <v>1845</v>
      </c>
      <c r="P397" s="21" t="s">
        <v>1846</v>
      </c>
      <c r="Q397" s="9" t="s">
        <v>34</v>
      </c>
    </row>
    <row r="398" spans="1:17" ht="15.5">
      <c r="A398" s="9" t="s">
        <v>1647</v>
      </c>
      <c r="B398" s="9" t="s">
        <v>1839</v>
      </c>
      <c r="C398" s="26" t="s">
        <v>1840</v>
      </c>
      <c r="D398" s="9" t="s">
        <v>708</v>
      </c>
      <c r="E398"/>
      <c r="F398"/>
      <c r="G398" s="89" t="s">
        <v>1880</v>
      </c>
      <c r="H398" s="98" t="s">
        <v>1878</v>
      </c>
      <c r="I398" s="9" t="s">
        <v>68</v>
      </c>
      <c r="J398" s="9" t="s">
        <v>1843</v>
      </c>
      <c r="K398" s="91">
        <v>0.96</v>
      </c>
      <c r="L398" s="91">
        <v>0.89</v>
      </c>
      <c r="M398">
        <v>0.99</v>
      </c>
      <c r="N398" s="9" t="s">
        <v>1844</v>
      </c>
      <c r="O398" s="9" t="s">
        <v>1845</v>
      </c>
      <c r="P398" s="9" t="s">
        <v>1846</v>
      </c>
      <c r="Q398" s="9" t="s">
        <v>34</v>
      </c>
    </row>
    <row r="399" spans="1:17" ht="15.5">
      <c r="A399" s="9" t="s">
        <v>1647</v>
      </c>
      <c r="B399" s="9" t="s">
        <v>1839</v>
      </c>
      <c r="C399" s="26" t="s">
        <v>1840</v>
      </c>
      <c r="D399" s="9" t="s">
        <v>708</v>
      </c>
      <c r="E399"/>
      <c r="F399"/>
      <c r="G399" s="89" t="s">
        <v>1880</v>
      </c>
      <c r="H399" s="98" t="s">
        <v>1881</v>
      </c>
      <c r="I399" s="9" t="s">
        <v>68</v>
      </c>
      <c r="J399" s="9" t="s">
        <v>1843</v>
      </c>
      <c r="K399" s="91">
        <v>0.96</v>
      </c>
      <c r="L399" s="91">
        <v>0.89</v>
      </c>
      <c r="M399">
        <v>0.99</v>
      </c>
      <c r="N399" s="9" t="s">
        <v>1844</v>
      </c>
      <c r="O399" s="9" t="s">
        <v>1845</v>
      </c>
      <c r="P399" s="21" t="s">
        <v>1846</v>
      </c>
      <c r="Q399" s="9" t="s">
        <v>34</v>
      </c>
    </row>
    <row r="400" spans="1:17" ht="15.5">
      <c r="A400" s="9" t="s">
        <v>1647</v>
      </c>
      <c r="B400" s="9" t="s">
        <v>1839</v>
      </c>
      <c r="C400" s="26" t="s">
        <v>1840</v>
      </c>
      <c r="D400" s="9" t="s">
        <v>708</v>
      </c>
      <c r="E400"/>
      <c r="F400"/>
      <c r="G400" s="89" t="s">
        <v>1880</v>
      </c>
      <c r="H400" s="98" t="s">
        <v>1877</v>
      </c>
      <c r="I400" s="9" t="s">
        <v>68</v>
      </c>
      <c r="J400" s="9" t="s">
        <v>1843</v>
      </c>
      <c r="K400" s="91">
        <v>0.99</v>
      </c>
      <c r="L400" s="91">
        <v>0.93</v>
      </c>
      <c r="M400">
        <v>1</v>
      </c>
      <c r="N400" s="9" t="s">
        <v>1844</v>
      </c>
      <c r="O400" s="9" t="s">
        <v>1845</v>
      </c>
      <c r="P400" s="9" t="s">
        <v>1846</v>
      </c>
      <c r="Q400" s="9" t="s">
        <v>34</v>
      </c>
    </row>
    <row r="401" spans="1:17" ht="15.5">
      <c r="A401" s="9" t="s">
        <v>1647</v>
      </c>
      <c r="B401" s="9" t="s">
        <v>1839</v>
      </c>
      <c r="C401" s="26" t="s">
        <v>1840</v>
      </c>
      <c r="D401" s="9" t="s">
        <v>708</v>
      </c>
      <c r="E401"/>
      <c r="F401"/>
      <c r="G401" s="89" t="s">
        <v>1880</v>
      </c>
      <c r="H401" s="98" t="s">
        <v>1878</v>
      </c>
      <c r="I401" s="9" t="s">
        <v>68</v>
      </c>
      <c r="J401" s="9" t="s">
        <v>1843</v>
      </c>
      <c r="K401" s="91">
        <v>0.96</v>
      </c>
      <c r="L401" s="91">
        <v>0.89</v>
      </c>
      <c r="M401">
        <v>0.99</v>
      </c>
      <c r="N401" s="9" t="s">
        <v>1844</v>
      </c>
      <c r="O401" s="9" t="s">
        <v>1845</v>
      </c>
      <c r="P401" s="21" t="s">
        <v>1846</v>
      </c>
      <c r="Q401" s="9" t="s">
        <v>34</v>
      </c>
    </row>
    <row r="402" spans="1:17" ht="15.5">
      <c r="A402" s="9" t="s">
        <v>1647</v>
      </c>
      <c r="B402" s="9" t="s">
        <v>1839</v>
      </c>
      <c r="C402" s="26" t="s">
        <v>1840</v>
      </c>
      <c r="D402" s="9" t="s">
        <v>708</v>
      </c>
      <c r="E402"/>
      <c r="F402"/>
      <c r="G402" s="89" t="s">
        <v>1880</v>
      </c>
      <c r="H402" s="98" t="s">
        <v>1881</v>
      </c>
      <c r="I402" s="9" t="s">
        <v>68</v>
      </c>
      <c r="J402" s="9" t="s">
        <v>1843</v>
      </c>
      <c r="K402" s="91">
        <v>0.96</v>
      </c>
      <c r="L402" s="91">
        <v>0.89</v>
      </c>
      <c r="M402">
        <v>0.99</v>
      </c>
      <c r="N402" s="9" t="s">
        <v>1844</v>
      </c>
      <c r="O402" s="9" t="s">
        <v>1845</v>
      </c>
      <c r="P402" s="9" t="s">
        <v>1846</v>
      </c>
      <c r="Q402" s="9" t="s">
        <v>34</v>
      </c>
    </row>
    <row r="403" spans="1:17" ht="15.5">
      <c r="A403" s="9" t="s">
        <v>1647</v>
      </c>
      <c r="B403" s="9" t="s">
        <v>1839</v>
      </c>
      <c r="C403" s="26" t="s">
        <v>1840</v>
      </c>
      <c r="D403" s="9" t="s">
        <v>708</v>
      </c>
      <c r="E403"/>
      <c r="F403"/>
      <c r="G403" s="89" t="s">
        <v>1882</v>
      </c>
      <c r="H403" s="99" t="s">
        <v>1883</v>
      </c>
      <c r="I403" s="9" t="s">
        <v>68</v>
      </c>
      <c r="J403" s="9" t="s">
        <v>1843</v>
      </c>
      <c r="K403" s="91">
        <v>0.99</v>
      </c>
      <c r="L403" s="91">
        <v>0.93</v>
      </c>
      <c r="M403">
        <v>1</v>
      </c>
      <c r="N403" s="9" t="s">
        <v>1844</v>
      </c>
      <c r="O403" s="9" t="s">
        <v>1845</v>
      </c>
      <c r="P403" s="21" t="s">
        <v>1846</v>
      </c>
      <c r="Q403" s="9" t="s">
        <v>34</v>
      </c>
    </row>
    <row r="404" spans="1:17" ht="15.5">
      <c r="A404" s="9" t="s">
        <v>1647</v>
      </c>
      <c r="B404" s="9" t="s">
        <v>1839</v>
      </c>
      <c r="C404" s="26" t="s">
        <v>1840</v>
      </c>
      <c r="D404" s="9" t="s">
        <v>708</v>
      </c>
      <c r="E404"/>
      <c r="F404"/>
      <c r="G404" s="89" t="s">
        <v>1882</v>
      </c>
      <c r="H404" s="100" t="s">
        <v>1884</v>
      </c>
      <c r="I404" s="9" t="s">
        <v>68</v>
      </c>
      <c r="J404" s="9" t="s">
        <v>1843</v>
      </c>
      <c r="K404" s="91">
        <v>0.99</v>
      </c>
      <c r="L404" s="91">
        <v>0.93</v>
      </c>
      <c r="M404">
        <v>1</v>
      </c>
      <c r="N404" s="9" t="s">
        <v>1844</v>
      </c>
      <c r="O404" s="9" t="s">
        <v>1845</v>
      </c>
      <c r="P404" s="9" t="s">
        <v>1846</v>
      </c>
      <c r="Q404" s="9" t="s">
        <v>34</v>
      </c>
    </row>
    <row r="405" spans="1:17" ht="15.5">
      <c r="A405" s="9" t="s">
        <v>1647</v>
      </c>
      <c r="B405" s="9" t="s">
        <v>1839</v>
      </c>
      <c r="C405" s="26" t="s">
        <v>1840</v>
      </c>
      <c r="D405" s="9" t="s">
        <v>708</v>
      </c>
      <c r="E405"/>
      <c r="F405"/>
      <c r="G405" s="89" t="s">
        <v>1882</v>
      </c>
      <c r="H405" s="99" t="s">
        <v>1883</v>
      </c>
      <c r="I405" s="9" t="s">
        <v>68</v>
      </c>
      <c r="J405" s="9" t="s">
        <v>1843</v>
      </c>
      <c r="K405" s="91">
        <v>0.98</v>
      </c>
      <c r="L405" s="91">
        <v>0.92</v>
      </c>
      <c r="M405">
        <v>1</v>
      </c>
      <c r="N405" s="9" t="s">
        <v>1844</v>
      </c>
      <c r="O405" s="9" t="s">
        <v>1845</v>
      </c>
      <c r="P405" s="21" t="s">
        <v>1846</v>
      </c>
      <c r="Q405" s="9" t="s">
        <v>34</v>
      </c>
    </row>
    <row r="406" spans="1:17" ht="15.5">
      <c r="A406" s="9" t="s">
        <v>1647</v>
      </c>
      <c r="B406" s="9" t="s">
        <v>1839</v>
      </c>
      <c r="C406" s="26" t="s">
        <v>1840</v>
      </c>
      <c r="D406" s="9" t="s">
        <v>708</v>
      </c>
      <c r="E406"/>
      <c r="F406"/>
      <c r="G406" s="89" t="s">
        <v>1882</v>
      </c>
      <c r="H406" s="100" t="s">
        <v>1884</v>
      </c>
      <c r="I406" s="9" t="s">
        <v>68</v>
      </c>
      <c r="J406" s="9" t="s">
        <v>1843</v>
      </c>
      <c r="K406" s="91">
        <v>0.99</v>
      </c>
      <c r="L406" s="91">
        <v>0.94</v>
      </c>
      <c r="M406">
        <v>1</v>
      </c>
      <c r="N406" s="9" t="s">
        <v>1844</v>
      </c>
      <c r="O406" s="9" t="s">
        <v>1845</v>
      </c>
      <c r="P406" s="9" t="s">
        <v>1846</v>
      </c>
      <c r="Q406" s="9" t="s">
        <v>34</v>
      </c>
    </row>
    <row r="407" spans="1:17" ht="15.5">
      <c r="A407" s="9" t="s">
        <v>1647</v>
      </c>
      <c r="B407" s="9" t="s">
        <v>1839</v>
      </c>
      <c r="C407" s="26" t="s">
        <v>1840</v>
      </c>
      <c r="D407" s="9" t="s">
        <v>708</v>
      </c>
      <c r="E407"/>
      <c r="F407"/>
      <c r="G407" s="89" t="s">
        <v>1885</v>
      </c>
      <c r="H407" s="94" t="s">
        <v>1886</v>
      </c>
      <c r="I407" s="9" t="s">
        <v>68</v>
      </c>
      <c r="J407" s="9" t="s">
        <v>1843</v>
      </c>
      <c r="K407" s="91">
        <v>0.83</v>
      </c>
      <c r="L407" s="91">
        <v>0.2</v>
      </c>
      <c r="M407">
        <v>0.92</v>
      </c>
      <c r="N407" s="9" t="s">
        <v>1844</v>
      </c>
      <c r="O407" s="9" t="s">
        <v>1845</v>
      </c>
      <c r="P407" s="21" t="s">
        <v>1846</v>
      </c>
      <c r="Q407" s="9" t="s">
        <v>34</v>
      </c>
    </row>
    <row r="408" spans="1:17" ht="15.5">
      <c r="A408" s="9" t="s">
        <v>1647</v>
      </c>
      <c r="B408" s="9" t="s">
        <v>1839</v>
      </c>
      <c r="C408" s="26" t="s">
        <v>1840</v>
      </c>
      <c r="D408" s="9" t="s">
        <v>708</v>
      </c>
      <c r="E408"/>
      <c r="F408"/>
      <c r="G408" s="89" t="s">
        <v>1885</v>
      </c>
      <c r="H408" s="92" t="s">
        <v>1887</v>
      </c>
      <c r="I408" s="9" t="s">
        <v>68</v>
      </c>
      <c r="J408" s="9" t="s">
        <v>1843</v>
      </c>
      <c r="K408" s="91">
        <v>0.92</v>
      </c>
      <c r="L408" s="91">
        <v>0.81</v>
      </c>
      <c r="M408">
        <v>0.98</v>
      </c>
      <c r="N408" s="9" t="s">
        <v>1844</v>
      </c>
      <c r="O408" s="9" t="s">
        <v>1845</v>
      </c>
      <c r="P408" s="9" t="s">
        <v>1846</v>
      </c>
      <c r="Q408" s="9" t="s">
        <v>34</v>
      </c>
    </row>
    <row r="409" spans="1:17" ht="15.5">
      <c r="A409" s="9" t="s">
        <v>1647</v>
      </c>
      <c r="B409" s="9" t="s">
        <v>1839</v>
      </c>
      <c r="C409" s="26" t="s">
        <v>1840</v>
      </c>
      <c r="D409" s="9" t="s">
        <v>708</v>
      </c>
      <c r="E409"/>
      <c r="F409"/>
      <c r="G409" s="89" t="s">
        <v>1885</v>
      </c>
      <c r="H409" s="92" t="s">
        <v>1888</v>
      </c>
      <c r="I409" s="9" t="s">
        <v>68</v>
      </c>
      <c r="J409" s="9" t="s">
        <v>1843</v>
      </c>
      <c r="K409" s="91">
        <v>0.88</v>
      </c>
      <c r="L409" s="91">
        <v>0.76</v>
      </c>
      <c r="M409">
        <v>0.96</v>
      </c>
      <c r="N409" s="9" t="s">
        <v>1844</v>
      </c>
      <c r="O409" s="9" t="s">
        <v>1845</v>
      </c>
      <c r="P409" s="21" t="s">
        <v>1846</v>
      </c>
      <c r="Q409" s="9" t="s">
        <v>34</v>
      </c>
    </row>
    <row r="410" spans="1:17" ht="15.5">
      <c r="A410" s="9" t="s">
        <v>1647</v>
      </c>
      <c r="B410" s="9" t="s">
        <v>1839</v>
      </c>
      <c r="C410" s="26" t="s">
        <v>1840</v>
      </c>
      <c r="D410" s="9" t="s">
        <v>708</v>
      </c>
      <c r="E410"/>
      <c r="F410"/>
      <c r="G410" s="89" t="s">
        <v>1885</v>
      </c>
      <c r="H410" s="92" t="s">
        <v>1889</v>
      </c>
      <c r="I410" s="9" t="s">
        <v>68</v>
      </c>
      <c r="J410" s="9" t="s">
        <v>1843</v>
      </c>
      <c r="K410" s="91">
        <v>0.86</v>
      </c>
      <c r="L410" s="91">
        <v>0.73</v>
      </c>
      <c r="M410">
        <v>0.94</v>
      </c>
      <c r="N410" s="9" t="s">
        <v>1844</v>
      </c>
      <c r="O410" s="9" t="s">
        <v>1845</v>
      </c>
      <c r="P410" s="9" t="s">
        <v>1846</v>
      </c>
      <c r="Q410" s="9" t="s">
        <v>34</v>
      </c>
    </row>
    <row r="411" spans="1:17" ht="15.5">
      <c r="A411" s="9" t="s">
        <v>1647</v>
      </c>
      <c r="B411" s="9" t="s">
        <v>1839</v>
      </c>
      <c r="C411" s="26" t="s">
        <v>1840</v>
      </c>
      <c r="D411" s="9" t="s">
        <v>708</v>
      </c>
      <c r="E411"/>
      <c r="F411"/>
      <c r="G411" s="89" t="s">
        <v>1885</v>
      </c>
      <c r="H411" s="92" t="s">
        <v>1890</v>
      </c>
      <c r="I411" s="9" t="s">
        <v>68</v>
      </c>
      <c r="J411" s="9" t="s">
        <v>1843</v>
      </c>
      <c r="K411" s="91">
        <v>0.86</v>
      </c>
      <c r="L411" s="91">
        <v>0.73</v>
      </c>
      <c r="M411">
        <v>0.94</v>
      </c>
      <c r="N411" s="9" t="s">
        <v>1844</v>
      </c>
      <c r="O411" s="9" t="s">
        <v>1845</v>
      </c>
      <c r="P411" s="21" t="s">
        <v>1846</v>
      </c>
      <c r="Q411" s="9" t="s">
        <v>34</v>
      </c>
    </row>
    <row r="412" spans="1:17" ht="15.5">
      <c r="A412" s="9" t="s">
        <v>1647</v>
      </c>
      <c r="B412" s="9" t="s">
        <v>1839</v>
      </c>
      <c r="C412" s="26" t="s">
        <v>1840</v>
      </c>
      <c r="D412" s="9" t="s">
        <v>708</v>
      </c>
      <c r="E412"/>
      <c r="F412"/>
      <c r="G412" s="89" t="s">
        <v>1885</v>
      </c>
      <c r="H412" s="92" t="s">
        <v>1891</v>
      </c>
      <c r="I412" s="9" t="s">
        <v>68</v>
      </c>
      <c r="J412" s="9" t="s">
        <v>1843</v>
      </c>
      <c r="K412" s="91">
        <v>0.86</v>
      </c>
      <c r="L412" s="91">
        <v>0.73</v>
      </c>
      <c r="M412">
        <v>0.94</v>
      </c>
      <c r="N412" s="9" t="s">
        <v>1844</v>
      </c>
      <c r="O412" s="9" t="s">
        <v>1845</v>
      </c>
      <c r="P412" s="9" t="s">
        <v>1846</v>
      </c>
      <c r="Q412" s="9" t="s">
        <v>34</v>
      </c>
    </row>
    <row r="413" spans="1:17" ht="15.5">
      <c r="A413" s="9" t="s">
        <v>1647</v>
      </c>
      <c r="B413" s="9" t="s">
        <v>1839</v>
      </c>
      <c r="C413" s="26" t="s">
        <v>1840</v>
      </c>
      <c r="D413" s="9" t="s">
        <v>708</v>
      </c>
      <c r="E413"/>
      <c r="F413"/>
      <c r="G413" s="89" t="s">
        <v>1885</v>
      </c>
      <c r="H413" s="94" t="s">
        <v>1886</v>
      </c>
      <c r="I413" s="9" t="s">
        <v>68</v>
      </c>
      <c r="J413" s="9" t="s">
        <v>1843</v>
      </c>
      <c r="K413" s="91">
        <v>0.91</v>
      </c>
      <c r="L413" s="91">
        <v>0.8</v>
      </c>
      <c r="M413">
        <v>0.97</v>
      </c>
      <c r="N413" s="9" t="s">
        <v>1844</v>
      </c>
      <c r="O413" s="9" t="s">
        <v>1845</v>
      </c>
      <c r="P413" s="21" t="s">
        <v>1846</v>
      </c>
      <c r="Q413" s="9" t="s">
        <v>34</v>
      </c>
    </row>
    <row r="414" spans="1:17" ht="15.5">
      <c r="A414" s="9" t="s">
        <v>1647</v>
      </c>
      <c r="B414" s="9" t="s">
        <v>1839</v>
      </c>
      <c r="C414" s="26" t="s">
        <v>1840</v>
      </c>
      <c r="D414" s="9" t="s">
        <v>708</v>
      </c>
      <c r="E414"/>
      <c r="F414"/>
      <c r="G414" s="89" t="s">
        <v>1885</v>
      </c>
      <c r="H414" s="92" t="s">
        <v>1887</v>
      </c>
      <c r="I414" s="9" t="s">
        <v>68</v>
      </c>
      <c r="J414" s="9" t="s">
        <v>1843</v>
      </c>
      <c r="K414" s="91">
        <v>0.88</v>
      </c>
      <c r="L414" s="91">
        <v>0.77</v>
      </c>
      <c r="M414">
        <v>0.96</v>
      </c>
      <c r="N414" s="9" t="s">
        <v>1844</v>
      </c>
      <c r="O414" s="9" t="s">
        <v>1845</v>
      </c>
      <c r="P414" s="9" t="s">
        <v>1846</v>
      </c>
      <c r="Q414" s="9" t="s">
        <v>34</v>
      </c>
    </row>
    <row r="415" spans="1:17" ht="15.5">
      <c r="A415" s="9" t="s">
        <v>1647</v>
      </c>
      <c r="B415" s="9" t="s">
        <v>1839</v>
      </c>
      <c r="C415" s="26" t="s">
        <v>1840</v>
      </c>
      <c r="D415" s="9" t="s">
        <v>708</v>
      </c>
      <c r="E415"/>
      <c r="F415"/>
      <c r="G415" s="89" t="s">
        <v>1885</v>
      </c>
      <c r="H415" s="92" t="s">
        <v>1888</v>
      </c>
      <c r="I415" s="9" t="s">
        <v>68</v>
      </c>
      <c r="J415" s="9" t="s">
        <v>1843</v>
      </c>
      <c r="K415" s="91">
        <v>0.89</v>
      </c>
      <c r="L415" s="91">
        <v>0.77</v>
      </c>
      <c r="M415">
        <v>0.96</v>
      </c>
      <c r="N415" s="9" t="s">
        <v>1844</v>
      </c>
      <c r="O415" s="9" t="s">
        <v>1845</v>
      </c>
      <c r="P415" s="21" t="s">
        <v>1846</v>
      </c>
      <c r="Q415" s="9" t="s">
        <v>34</v>
      </c>
    </row>
    <row r="416" spans="1:17" ht="15.5">
      <c r="A416" s="9" t="s">
        <v>1647</v>
      </c>
      <c r="B416" s="9" t="s">
        <v>1839</v>
      </c>
      <c r="C416" s="26" t="s">
        <v>1840</v>
      </c>
      <c r="D416" s="9" t="s">
        <v>708</v>
      </c>
      <c r="E416"/>
      <c r="F416"/>
      <c r="G416" s="89" t="s">
        <v>1885</v>
      </c>
      <c r="H416" s="92" t="s">
        <v>1889</v>
      </c>
      <c r="I416" s="9" t="s">
        <v>68</v>
      </c>
      <c r="J416" s="9" t="s">
        <v>1843</v>
      </c>
      <c r="K416" s="91">
        <v>0.89</v>
      </c>
      <c r="L416" s="91">
        <v>0.77</v>
      </c>
      <c r="M416">
        <v>0.96</v>
      </c>
      <c r="N416" s="9" t="s">
        <v>1844</v>
      </c>
      <c r="O416" s="9" t="s">
        <v>1845</v>
      </c>
      <c r="P416" s="9" t="s">
        <v>1846</v>
      </c>
      <c r="Q416" s="9" t="s">
        <v>34</v>
      </c>
    </row>
    <row r="417" spans="1:17" ht="15.5">
      <c r="A417" s="9" t="s">
        <v>1647</v>
      </c>
      <c r="B417" s="9" t="s">
        <v>1839</v>
      </c>
      <c r="C417" s="26" t="s">
        <v>1840</v>
      </c>
      <c r="D417" s="9" t="s">
        <v>708</v>
      </c>
      <c r="E417"/>
      <c r="F417"/>
      <c r="G417" s="89" t="s">
        <v>1885</v>
      </c>
      <c r="H417" s="92" t="s">
        <v>1890</v>
      </c>
      <c r="I417" s="9" t="s">
        <v>68</v>
      </c>
      <c r="J417" s="9" t="s">
        <v>1843</v>
      </c>
      <c r="K417" s="91">
        <v>0.87</v>
      </c>
      <c r="L417" s="91">
        <v>0.75</v>
      </c>
      <c r="M417">
        <v>0.96</v>
      </c>
      <c r="N417" s="9" t="s">
        <v>1844</v>
      </c>
      <c r="O417" s="9" t="s">
        <v>1845</v>
      </c>
      <c r="P417" s="21" t="s">
        <v>1846</v>
      </c>
      <c r="Q417" s="9" t="s">
        <v>34</v>
      </c>
    </row>
    <row r="418" spans="1:17" ht="15.5">
      <c r="A418" s="9" t="s">
        <v>1647</v>
      </c>
      <c r="B418" s="9" t="s">
        <v>1839</v>
      </c>
      <c r="C418" s="26" t="s">
        <v>1840</v>
      </c>
      <c r="D418" s="9" t="s">
        <v>708</v>
      </c>
      <c r="E418"/>
      <c r="F418"/>
      <c r="G418" s="89" t="s">
        <v>1885</v>
      </c>
      <c r="H418" s="92" t="s">
        <v>1891</v>
      </c>
      <c r="I418" s="9" t="s">
        <v>68</v>
      </c>
      <c r="J418" s="9" t="s">
        <v>1843</v>
      </c>
      <c r="K418" s="91">
        <v>0.87</v>
      </c>
      <c r="L418" s="91">
        <v>0.75</v>
      </c>
      <c r="M418">
        <v>0.96</v>
      </c>
      <c r="N418" s="9" t="s">
        <v>1844</v>
      </c>
      <c r="O418" s="9" t="s">
        <v>1845</v>
      </c>
      <c r="P418" s="9" t="s">
        <v>1846</v>
      </c>
      <c r="Q418" s="9" t="s">
        <v>34</v>
      </c>
    </row>
    <row r="419" spans="1:17">
      <c r="A419" s="9" t="s">
        <v>1639</v>
      </c>
      <c r="B419" s="9" t="s">
        <v>1675</v>
      </c>
      <c r="C419" s="9" t="s">
        <v>793</v>
      </c>
      <c r="D419" s="9" t="s">
        <v>461</v>
      </c>
      <c r="G419" s="9" t="s">
        <v>1892</v>
      </c>
      <c r="H419" s="9" t="s">
        <v>1892</v>
      </c>
      <c r="I419" s="9" t="s">
        <v>1784</v>
      </c>
      <c r="J419" s="9" t="s">
        <v>1648</v>
      </c>
      <c r="K419" s="9">
        <v>0.9</v>
      </c>
      <c r="N419" s="9" t="s">
        <v>1893</v>
      </c>
      <c r="O419" s="9" t="s">
        <v>1894</v>
      </c>
      <c r="P419" s="21" t="s">
        <v>1895</v>
      </c>
      <c r="Q419" s="9" t="s">
        <v>34</v>
      </c>
    </row>
    <row r="420" spans="1:17">
      <c r="A420" s="9" t="s">
        <v>1639</v>
      </c>
      <c r="B420" s="9" t="s">
        <v>1675</v>
      </c>
      <c r="C420" s="9" t="s">
        <v>793</v>
      </c>
      <c r="D420" s="9" t="s">
        <v>461</v>
      </c>
      <c r="G420" s="9" t="s">
        <v>1892</v>
      </c>
      <c r="H420" s="9" t="s">
        <v>1892</v>
      </c>
      <c r="I420" s="9" t="s">
        <v>1784</v>
      </c>
      <c r="J420" s="9" t="s">
        <v>1648</v>
      </c>
      <c r="K420" s="9">
        <v>0.98</v>
      </c>
      <c r="N420" s="9" t="s">
        <v>1893</v>
      </c>
      <c r="O420" s="9" t="s">
        <v>1894</v>
      </c>
      <c r="P420" s="21" t="s">
        <v>1895</v>
      </c>
      <c r="Q420" s="9" t="s">
        <v>34</v>
      </c>
    </row>
    <row r="421" spans="1:17">
      <c r="A421" s="9" t="s">
        <v>1639</v>
      </c>
      <c r="B421" s="9" t="s">
        <v>1675</v>
      </c>
      <c r="C421" s="9" t="s">
        <v>793</v>
      </c>
      <c r="D421" s="9" t="s">
        <v>461</v>
      </c>
      <c r="G421" s="9" t="s">
        <v>1896</v>
      </c>
      <c r="H421" s="9" t="s">
        <v>1896</v>
      </c>
      <c r="I421" s="9" t="s">
        <v>1784</v>
      </c>
      <c r="J421" s="9" t="s">
        <v>1648</v>
      </c>
      <c r="K421" s="9">
        <v>0.8</v>
      </c>
      <c r="N421" s="9" t="s">
        <v>1893</v>
      </c>
      <c r="O421" s="9" t="s">
        <v>1894</v>
      </c>
      <c r="P421" s="21" t="s">
        <v>1895</v>
      </c>
      <c r="Q421" s="9" t="s">
        <v>34</v>
      </c>
    </row>
    <row r="422" spans="1:17">
      <c r="A422" s="9" t="s">
        <v>1639</v>
      </c>
      <c r="B422" s="9" t="s">
        <v>1675</v>
      </c>
      <c r="C422" s="9" t="s">
        <v>793</v>
      </c>
      <c r="D422" s="9" t="s">
        <v>461</v>
      </c>
      <c r="G422" s="9" t="s">
        <v>1896</v>
      </c>
      <c r="H422" s="9" t="s">
        <v>1896</v>
      </c>
      <c r="I422" s="9" t="s">
        <v>1784</v>
      </c>
      <c r="J422" s="9" t="s">
        <v>1648</v>
      </c>
      <c r="K422" s="9">
        <v>0.9</v>
      </c>
      <c r="N422" s="9" t="s">
        <v>1893</v>
      </c>
      <c r="O422" s="9" t="s">
        <v>1894</v>
      </c>
      <c r="P422" s="21" t="s">
        <v>1895</v>
      </c>
      <c r="Q422" s="9" t="s">
        <v>34</v>
      </c>
    </row>
    <row r="423" spans="1:17">
      <c r="A423" s="9" t="s">
        <v>1639</v>
      </c>
      <c r="B423" s="9" t="s">
        <v>1675</v>
      </c>
      <c r="C423" s="9" t="s">
        <v>793</v>
      </c>
      <c r="D423" s="9" t="s">
        <v>461</v>
      </c>
      <c r="G423" s="9" t="s">
        <v>1897</v>
      </c>
      <c r="H423" s="9" t="s">
        <v>1897</v>
      </c>
      <c r="I423" s="9" t="s">
        <v>1784</v>
      </c>
      <c r="J423" s="9" t="s">
        <v>1648</v>
      </c>
      <c r="K423" s="9">
        <v>0.99</v>
      </c>
      <c r="N423" s="9" t="s">
        <v>1893</v>
      </c>
      <c r="O423" s="9" t="s">
        <v>1894</v>
      </c>
      <c r="P423" s="21" t="s">
        <v>1895</v>
      </c>
      <c r="Q423" s="9" t="s">
        <v>34</v>
      </c>
    </row>
    <row r="424" spans="1:17">
      <c r="A424" s="9" t="s">
        <v>1647</v>
      </c>
      <c r="B424" s="9" t="s">
        <v>1675</v>
      </c>
      <c r="C424" s="9" t="s">
        <v>793</v>
      </c>
      <c r="D424" s="9" t="s">
        <v>461</v>
      </c>
      <c r="I424" s="9" t="s">
        <v>1784</v>
      </c>
      <c r="J424" s="9" t="s">
        <v>1648</v>
      </c>
      <c r="K424" s="9">
        <v>0.99</v>
      </c>
      <c r="N424" s="9" t="s">
        <v>1893</v>
      </c>
      <c r="O424" s="9" t="s">
        <v>1894</v>
      </c>
      <c r="P424" s="9" t="s">
        <v>1895</v>
      </c>
      <c r="Q424" s="9" t="s">
        <v>34</v>
      </c>
    </row>
    <row r="425" spans="1:17">
      <c r="A425" s="9" t="s">
        <v>1647</v>
      </c>
      <c r="B425" s="9" t="s">
        <v>1675</v>
      </c>
      <c r="C425" s="9" t="s">
        <v>793</v>
      </c>
      <c r="D425" s="9" t="s">
        <v>708</v>
      </c>
      <c r="I425" s="9" t="s">
        <v>1784</v>
      </c>
      <c r="J425" s="9" t="s">
        <v>1648</v>
      </c>
      <c r="K425" s="9">
        <v>0.99</v>
      </c>
      <c r="N425" s="9" t="s">
        <v>1893</v>
      </c>
      <c r="O425" s="9" t="s">
        <v>1894</v>
      </c>
      <c r="P425" s="9" t="s">
        <v>1895</v>
      </c>
      <c r="Q425" s="9" t="s">
        <v>34</v>
      </c>
    </row>
    <row r="426" spans="1:17">
      <c r="A426" s="9" t="s">
        <v>1639</v>
      </c>
      <c r="B426" s="9" t="s">
        <v>1675</v>
      </c>
      <c r="C426" s="9" t="s">
        <v>793</v>
      </c>
      <c r="D426" s="9" t="s">
        <v>463</v>
      </c>
      <c r="G426" s="9" t="s">
        <v>1892</v>
      </c>
      <c r="H426" s="9" t="s">
        <v>1892</v>
      </c>
      <c r="I426" s="9" t="s">
        <v>1784</v>
      </c>
      <c r="J426" s="9" t="s">
        <v>1648</v>
      </c>
      <c r="K426" s="9">
        <v>1</v>
      </c>
      <c r="N426" s="9" t="s">
        <v>1893</v>
      </c>
      <c r="O426" s="9" t="s">
        <v>1894</v>
      </c>
      <c r="P426" s="9" t="s">
        <v>1895</v>
      </c>
      <c r="Q426" s="9" t="s">
        <v>34</v>
      </c>
    </row>
    <row r="427" spans="1:17">
      <c r="A427" s="9" t="s">
        <v>1639</v>
      </c>
      <c r="B427" s="9" t="s">
        <v>1675</v>
      </c>
      <c r="C427" s="9" t="s">
        <v>793</v>
      </c>
      <c r="D427" s="9" t="s">
        <v>463</v>
      </c>
      <c r="G427" s="9" t="s">
        <v>1897</v>
      </c>
      <c r="H427" s="9" t="s">
        <v>1897</v>
      </c>
      <c r="I427" s="9" t="s">
        <v>1784</v>
      </c>
      <c r="J427" s="9" t="s">
        <v>1648</v>
      </c>
      <c r="K427" s="9">
        <v>0.99</v>
      </c>
      <c r="N427" s="9" t="s">
        <v>1893</v>
      </c>
      <c r="O427" s="9" t="s">
        <v>1894</v>
      </c>
      <c r="P427" s="9" t="s">
        <v>1895</v>
      </c>
      <c r="Q427" s="9" t="s">
        <v>34</v>
      </c>
    </row>
    <row r="428" spans="1:17">
      <c r="A428" s="9" t="s">
        <v>1647</v>
      </c>
      <c r="B428" s="9" t="s">
        <v>1675</v>
      </c>
      <c r="C428" s="9" t="s">
        <v>793</v>
      </c>
      <c r="D428" s="9" t="s">
        <v>463</v>
      </c>
      <c r="I428" s="9" t="s">
        <v>1784</v>
      </c>
      <c r="J428" s="9" t="s">
        <v>1648</v>
      </c>
      <c r="K428" s="9">
        <v>0.99</v>
      </c>
      <c r="N428" s="9" t="s">
        <v>1893</v>
      </c>
      <c r="O428" s="9" t="s">
        <v>1894</v>
      </c>
      <c r="P428" s="9" t="s">
        <v>1895</v>
      </c>
      <c r="Q428" s="9" t="s">
        <v>34</v>
      </c>
    </row>
    <row r="429" spans="1:17">
      <c r="A429" s="9" t="s">
        <v>1639</v>
      </c>
      <c r="B429" s="9" t="s">
        <v>1675</v>
      </c>
      <c r="C429" s="9" t="s">
        <v>793</v>
      </c>
      <c r="D429" s="9" t="s">
        <v>1340</v>
      </c>
      <c r="G429" s="9" t="s">
        <v>1897</v>
      </c>
      <c r="H429" s="9" t="s">
        <v>1897</v>
      </c>
      <c r="I429" s="9" t="s">
        <v>1784</v>
      </c>
      <c r="J429" s="9" t="s">
        <v>1648</v>
      </c>
      <c r="K429" s="9">
        <v>0.99</v>
      </c>
      <c r="N429" s="9" t="s">
        <v>1893</v>
      </c>
      <c r="O429" s="9" t="s">
        <v>1894</v>
      </c>
      <c r="P429" s="9" t="s">
        <v>1895</v>
      </c>
      <c r="Q429" s="9" t="s">
        <v>34</v>
      </c>
    </row>
    <row r="430" spans="1:17">
      <c r="A430" s="9" t="s">
        <v>1647</v>
      </c>
      <c r="B430" s="9" t="s">
        <v>1675</v>
      </c>
      <c r="C430" s="9" t="s">
        <v>793</v>
      </c>
      <c r="I430" s="9" t="s">
        <v>1642</v>
      </c>
      <c r="J430" s="9" t="s">
        <v>1648</v>
      </c>
      <c r="K430" s="9">
        <v>0.93799999999999994</v>
      </c>
      <c r="L430" s="35"/>
      <c r="M430" s="31"/>
      <c r="N430" s="9" t="s">
        <v>1898</v>
      </c>
      <c r="O430" s="9" t="s">
        <v>1899</v>
      </c>
      <c r="P430" s="9" t="s">
        <v>1900</v>
      </c>
      <c r="Q430" s="9" t="s">
        <v>34</v>
      </c>
    </row>
    <row r="431" spans="1:17">
      <c r="A431" s="9" t="s">
        <v>1639</v>
      </c>
      <c r="B431" s="9" t="s">
        <v>1675</v>
      </c>
      <c r="C431" s="9" t="s">
        <v>793</v>
      </c>
      <c r="H431" s="9" t="s">
        <v>1901</v>
      </c>
      <c r="I431" s="9" t="s">
        <v>1642</v>
      </c>
      <c r="J431" s="9" t="s">
        <v>1648</v>
      </c>
      <c r="K431" s="9">
        <v>0.38500000000000001</v>
      </c>
      <c r="L431" s="9">
        <v>0.32300000000000001</v>
      </c>
      <c r="M431" s="9">
        <v>0.45100000000000001</v>
      </c>
      <c r="N431" t="s">
        <v>1902</v>
      </c>
      <c r="O431" s="9" t="s">
        <v>1903</v>
      </c>
      <c r="P431" s="9" t="s">
        <v>1904</v>
      </c>
      <c r="Q431" s="9" t="s">
        <v>34</v>
      </c>
    </row>
    <row r="432" spans="1:17">
      <c r="A432" s="9" t="s">
        <v>1639</v>
      </c>
      <c r="B432" s="9" t="s">
        <v>1675</v>
      </c>
      <c r="C432" s="9" t="s">
        <v>793</v>
      </c>
      <c r="H432" s="9" t="s">
        <v>1905</v>
      </c>
      <c r="I432" s="9" t="s">
        <v>1642</v>
      </c>
      <c r="J432" s="9" t="s">
        <v>1648</v>
      </c>
      <c r="K432" s="9">
        <v>0.98399999999999999</v>
      </c>
      <c r="L432" s="9">
        <v>0.315</v>
      </c>
      <c r="M432" s="9">
        <v>0.997</v>
      </c>
      <c r="N432" t="s">
        <v>1902</v>
      </c>
      <c r="O432" s="9" t="s">
        <v>1903</v>
      </c>
      <c r="P432" s="9" t="s">
        <v>1904</v>
      </c>
      <c r="Q432" s="9" t="s">
        <v>34</v>
      </c>
    </row>
    <row r="433" spans="1:17">
      <c r="A433" s="9" t="s">
        <v>1647</v>
      </c>
      <c r="B433" s="9" t="s">
        <v>1675</v>
      </c>
      <c r="C433" s="9" t="s">
        <v>793</v>
      </c>
      <c r="H433" s="9" t="s">
        <v>952</v>
      </c>
      <c r="I433" s="9" t="s">
        <v>1642</v>
      </c>
      <c r="J433" s="9" t="s">
        <v>1648</v>
      </c>
      <c r="K433" s="9">
        <v>0.97899999999999998</v>
      </c>
      <c r="N433" t="s">
        <v>1902</v>
      </c>
      <c r="O433" s="9" t="s">
        <v>1903</v>
      </c>
      <c r="P433" s="9" t="s">
        <v>1904</v>
      </c>
      <c r="Q433" s="9" t="s">
        <v>34</v>
      </c>
    </row>
    <row r="434" spans="1:17">
      <c r="A434" s="9" t="s">
        <v>1647</v>
      </c>
      <c r="B434" s="9" t="s">
        <v>1675</v>
      </c>
      <c r="C434" s="9" t="s">
        <v>793</v>
      </c>
      <c r="H434" s="9" t="s">
        <v>952</v>
      </c>
      <c r="I434" s="9" t="s">
        <v>1642</v>
      </c>
      <c r="J434" s="9" t="s">
        <v>1648</v>
      </c>
      <c r="K434" s="9">
        <v>0.99</v>
      </c>
      <c r="N434" t="s">
        <v>1902</v>
      </c>
      <c r="O434" s="9" t="s">
        <v>1903</v>
      </c>
      <c r="P434" s="9" t="s">
        <v>1904</v>
      </c>
      <c r="Q434" s="9" t="s">
        <v>34</v>
      </c>
    </row>
    <row r="435" spans="1:17">
      <c r="A435" s="9" t="s">
        <v>1647</v>
      </c>
      <c r="B435" s="9" t="s">
        <v>1675</v>
      </c>
      <c r="C435" s="9" t="s">
        <v>793</v>
      </c>
      <c r="H435" s="9" t="s">
        <v>828</v>
      </c>
      <c r="I435" s="9" t="s">
        <v>1642</v>
      </c>
      <c r="J435" s="9" t="s">
        <v>1648</v>
      </c>
      <c r="K435" s="9">
        <v>0.98799999999999999</v>
      </c>
      <c r="N435" t="s">
        <v>1902</v>
      </c>
      <c r="O435" s="9" t="s">
        <v>1903</v>
      </c>
      <c r="P435" s="9" t="s">
        <v>1904</v>
      </c>
      <c r="Q435" s="9" t="s">
        <v>34</v>
      </c>
    </row>
    <row r="436" spans="1:17">
      <c r="A436" s="9" t="s">
        <v>1647</v>
      </c>
      <c r="B436" s="9" t="s">
        <v>1675</v>
      </c>
      <c r="C436" s="9" t="s">
        <v>793</v>
      </c>
      <c r="H436" s="9" t="s">
        <v>828</v>
      </c>
      <c r="I436" s="9" t="s">
        <v>1642</v>
      </c>
      <c r="J436" s="9" t="s">
        <v>1648</v>
      </c>
      <c r="K436" s="9">
        <v>1</v>
      </c>
      <c r="N436" t="s">
        <v>1902</v>
      </c>
      <c r="O436" s="9" t="s">
        <v>1903</v>
      </c>
      <c r="P436" s="9" t="s">
        <v>1904</v>
      </c>
      <c r="Q436" s="9" t="s">
        <v>34</v>
      </c>
    </row>
    <row r="437" spans="1:17">
      <c r="A437" s="9" t="s">
        <v>1639</v>
      </c>
      <c r="B437" s="9" t="s">
        <v>1906</v>
      </c>
      <c r="C437" s="9" t="s">
        <v>793</v>
      </c>
      <c r="I437" s="9" t="s">
        <v>1448</v>
      </c>
      <c r="K437" s="9">
        <v>0.87</v>
      </c>
      <c r="N437" s="9" t="s">
        <v>1907</v>
      </c>
      <c r="O437" s="9" t="s">
        <v>1908</v>
      </c>
      <c r="P437" s="21" t="s">
        <v>1909</v>
      </c>
      <c r="Q437" s="9" t="s">
        <v>34</v>
      </c>
    </row>
    <row r="438" spans="1:17">
      <c r="A438" s="9" t="s">
        <v>1639</v>
      </c>
      <c r="B438" s="9" t="s">
        <v>1906</v>
      </c>
      <c r="C438" s="9" t="s">
        <v>793</v>
      </c>
      <c r="I438" s="9" t="s">
        <v>1448</v>
      </c>
      <c r="K438" s="9">
        <v>0.96799999999999997</v>
      </c>
      <c r="N438" s="9" t="s">
        <v>1907</v>
      </c>
      <c r="O438" s="9" t="s">
        <v>1908</v>
      </c>
      <c r="P438" s="9" t="s">
        <v>1909</v>
      </c>
      <c r="Q438" s="9" t="s">
        <v>34</v>
      </c>
    </row>
    <row r="439" spans="1:17">
      <c r="A439" s="9" t="s">
        <v>1647</v>
      </c>
      <c r="B439" s="9" t="s">
        <v>1906</v>
      </c>
      <c r="C439" s="9" t="s">
        <v>793</v>
      </c>
      <c r="I439" s="9" t="s">
        <v>1448</v>
      </c>
      <c r="K439" s="9">
        <v>0.97099999999999997</v>
      </c>
      <c r="N439" s="9" t="s">
        <v>1907</v>
      </c>
      <c r="O439" s="9" t="s">
        <v>1908</v>
      </c>
      <c r="P439" s="9" t="s">
        <v>1909</v>
      </c>
      <c r="Q439" s="9" t="s">
        <v>34</v>
      </c>
    </row>
    <row r="440" spans="1:17">
      <c r="A440" s="9" t="s">
        <v>1647</v>
      </c>
      <c r="B440" s="9" t="s">
        <v>1906</v>
      </c>
      <c r="C440" s="9" t="s">
        <v>793</v>
      </c>
      <c r="I440" s="9" t="s">
        <v>1448</v>
      </c>
      <c r="K440" s="9">
        <v>1</v>
      </c>
      <c r="N440" s="9" t="s">
        <v>1907</v>
      </c>
      <c r="O440" s="9" t="s">
        <v>1908</v>
      </c>
      <c r="P440" s="9" t="s">
        <v>1909</v>
      </c>
      <c r="Q440" s="9" t="s">
        <v>34</v>
      </c>
    </row>
    <row r="441" spans="1:17">
      <c r="A441" s="9" t="s">
        <v>1639</v>
      </c>
      <c r="B441" s="9" t="s">
        <v>1910</v>
      </c>
      <c r="C441" s="9" t="s">
        <v>793</v>
      </c>
      <c r="I441" s="9" t="s">
        <v>1448</v>
      </c>
      <c r="K441" s="35">
        <v>0.92600000000000005</v>
      </c>
      <c r="N441" s="9" t="s">
        <v>1907</v>
      </c>
      <c r="O441" s="9" t="s">
        <v>1908</v>
      </c>
      <c r="P441" s="9" t="s">
        <v>1909</v>
      </c>
      <c r="Q441" s="9" t="s">
        <v>34</v>
      </c>
    </row>
    <row r="442" spans="1:17">
      <c r="A442" s="9" t="s">
        <v>1647</v>
      </c>
      <c r="B442" s="9" t="s">
        <v>1910</v>
      </c>
      <c r="C442" s="9" t="s">
        <v>793</v>
      </c>
      <c r="I442" s="9" t="s">
        <v>1448</v>
      </c>
      <c r="K442" s="35">
        <v>1</v>
      </c>
      <c r="N442" s="9" t="s">
        <v>1907</v>
      </c>
      <c r="O442" s="9" t="s">
        <v>1908</v>
      </c>
      <c r="P442" s="9" t="s">
        <v>1909</v>
      </c>
      <c r="Q442" s="9" t="s">
        <v>34</v>
      </c>
    </row>
    <row r="443" spans="1:17">
      <c r="A443" s="9" t="s">
        <v>1639</v>
      </c>
      <c r="B443" s="9" t="s">
        <v>1675</v>
      </c>
      <c r="C443" s="9" t="s">
        <v>1911</v>
      </c>
      <c r="D443" s="9" t="s">
        <v>708</v>
      </c>
      <c r="I443" s="9" t="s">
        <v>1784</v>
      </c>
      <c r="J443" s="9" t="s">
        <v>1912</v>
      </c>
      <c r="K443" s="35">
        <v>0.90959999999999996</v>
      </c>
      <c r="N443" s="9" t="s">
        <v>1913</v>
      </c>
      <c r="O443" s="9" t="s">
        <v>1894</v>
      </c>
      <c r="P443" s="21" t="s">
        <v>1914</v>
      </c>
      <c r="Q443" s="9" t="s">
        <v>34</v>
      </c>
    </row>
    <row r="444" spans="1:17">
      <c r="A444" s="9" t="s">
        <v>1647</v>
      </c>
      <c r="B444" s="9" t="s">
        <v>1675</v>
      </c>
      <c r="C444" s="9" t="s">
        <v>1911</v>
      </c>
      <c r="D444" s="9" t="s">
        <v>708</v>
      </c>
      <c r="I444" s="9" t="s">
        <v>1784</v>
      </c>
      <c r="J444" s="9" t="s">
        <v>1912</v>
      </c>
      <c r="K444" s="35">
        <v>0.94040000000000001</v>
      </c>
      <c r="N444" s="9" t="s">
        <v>1913</v>
      </c>
      <c r="O444" s="9" t="s">
        <v>1894</v>
      </c>
      <c r="P444" s="9" t="s">
        <v>1914</v>
      </c>
      <c r="Q444" s="9" t="s">
        <v>34</v>
      </c>
    </row>
    <row r="445" spans="1:17">
      <c r="A445" s="9" t="s">
        <v>1639</v>
      </c>
      <c r="B445" s="9" t="s">
        <v>1640</v>
      </c>
      <c r="C445" s="9" t="s">
        <v>1911</v>
      </c>
      <c r="D445" s="9" t="s">
        <v>708</v>
      </c>
      <c r="I445" s="9" t="s">
        <v>1642</v>
      </c>
      <c r="J445" s="9" t="s">
        <v>1915</v>
      </c>
      <c r="K445" s="35">
        <v>0.79</v>
      </c>
      <c r="N445" t="s">
        <v>1916</v>
      </c>
      <c r="O445" s="9" t="s">
        <v>1917</v>
      </c>
      <c r="P445" s="9" t="s">
        <v>1918</v>
      </c>
      <c r="Q445" s="9" t="s">
        <v>34</v>
      </c>
    </row>
    <row r="446" spans="1:17">
      <c r="A446" s="9" t="s">
        <v>1647</v>
      </c>
      <c r="B446" s="9" t="s">
        <v>1640</v>
      </c>
      <c r="C446" s="9" t="s">
        <v>1911</v>
      </c>
      <c r="D446" s="9" t="s">
        <v>708</v>
      </c>
      <c r="I446" s="9" t="s">
        <v>1642</v>
      </c>
      <c r="J446" s="9" t="s">
        <v>1915</v>
      </c>
      <c r="K446" s="35">
        <v>1</v>
      </c>
      <c r="N446" t="s">
        <v>1916</v>
      </c>
      <c r="O446" s="9" t="s">
        <v>1917</v>
      </c>
      <c r="P446" s="9" t="s">
        <v>1918</v>
      </c>
      <c r="Q446" s="9" t="s">
        <v>34</v>
      </c>
    </row>
    <row r="447" spans="1:17" ht="29">
      <c r="A447" s="9" t="s">
        <v>1639</v>
      </c>
      <c r="B447" s="9" t="s">
        <v>1675</v>
      </c>
      <c r="C447" s="10" t="s">
        <v>903</v>
      </c>
      <c r="D447" s="10" t="s">
        <v>461</v>
      </c>
      <c r="E447" s="10"/>
      <c r="F447" s="10"/>
      <c r="G447" s="10"/>
      <c r="H447" s="10"/>
      <c r="I447" s="10"/>
      <c r="J447" s="9" t="s">
        <v>1759</v>
      </c>
      <c r="L447" s="9">
        <v>0.72</v>
      </c>
      <c r="M447" s="9">
        <v>0.92700000000000005</v>
      </c>
      <c r="O447" s="9" t="s">
        <v>1919</v>
      </c>
      <c r="P447" s="9" t="s">
        <v>1920</v>
      </c>
    </row>
    <row r="448" spans="1:17" ht="29">
      <c r="A448" s="9" t="s">
        <v>1647</v>
      </c>
      <c r="B448" s="9" t="s">
        <v>1675</v>
      </c>
      <c r="C448" s="10" t="s">
        <v>903</v>
      </c>
      <c r="D448" s="10" t="s">
        <v>461</v>
      </c>
      <c r="E448" s="10"/>
      <c r="F448" s="10"/>
      <c r="G448" s="10"/>
      <c r="H448" s="10"/>
      <c r="I448" s="10"/>
      <c r="J448" s="9" t="s">
        <v>1759</v>
      </c>
      <c r="L448" s="9">
        <v>0.92</v>
      </c>
      <c r="M448" s="9">
        <v>1</v>
      </c>
      <c r="O448" s="9" t="s">
        <v>1921</v>
      </c>
      <c r="P448" s="9" t="s">
        <v>1920</v>
      </c>
    </row>
    <row r="449" spans="1:17">
      <c r="A449" s="9" t="s">
        <v>1639</v>
      </c>
      <c r="B449" s="9" t="s">
        <v>1640</v>
      </c>
      <c r="C449" s="9" t="s">
        <v>903</v>
      </c>
      <c r="D449" s="9" t="s">
        <v>461</v>
      </c>
      <c r="K449" s="9" t="s">
        <v>1922</v>
      </c>
      <c r="N449" t="s">
        <v>1923</v>
      </c>
      <c r="O449" s="9" t="s">
        <v>1924</v>
      </c>
      <c r="P449" s="9" t="s">
        <v>1925</v>
      </c>
      <c r="Q449" s="9" t="s">
        <v>34</v>
      </c>
    </row>
    <row r="450" spans="1:17">
      <c r="A450" s="9" t="s">
        <v>1639</v>
      </c>
      <c r="B450" s="9" t="s">
        <v>1926</v>
      </c>
      <c r="C450" s="9" t="s">
        <v>903</v>
      </c>
      <c r="D450" s="9" t="s">
        <v>461</v>
      </c>
      <c r="E450" s="9" t="s">
        <v>534</v>
      </c>
      <c r="J450" s="9" t="s">
        <v>1778</v>
      </c>
      <c r="K450" s="35">
        <v>1</v>
      </c>
      <c r="N450" s="9" t="s">
        <v>1927</v>
      </c>
      <c r="O450" s="9" t="s">
        <v>1780</v>
      </c>
      <c r="P450" s="9" t="s">
        <v>1781</v>
      </c>
      <c r="Q450" s="9" t="s">
        <v>34</v>
      </c>
    </row>
    <row r="451" spans="1:17">
      <c r="A451" s="9" t="s">
        <v>1647</v>
      </c>
      <c r="B451" s="9" t="s">
        <v>1926</v>
      </c>
      <c r="C451" s="9" t="s">
        <v>903</v>
      </c>
      <c r="D451" s="9" t="s">
        <v>461</v>
      </c>
      <c r="E451" s="9" t="s">
        <v>534</v>
      </c>
      <c r="J451" s="9" t="s">
        <v>1782</v>
      </c>
      <c r="K451" s="64">
        <v>0.996</v>
      </c>
      <c r="N451" s="9" t="s">
        <v>1927</v>
      </c>
      <c r="O451" s="9" t="s">
        <v>1780</v>
      </c>
      <c r="P451" s="9" t="s">
        <v>1781</v>
      </c>
      <c r="Q451" s="9" t="s">
        <v>34</v>
      </c>
    </row>
    <row r="452" spans="1:17">
      <c r="A452" s="9" t="s">
        <v>1639</v>
      </c>
      <c r="B452" s="9" t="s">
        <v>1928</v>
      </c>
      <c r="C452" s="9" t="s">
        <v>915</v>
      </c>
      <c r="D452" s="9" t="s">
        <v>1402</v>
      </c>
      <c r="I452" s="9" t="s">
        <v>1448</v>
      </c>
      <c r="J452" s="9" t="s">
        <v>1929</v>
      </c>
      <c r="K452" s="9">
        <v>0.82</v>
      </c>
      <c r="N452" s="9" t="s">
        <v>1930</v>
      </c>
      <c r="O452" s="9" t="s">
        <v>1931</v>
      </c>
      <c r="P452" s="9" t="s">
        <v>1932</v>
      </c>
      <c r="Q452" s="9" t="s">
        <v>34</v>
      </c>
    </row>
    <row r="453" spans="1:17">
      <c r="A453" s="9" t="s">
        <v>1639</v>
      </c>
      <c r="B453" s="9" t="s">
        <v>1928</v>
      </c>
      <c r="C453" s="9" t="s">
        <v>915</v>
      </c>
      <c r="D453" s="9" t="s">
        <v>1402</v>
      </c>
      <c r="J453" s="9" t="s">
        <v>1933</v>
      </c>
      <c r="K453" s="9">
        <v>0.97260000000000002</v>
      </c>
      <c r="N453" s="9" t="s">
        <v>1930</v>
      </c>
      <c r="O453" s="9" t="s">
        <v>1931</v>
      </c>
      <c r="P453" s="9" t="s">
        <v>1932</v>
      </c>
      <c r="Q453" s="9" t="s">
        <v>34</v>
      </c>
    </row>
    <row r="454" spans="1:17">
      <c r="A454" s="9" t="s">
        <v>1639</v>
      </c>
      <c r="B454" s="9" t="s">
        <v>1928</v>
      </c>
      <c r="C454" s="9" t="s">
        <v>915</v>
      </c>
      <c r="D454" s="9" t="s">
        <v>1402</v>
      </c>
      <c r="J454" s="9" t="s">
        <v>1934</v>
      </c>
      <c r="K454" s="9">
        <v>0.90400000000000003</v>
      </c>
      <c r="N454" s="9" t="s">
        <v>1930</v>
      </c>
      <c r="O454" s="9" t="s">
        <v>1931</v>
      </c>
      <c r="P454" s="9" t="s">
        <v>1932</v>
      </c>
      <c r="Q454" s="9" t="s">
        <v>34</v>
      </c>
    </row>
    <row r="455" spans="1:17">
      <c r="A455" s="9" t="s">
        <v>1639</v>
      </c>
      <c r="B455" s="9" t="s">
        <v>1928</v>
      </c>
      <c r="C455" s="9" t="s">
        <v>915</v>
      </c>
      <c r="D455" s="9" t="s">
        <v>1402</v>
      </c>
      <c r="J455" s="9" t="s">
        <v>1935</v>
      </c>
      <c r="K455" s="9">
        <v>0.9</v>
      </c>
      <c r="N455" s="9" t="s">
        <v>1930</v>
      </c>
      <c r="O455" s="9" t="s">
        <v>1931</v>
      </c>
      <c r="P455" s="9" t="s">
        <v>1932</v>
      </c>
      <c r="Q455" s="9" t="s">
        <v>34</v>
      </c>
    </row>
    <row r="456" spans="1:17">
      <c r="A456" s="9" t="s">
        <v>1639</v>
      </c>
      <c r="B456" s="9" t="s">
        <v>1928</v>
      </c>
      <c r="C456" s="9" t="s">
        <v>915</v>
      </c>
      <c r="D456" s="9" t="s">
        <v>1402</v>
      </c>
      <c r="J456" s="9" t="s">
        <v>1935</v>
      </c>
      <c r="K456" s="9">
        <v>0.95</v>
      </c>
      <c r="N456" s="9" t="s">
        <v>1930</v>
      </c>
      <c r="O456" s="9" t="s">
        <v>1931</v>
      </c>
      <c r="P456" s="9" t="s">
        <v>1932</v>
      </c>
      <c r="Q456" s="9" t="s">
        <v>34</v>
      </c>
    </row>
    <row r="457" spans="1:17">
      <c r="A457" s="9" t="s">
        <v>1639</v>
      </c>
      <c r="B457" s="9" t="s">
        <v>1928</v>
      </c>
      <c r="C457" s="9" t="s">
        <v>915</v>
      </c>
      <c r="D457" s="9" t="s">
        <v>1402</v>
      </c>
      <c r="J457" s="9" t="s">
        <v>1936</v>
      </c>
      <c r="K457" s="9">
        <v>0.8</v>
      </c>
      <c r="N457" s="9" t="s">
        <v>1930</v>
      </c>
      <c r="O457" s="9" t="s">
        <v>1931</v>
      </c>
      <c r="P457" s="9" t="s">
        <v>1932</v>
      </c>
      <c r="Q457" s="9" t="s">
        <v>34</v>
      </c>
    </row>
    <row r="458" spans="1:17">
      <c r="A458" s="9" t="s">
        <v>1639</v>
      </c>
      <c r="B458" s="9" t="s">
        <v>1937</v>
      </c>
      <c r="C458" s="9" t="s">
        <v>915</v>
      </c>
      <c r="D458" s="9" t="s">
        <v>1402</v>
      </c>
      <c r="I458" s="9" t="s">
        <v>1642</v>
      </c>
      <c r="J458" s="9" t="s">
        <v>1938</v>
      </c>
      <c r="K458" s="9">
        <v>0.79549999999999998</v>
      </c>
      <c r="N458" t="s">
        <v>1939</v>
      </c>
      <c r="O458" s="9" t="s">
        <v>1940</v>
      </c>
      <c r="P458" s="9" t="s">
        <v>1941</v>
      </c>
      <c r="Q458" s="9" t="s">
        <v>34</v>
      </c>
    </row>
    <row r="459" spans="1:17">
      <c r="A459" s="9" t="s">
        <v>1647</v>
      </c>
      <c r="B459" s="9" t="s">
        <v>1937</v>
      </c>
      <c r="C459" s="9" t="s">
        <v>915</v>
      </c>
      <c r="D459" s="9" t="s">
        <v>1402</v>
      </c>
      <c r="I459" s="9" t="s">
        <v>1642</v>
      </c>
      <c r="J459" s="9" t="s">
        <v>1942</v>
      </c>
      <c r="K459" s="9">
        <v>0.99739999999999995</v>
      </c>
      <c r="N459" t="s">
        <v>1939</v>
      </c>
      <c r="O459" s="9" t="s">
        <v>1940</v>
      </c>
      <c r="P459" s="9" t="s">
        <v>1941</v>
      </c>
      <c r="Q459" s="9" t="s">
        <v>34</v>
      </c>
    </row>
    <row r="460" spans="1:17">
      <c r="A460" s="9" t="s">
        <v>1639</v>
      </c>
      <c r="B460" s="9" t="s">
        <v>1671</v>
      </c>
      <c r="C460" s="9" t="s">
        <v>915</v>
      </c>
      <c r="D460" s="9" t="s">
        <v>1402</v>
      </c>
      <c r="I460" s="9" t="s">
        <v>1642</v>
      </c>
      <c r="K460" s="9">
        <v>0.78</v>
      </c>
      <c r="N460" s="9" t="s">
        <v>1943</v>
      </c>
      <c r="O460" s="9" t="s">
        <v>1944</v>
      </c>
      <c r="P460" s="9" t="s">
        <v>1945</v>
      </c>
      <c r="Q460" s="9" t="s">
        <v>34</v>
      </c>
    </row>
    <row r="461" spans="1:17">
      <c r="A461" s="9" t="s">
        <v>1639</v>
      </c>
      <c r="B461" s="9" t="s">
        <v>1906</v>
      </c>
      <c r="C461" s="9" t="s">
        <v>915</v>
      </c>
      <c r="D461" s="9" t="s">
        <v>1402</v>
      </c>
      <c r="I461" s="9" t="s">
        <v>1642</v>
      </c>
      <c r="K461" s="9">
        <v>0.75</v>
      </c>
      <c r="N461" s="9" t="s">
        <v>1943</v>
      </c>
      <c r="O461" s="9" t="s">
        <v>1944</v>
      </c>
      <c r="P461" s="9" t="s">
        <v>1945</v>
      </c>
      <c r="Q461" s="9" t="s">
        <v>34</v>
      </c>
    </row>
    <row r="462" spans="1:17">
      <c r="A462" s="9" t="s">
        <v>1639</v>
      </c>
      <c r="B462" s="9" t="s">
        <v>1906</v>
      </c>
      <c r="C462" s="9" t="s">
        <v>915</v>
      </c>
      <c r="D462" s="9" t="s">
        <v>1402</v>
      </c>
      <c r="I462" s="9" t="s">
        <v>1642</v>
      </c>
      <c r="K462" s="9">
        <v>0.78</v>
      </c>
      <c r="N462" s="9" t="s">
        <v>1943</v>
      </c>
      <c r="O462" s="9" t="s">
        <v>1944</v>
      </c>
      <c r="P462" s="9" t="s">
        <v>1945</v>
      </c>
      <c r="Q462" s="9" t="s">
        <v>34</v>
      </c>
    </row>
    <row r="463" spans="1:17">
      <c r="A463" s="9" t="s">
        <v>1647</v>
      </c>
      <c r="B463" s="9" t="s">
        <v>1671</v>
      </c>
      <c r="C463" s="9" t="s">
        <v>915</v>
      </c>
      <c r="D463" s="9" t="s">
        <v>1402</v>
      </c>
      <c r="I463" s="9" t="s">
        <v>1642</v>
      </c>
      <c r="K463" s="9">
        <v>1</v>
      </c>
      <c r="N463" s="9" t="s">
        <v>1943</v>
      </c>
      <c r="O463" s="9" t="s">
        <v>1944</v>
      </c>
      <c r="P463" s="9" t="s">
        <v>1945</v>
      </c>
      <c r="Q463" s="9" t="s">
        <v>34</v>
      </c>
    </row>
    <row r="464" spans="1:17">
      <c r="A464" s="9" t="s">
        <v>1647</v>
      </c>
      <c r="B464" s="9" t="s">
        <v>1906</v>
      </c>
      <c r="C464" s="9" t="s">
        <v>915</v>
      </c>
      <c r="D464" s="9" t="s">
        <v>1402</v>
      </c>
      <c r="E464"/>
      <c r="F464"/>
      <c r="G464"/>
      <c r="H464"/>
      <c r="I464" s="9" t="s">
        <v>1642</v>
      </c>
      <c r="J464"/>
      <c r="K464">
        <v>1</v>
      </c>
      <c r="L464"/>
      <c r="M464"/>
      <c r="N464" s="9" t="s">
        <v>1943</v>
      </c>
      <c r="O464" s="9" t="s">
        <v>1944</v>
      </c>
      <c r="P464" s="9" t="s">
        <v>1945</v>
      </c>
      <c r="Q464" s="9" t="s">
        <v>34</v>
      </c>
    </row>
    <row r="465" spans="1:17">
      <c r="A465" s="9" t="s">
        <v>1639</v>
      </c>
      <c r="B465" s="9" t="s">
        <v>1675</v>
      </c>
      <c r="C465" s="9" t="s">
        <v>935</v>
      </c>
      <c r="D465" s="9" t="s">
        <v>708</v>
      </c>
      <c r="H465" s="9" t="s">
        <v>1946</v>
      </c>
      <c r="I465" s="9" t="s">
        <v>1642</v>
      </c>
      <c r="J465" s="9" t="s">
        <v>1759</v>
      </c>
      <c r="K465">
        <v>0.89</v>
      </c>
      <c r="L465">
        <v>0.86799999999999999</v>
      </c>
      <c r="M465">
        <v>0.91200000000000003</v>
      </c>
      <c r="N465" t="s">
        <v>1947</v>
      </c>
      <c r="O465" s="9" t="s">
        <v>1948</v>
      </c>
      <c r="P465" s="21" t="s">
        <v>1949</v>
      </c>
      <c r="Q465" s="9" t="s">
        <v>34</v>
      </c>
    </row>
    <row r="466" spans="1:17">
      <c r="A466" s="9" t="s">
        <v>1639</v>
      </c>
      <c r="B466" s="9" t="s">
        <v>1675</v>
      </c>
      <c r="C466" s="9" t="s">
        <v>935</v>
      </c>
      <c r="D466" s="9" t="s">
        <v>708</v>
      </c>
      <c r="H466" s="9" t="s">
        <v>1950</v>
      </c>
      <c r="I466" s="9" t="s">
        <v>1642</v>
      </c>
      <c r="J466" s="9" t="s">
        <v>1759</v>
      </c>
      <c r="K466">
        <v>0.84499999999999997</v>
      </c>
      <c r="L466">
        <v>0.82</v>
      </c>
      <c r="M466">
        <v>0.87</v>
      </c>
      <c r="N466" t="s">
        <v>1947</v>
      </c>
      <c r="O466" s="9" t="s">
        <v>1948</v>
      </c>
      <c r="P466" s="21" t="s">
        <v>1949</v>
      </c>
      <c r="Q466" s="9" t="s">
        <v>34</v>
      </c>
    </row>
    <row r="467" spans="1:17">
      <c r="A467" s="9" t="s">
        <v>1639</v>
      </c>
      <c r="B467" s="9" t="s">
        <v>1675</v>
      </c>
      <c r="C467" s="9" t="s">
        <v>935</v>
      </c>
      <c r="D467" s="9" t="s">
        <v>708</v>
      </c>
      <c r="H467" s="9" t="s">
        <v>1951</v>
      </c>
      <c r="I467" s="9" t="s">
        <v>1642</v>
      </c>
      <c r="J467" s="9" t="s">
        <v>1759</v>
      </c>
      <c r="K467">
        <v>0.79800000000000004</v>
      </c>
      <c r="L467">
        <v>0.77100000000000002</v>
      </c>
      <c r="M467">
        <v>0.82599999999999996</v>
      </c>
      <c r="N467" t="s">
        <v>1947</v>
      </c>
      <c r="O467" s="9" t="s">
        <v>1948</v>
      </c>
      <c r="P467" s="21" t="s">
        <v>1949</v>
      </c>
      <c r="Q467" s="9" t="s">
        <v>34</v>
      </c>
    </row>
    <row r="468" spans="1:17">
      <c r="A468" s="9" t="s">
        <v>1639</v>
      </c>
      <c r="B468" s="9" t="s">
        <v>1675</v>
      </c>
      <c r="C468" s="9" t="s">
        <v>935</v>
      </c>
      <c r="D468" s="9" t="s">
        <v>708</v>
      </c>
      <c r="H468" s="9" t="s">
        <v>1952</v>
      </c>
      <c r="I468" s="9" t="s">
        <v>1642</v>
      </c>
      <c r="J468" s="9" t="s">
        <v>1759</v>
      </c>
      <c r="K468">
        <v>0.75800000000000001</v>
      </c>
      <c r="L468">
        <v>0.72799999999999998</v>
      </c>
      <c r="M468">
        <v>0.78700000000000003</v>
      </c>
      <c r="N468" t="s">
        <v>1947</v>
      </c>
      <c r="O468" s="9" t="s">
        <v>1948</v>
      </c>
      <c r="P468" s="21" t="s">
        <v>1949</v>
      </c>
      <c r="Q468" s="9" t="s">
        <v>34</v>
      </c>
    </row>
    <row r="469" spans="1:17">
      <c r="A469" s="9" t="s">
        <v>1639</v>
      </c>
      <c r="B469" s="9" t="s">
        <v>1675</v>
      </c>
      <c r="C469" s="9" t="s">
        <v>935</v>
      </c>
      <c r="D469" s="9" t="s">
        <v>708</v>
      </c>
      <c r="H469" s="9" t="s">
        <v>1953</v>
      </c>
      <c r="I469" s="9" t="s">
        <v>1642</v>
      </c>
      <c r="J469" s="9" t="s">
        <v>1759</v>
      </c>
      <c r="K469">
        <v>0.91400000000000003</v>
      </c>
      <c r="L469">
        <v>0.89500000000000002</v>
      </c>
      <c r="M469">
        <v>0.93400000000000005</v>
      </c>
      <c r="N469" t="s">
        <v>1947</v>
      </c>
      <c r="O469" s="9" t="s">
        <v>1948</v>
      </c>
      <c r="P469" s="21" t="s">
        <v>1949</v>
      </c>
      <c r="Q469" s="9" t="s">
        <v>34</v>
      </c>
    </row>
    <row r="470" spans="1:17">
      <c r="A470" s="9" t="s">
        <v>1639</v>
      </c>
      <c r="B470" s="9" t="s">
        <v>1675</v>
      </c>
      <c r="C470" s="9" t="s">
        <v>935</v>
      </c>
      <c r="D470" s="9" t="s">
        <v>708</v>
      </c>
      <c r="H470" s="9" t="s">
        <v>1954</v>
      </c>
      <c r="I470" s="9" t="s">
        <v>1642</v>
      </c>
      <c r="J470" s="9" t="s">
        <v>1759</v>
      </c>
      <c r="K470">
        <v>0.95299999999999996</v>
      </c>
      <c r="L470">
        <v>0.93899999999999995</v>
      </c>
      <c r="M470">
        <v>0.96799999999999997</v>
      </c>
      <c r="N470" t="s">
        <v>1947</v>
      </c>
      <c r="O470" s="9" t="s">
        <v>1948</v>
      </c>
      <c r="P470" s="21" t="s">
        <v>1949</v>
      </c>
      <c r="Q470" s="9" t="s">
        <v>34</v>
      </c>
    </row>
    <row r="471" spans="1:17">
      <c r="A471" s="9" t="s">
        <v>1647</v>
      </c>
      <c r="B471" s="9" t="s">
        <v>1675</v>
      </c>
      <c r="C471" s="9" t="s">
        <v>935</v>
      </c>
      <c r="D471" s="9" t="s">
        <v>708</v>
      </c>
      <c r="H471" s="9" t="s">
        <v>1946</v>
      </c>
      <c r="I471" s="9" t="s">
        <v>1642</v>
      </c>
      <c r="J471" s="9" t="s">
        <v>1759</v>
      </c>
      <c r="K471">
        <v>0.94799999999999995</v>
      </c>
      <c r="L471">
        <v>0.93300000000000005</v>
      </c>
      <c r="M471">
        <v>0.96399999999999997</v>
      </c>
      <c r="N471" t="s">
        <v>1947</v>
      </c>
      <c r="O471" s="9" t="s">
        <v>1948</v>
      </c>
      <c r="P471" s="21" t="s">
        <v>1949</v>
      </c>
      <c r="Q471" s="9" t="s">
        <v>34</v>
      </c>
    </row>
    <row r="472" spans="1:17">
      <c r="A472" s="9" t="s">
        <v>1647</v>
      </c>
      <c r="B472" s="9" t="s">
        <v>1675</v>
      </c>
      <c r="C472" s="9" t="s">
        <v>935</v>
      </c>
      <c r="D472" s="9" t="s">
        <v>708</v>
      </c>
      <c r="H472" s="9" t="s">
        <v>1950</v>
      </c>
      <c r="I472" s="9" t="s">
        <v>1642</v>
      </c>
      <c r="J472" s="9" t="s">
        <v>1759</v>
      </c>
      <c r="K472">
        <v>0.96799999999999997</v>
      </c>
      <c r="L472">
        <v>0.95599999999999996</v>
      </c>
      <c r="M472">
        <v>0.98</v>
      </c>
      <c r="N472" t="s">
        <v>1947</v>
      </c>
      <c r="O472" s="9" t="s">
        <v>1948</v>
      </c>
      <c r="P472" s="21" t="s">
        <v>1949</v>
      </c>
      <c r="Q472" s="9" t="s">
        <v>34</v>
      </c>
    </row>
    <row r="473" spans="1:17">
      <c r="A473" s="9" t="s">
        <v>1647</v>
      </c>
      <c r="B473" s="9" t="s">
        <v>1675</v>
      </c>
      <c r="C473" s="9" t="s">
        <v>935</v>
      </c>
      <c r="D473" s="9" t="s">
        <v>708</v>
      </c>
      <c r="H473" s="9" t="s">
        <v>1951</v>
      </c>
      <c r="I473" s="9" t="s">
        <v>1642</v>
      </c>
      <c r="J473" s="9" t="s">
        <v>1759</v>
      </c>
      <c r="K473">
        <v>0.98199999999999998</v>
      </c>
      <c r="L473">
        <v>0.97199999999999998</v>
      </c>
      <c r="M473">
        <v>0.99099999999999999</v>
      </c>
      <c r="N473" t="s">
        <v>1947</v>
      </c>
      <c r="O473" s="9" t="s">
        <v>1948</v>
      </c>
      <c r="P473" s="21" t="s">
        <v>1949</v>
      </c>
      <c r="Q473" s="9" t="s">
        <v>34</v>
      </c>
    </row>
    <row r="474" spans="1:17">
      <c r="A474" s="9" t="s">
        <v>1647</v>
      </c>
      <c r="B474" s="9" t="s">
        <v>1675</v>
      </c>
      <c r="C474" s="9" t="s">
        <v>935</v>
      </c>
      <c r="D474" s="9" t="s">
        <v>708</v>
      </c>
      <c r="H474" s="9" t="s">
        <v>1952</v>
      </c>
      <c r="I474" s="9" t="s">
        <v>1642</v>
      </c>
      <c r="J474" s="9" t="s">
        <v>1759</v>
      </c>
      <c r="K474">
        <v>0.98799999999999999</v>
      </c>
      <c r="L474">
        <v>0.98099999999999998</v>
      </c>
      <c r="M474">
        <v>0.996</v>
      </c>
      <c r="N474" t="s">
        <v>1947</v>
      </c>
      <c r="O474" s="9" t="s">
        <v>1948</v>
      </c>
      <c r="P474" s="21" t="s">
        <v>1949</v>
      </c>
      <c r="Q474" s="9" t="s">
        <v>34</v>
      </c>
    </row>
    <row r="475" spans="1:17">
      <c r="A475" s="9" t="s">
        <v>1647</v>
      </c>
      <c r="B475" s="9" t="s">
        <v>1675</v>
      </c>
      <c r="C475" s="9" t="s">
        <v>935</v>
      </c>
      <c r="D475" s="9" t="s">
        <v>708</v>
      </c>
      <c r="H475" s="9" t="s">
        <v>1953</v>
      </c>
      <c r="I475" s="9" t="s">
        <v>1642</v>
      </c>
      <c r="J475" s="9" t="s">
        <v>1759</v>
      </c>
      <c r="K475">
        <v>0.876</v>
      </c>
      <c r="L475">
        <v>0.85299999999999998</v>
      </c>
      <c r="M475">
        <v>0.89900000000000002</v>
      </c>
      <c r="N475" t="s">
        <v>1947</v>
      </c>
      <c r="O475" s="9" t="s">
        <v>1948</v>
      </c>
      <c r="P475" s="21" t="s">
        <v>1949</v>
      </c>
      <c r="Q475" s="9" t="s">
        <v>34</v>
      </c>
    </row>
    <row r="476" spans="1:17">
      <c r="A476" s="9" t="s">
        <v>1647</v>
      </c>
      <c r="B476" s="9" t="s">
        <v>1675</v>
      </c>
      <c r="C476" s="9" t="s">
        <v>935</v>
      </c>
      <c r="D476" s="9" t="s">
        <v>708</v>
      </c>
      <c r="H476" s="9" t="s">
        <v>1954</v>
      </c>
      <c r="I476" s="9" t="s">
        <v>1642</v>
      </c>
      <c r="J476" s="9" t="s">
        <v>1759</v>
      </c>
      <c r="K476">
        <v>0.77</v>
      </c>
      <c r="L476">
        <v>0.74</v>
      </c>
      <c r="M476">
        <v>0.8</v>
      </c>
      <c r="N476" t="s">
        <v>1947</v>
      </c>
      <c r="O476" s="9" t="s">
        <v>1948</v>
      </c>
      <c r="P476" s="21" t="s">
        <v>1949</v>
      </c>
      <c r="Q476" s="9" t="s">
        <v>34</v>
      </c>
    </row>
    <row r="477" spans="1:17">
      <c r="A477" s="9" t="s">
        <v>1647</v>
      </c>
      <c r="B477" s="9" t="s">
        <v>1699</v>
      </c>
      <c r="C477" s="9" t="s">
        <v>935</v>
      </c>
      <c r="D477" s="9" t="s">
        <v>708</v>
      </c>
      <c r="I477" s="9" t="s">
        <v>1754</v>
      </c>
      <c r="J477" s="9" t="s">
        <v>1955</v>
      </c>
      <c r="K477">
        <v>0.61699999999999999</v>
      </c>
      <c r="L477"/>
      <c r="M477"/>
      <c r="N477" s="9" t="s">
        <v>1956</v>
      </c>
      <c r="O477" s="9" t="s">
        <v>1957</v>
      </c>
      <c r="P477" s="21" t="s">
        <v>1958</v>
      </c>
      <c r="Q477" s="9" t="s">
        <v>34</v>
      </c>
    </row>
    <row r="478" spans="1:17">
      <c r="A478" s="9" t="s">
        <v>1647</v>
      </c>
      <c r="B478" s="9" t="s">
        <v>1699</v>
      </c>
      <c r="C478" s="9" t="s">
        <v>935</v>
      </c>
      <c r="D478" s="9" t="s">
        <v>708</v>
      </c>
      <c r="I478" s="9" t="s">
        <v>1754</v>
      </c>
      <c r="J478" s="9" t="s">
        <v>1955</v>
      </c>
      <c r="K478" s="9">
        <v>0.67200000000000004</v>
      </c>
      <c r="N478" s="9" t="s">
        <v>1956</v>
      </c>
      <c r="O478" s="9" t="s">
        <v>1957</v>
      </c>
      <c r="P478" s="21" t="s">
        <v>1958</v>
      </c>
      <c r="Q478" s="9" t="s">
        <v>34</v>
      </c>
    </row>
    <row r="479" spans="1:17">
      <c r="A479" s="9" t="s">
        <v>1639</v>
      </c>
      <c r="B479" s="9" t="s">
        <v>1959</v>
      </c>
      <c r="C479" s="9" t="s">
        <v>935</v>
      </c>
      <c r="D479" s="9" t="s">
        <v>708</v>
      </c>
      <c r="G479" s="9" t="s">
        <v>1960</v>
      </c>
      <c r="I479" s="9" t="s">
        <v>1642</v>
      </c>
      <c r="J479" s="9" t="s">
        <v>1648</v>
      </c>
      <c r="K479" s="9">
        <v>0.16700000000000001</v>
      </c>
      <c r="L479" s="9">
        <v>0.56999999999999995</v>
      </c>
      <c r="M479" s="9">
        <v>0.307</v>
      </c>
      <c r="N479" s="9" t="s">
        <v>1961</v>
      </c>
      <c r="O479" s="9" t="s">
        <v>1962</v>
      </c>
      <c r="P479" s="9" t="s">
        <v>1963</v>
      </c>
      <c r="Q479" s="9" t="s">
        <v>34</v>
      </c>
    </row>
    <row r="480" spans="1:17">
      <c r="A480" s="9" t="s">
        <v>1639</v>
      </c>
      <c r="B480" s="9" t="s">
        <v>1959</v>
      </c>
      <c r="C480" s="9" t="s">
        <v>935</v>
      </c>
      <c r="D480" s="9" t="s">
        <v>708</v>
      </c>
      <c r="G480" s="9" t="s">
        <v>1960</v>
      </c>
      <c r="J480" s="9" t="s">
        <v>1964</v>
      </c>
      <c r="K480" s="9">
        <v>0.73099999999999998</v>
      </c>
      <c r="L480" s="9">
        <v>0.57299999999999995</v>
      </c>
      <c r="M480" s="9">
        <v>0.876</v>
      </c>
      <c r="N480" s="9" t="s">
        <v>1961</v>
      </c>
      <c r="O480" s="9" t="s">
        <v>1962</v>
      </c>
      <c r="P480" s="9" t="s">
        <v>1963</v>
      </c>
      <c r="Q480" s="9" t="s">
        <v>34</v>
      </c>
    </row>
    <row r="481" spans="1:17">
      <c r="A481" s="9" t="s">
        <v>1639</v>
      </c>
      <c r="B481" s="9" t="s">
        <v>1959</v>
      </c>
      <c r="C481" s="9" t="s">
        <v>935</v>
      </c>
      <c r="D481" s="9" t="s">
        <v>708</v>
      </c>
      <c r="G481" s="9" t="s">
        <v>1960</v>
      </c>
      <c r="J481" s="9" t="s">
        <v>1965</v>
      </c>
      <c r="K481" s="9">
        <v>0.996</v>
      </c>
      <c r="L481" s="9">
        <v>0.95099999999999996</v>
      </c>
      <c r="M481" s="9">
        <v>1</v>
      </c>
      <c r="N481" s="9" t="s">
        <v>1961</v>
      </c>
      <c r="O481" s="9" t="s">
        <v>1962</v>
      </c>
      <c r="P481" s="9" t="s">
        <v>1963</v>
      </c>
      <c r="Q481" s="9" t="s">
        <v>34</v>
      </c>
    </row>
    <row r="482" spans="1:17">
      <c r="A482" s="9" t="s">
        <v>1639</v>
      </c>
      <c r="B482" s="9" t="s">
        <v>1966</v>
      </c>
      <c r="C482" s="9" t="s">
        <v>935</v>
      </c>
      <c r="D482" s="9" t="s">
        <v>708</v>
      </c>
      <c r="I482" s="9" t="s">
        <v>1642</v>
      </c>
      <c r="J482" s="9" t="s">
        <v>1648</v>
      </c>
      <c r="K482" s="9">
        <v>0.27300000000000002</v>
      </c>
      <c r="N482" t="s">
        <v>1967</v>
      </c>
      <c r="O482" s="9" t="s">
        <v>1968</v>
      </c>
      <c r="P482" s="9" t="s">
        <v>1969</v>
      </c>
      <c r="Q482" s="9" t="s">
        <v>34</v>
      </c>
    </row>
    <row r="483" spans="1:17">
      <c r="A483" s="9" t="s">
        <v>1639</v>
      </c>
      <c r="B483" s="9" t="s">
        <v>1966</v>
      </c>
      <c r="C483" s="9" t="s">
        <v>935</v>
      </c>
      <c r="D483" s="9" t="s">
        <v>708</v>
      </c>
      <c r="I483" s="9" t="s">
        <v>1642</v>
      </c>
      <c r="J483" s="9" t="s">
        <v>1648</v>
      </c>
      <c r="K483" s="9">
        <v>0.623</v>
      </c>
      <c r="L483"/>
      <c r="M483"/>
      <c r="N483" t="s">
        <v>1967</v>
      </c>
      <c r="O483" s="9" t="s">
        <v>1968</v>
      </c>
      <c r="P483" s="9" t="s">
        <v>1969</v>
      </c>
      <c r="Q483" s="9" t="s">
        <v>34</v>
      </c>
    </row>
    <row r="484" spans="1:17" ht="15" customHeight="1">
      <c r="A484" s="9" t="s">
        <v>1639</v>
      </c>
      <c r="B484" t="s">
        <v>1970</v>
      </c>
      <c r="C484" t="s">
        <v>1048</v>
      </c>
      <c r="D484" t="s">
        <v>461</v>
      </c>
      <c r="E484"/>
      <c r="F484"/>
      <c r="G484"/>
      <c r="H484"/>
      <c r="I484" s="9" t="s">
        <v>1971</v>
      </c>
      <c r="J484" t="s">
        <v>1972</v>
      </c>
      <c r="K484">
        <v>0.7</v>
      </c>
      <c r="L484">
        <v>0.56000000000000005</v>
      </c>
      <c r="M484">
        <v>0.81</v>
      </c>
      <c r="N484" t="s">
        <v>1973</v>
      </c>
      <c r="O484" s="9" t="s">
        <v>1974</v>
      </c>
      <c r="P484" s="9" t="s">
        <v>1975</v>
      </c>
      <c r="Q484" s="9" t="s">
        <v>34</v>
      </c>
    </row>
    <row r="485" spans="1:17" ht="15" customHeight="1">
      <c r="A485" s="9" t="s">
        <v>1639</v>
      </c>
      <c r="B485" t="s">
        <v>1970</v>
      </c>
      <c r="C485" t="s">
        <v>1048</v>
      </c>
      <c r="D485" t="s">
        <v>461</v>
      </c>
      <c r="E485"/>
      <c r="F485"/>
      <c r="G485" t="s">
        <v>1976</v>
      </c>
      <c r="H485"/>
      <c r="I485" s="9" t="s">
        <v>1971</v>
      </c>
      <c r="J485" t="s">
        <v>1972</v>
      </c>
      <c r="K485">
        <v>0.74</v>
      </c>
      <c r="L485">
        <v>0.65</v>
      </c>
      <c r="M485">
        <v>0.82</v>
      </c>
      <c r="N485" t="s">
        <v>1973</v>
      </c>
      <c r="O485" s="9" t="s">
        <v>1974</v>
      </c>
      <c r="P485" s="9" t="s">
        <v>1975</v>
      </c>
      <c r="Q485" s="9" t="s">
        <v>34</v>
      </c>
    </row>
    <row r="486" spans="1:17" ht="15" customHeight="1">
      <c r="A486" s="9" t="s">
        <v>1639</v>
      </c>
      <c r="B486" t="s">
        <v>1970</v>
      </c>
      <c r="C486" t="s">
        <v>1048</v>
      </c>
      <c r="D486" t="s">
        <v>461</v>
      </c>
      <c r="E486"/>
      <c r="F486"/>
      <c r="G486"/>
      <c r="H486"/>
      <c r="I486" s="9" t="s">
        <v>1971</v>
      </c>
      <c r="J486" t="s">
        <v>1972</v>
      </c>
      <c r="K486">
        <v>0.49</v>
      </c>
      <c r="L486">
        <v>0.41</v>
      </c>
      <c r="M486">
        <v>0.56000000000000005</v>
      </c>
      <c r="N486" t="s">
        <v>1973</v>
      </c>
      <c r="O486" s="9" t="s">
        <v>1974</v>
      </c>
      <c r="P486" s="9" t="s">
        <v>1975</v>
      </c>
      <c r="Q486" s="9" t="s">
        <v>34</v>
      </c>
    </row>
    <row r="487" spans="1:17" ht="15" customHeight="1">
      <c r="A487" s="9" t="s">
        <v>1639</v>
      </c>
      <c r="B487" t="s">
        <v>1970</v>
      </c>
      <c r="C487" t="s">
        <v>1048</v>
      </c>
      <c r="D487" t="s">
        <v>461</v>
      </c>
      <c r="E487"/>
      <c r="F487"/>
      <c r="G487"/>
      <c r="H487"/>
      <c r="I487" s="9" t="s">
        <v>1971</v>
      </c>
      <c r="J487" t="s">
        <v>1972</v>
      </c>
      <c r="K487">
        <v>0.23</v>
      </c>
      <c r="L487">
        <v>0.16</v>
      </c>
      <c r="M487">
        <v>0.3</v>
      </c>
      <c r="N487" t="s">
        <v>1977</v>
      </c>
      <c r="O487" s="9" t="s">
        <v>1974</v>
      </c>
      <c r="P487" s="9" t="s">
        <v>1975</v>
      </c>
      <c r="Q487" s="9" t="s">
        <v>34</v>
      </c>
    </row>
    <row r="488" spans="1:17" ht="15" customHeight="1">
      <c r="A488" s="9" t="s">
        <v>1639</v>
      </c>
      <c r="B488" t="s">
        <v>1970</v>
      </c>
      <c r="C488" t="s">
        <v>1048</v>
      </c>
      <c r="D488" t="s">
        <v>461</v>
      </c>
      <c r="E488"/>
      <c r="F488"/>
      <c r="G488" t="s">
        <v>1978</v>
      </c>
      <c r="H488"/>
      <c r="I488" s="9" t="s">
        <v>1971</v>
      </c>
      <c r="J488" t="s">
        <v>1972</v>
      </c>
      <c r="K488">
        <v>0.25</v>
      </c>
      <c r="L488">
        <v>0.2</v>
      </c>
      <c r="M488">
        <v>0.3</v>
      </c>
      <c r="N488" t="s">
        <v>1973</v>
      </c>
      <c r="O488" s="9" t="s">
        <v>1974</v>
      </c>
      <c r="P488" s="9" t="s">
        <v>1975</v>
      </c>
      <c r="Q488" s="9" t="s">
        <v>34</v>
      </c>
    </row>
    <row r="489" spans="1:17" ht="15" customHeight="1">
      <c r="A489" s="9" t="s">
        <v>1639</v>
      </c>
      <c r="B489" t="s">
        <v>1970</v>
      </c>
      <c r="C489" t="s">
        <v>1048</v>
      </c>
      <c r="D489" t="s">
        <v>461</v>
      </c>
      <c r="E489"/>
      <c r="F489"/>
      <c r="G489" t="s">
        <v>1979</v>
      </c>
      <c r="H489"/>
      <c r="I489" s="9" t="s">
        <v>1971</v>
      </c>
      <c r="J489" t="s">
        <v>1972</v>
      </c>
      <c r="K489">
        <v>0.28999999999999998</v>
      </c>
      <c r="L489">
        <v>0.23</v>
      </c>
      <c r="M489">
        <v>0.35</v>
      </c>
      <c r="N489" t="s">
        <v>1973</v>
      </c>
      <c r="O489" s="9" t="s">
        <v>1974</v>
      </c>
      <c r="P489" s="9" t="s">
        <v>1975</v>
      </c>
      <c r="Q489" s="9" t="s">
        <v>34</v>
      </c>
    </row>
    <row r="490" spans="1:17" ht="15" customHeight="1">
      <c r="A490" s="9" t="s">
        <v>1639</v>
      </c>
      <c r="B490" t="s">
        <v>1704</v>
      </c>
      <c r="C490" t="s">
        <v>1048</v>
      </c>
      <c r="D490" t="s">
        <v>461</v>
      </c>
      <c r="E490"/>
      <c r="F490"/>
      <c r="G490"/>
      <c r="H490" s="79"/>
      <c r="I490" s="9" t="s">
        <v>1971</v>
      </c>
      <c r="J490" t="s">
        <v>1648</v>
      </c>
      <c r="K490" s="79">
        <v>0.5</v>
      </c>
      <c r="L490"/>
      <c r="M490"/>
      <c r="N490" s="79" t="s">
        <v>1980</v>
      </c>
      <c r="O490" s="9" t="s">
        <v>1974</v>
      </c>
      <c r="P490" s="9" t="s">
        <v>1975</v>
      </c>
      <c r="Q490" s="9" t="s">
        <v>34</v>
      </c>
    </row>
    <row r="491" spans="1:17" ht="15" customHeight="1">
      <c r="A491" s="9" t="s">
        <v>1639</v>
      </c>
      <c r="B491" t="s">
        <v>1704</v>
      </c>
      <c r="C491" t="s">
        <v>1048</v>
      </c>
      <c r="D491" t="s">
        <v>461</v>
      </c>
      <c r="E491"/>
      <c r="F491"/>
      <c r="G491"/>
      <c r="H491" s="79"/>
      <c r="I491" s="9" t="s">
        <v>1971</v>
      </c>
      <c r="J491" t="s">
        <v>1648</v>
      </c>
      <c r="K491" s="79">
        <v>0.87</v>
      </c>
      <c r="L491"/>
      <c r="M491"/>
      <c r="N491" s="79" t="s">
        <v>1981</v>
      </c>
      <c r="O491" s="9" t="s">
        <v>1974</v>
      </c>
      <c r="P491" s="9" t="s">
        <v>1975</v>
      </c>
      <c r="Q491" s="9" t="s">
        <v>34</v>
      </c>
    </row>
    <row r="492" spans="1:17" ht="15" customHeight="1">
      <c r="A492" s="9" t="s">
        <v>1639</v>
      </c>
      <c r="B492" t="s">
        <v>1704</v>
      </c>
      <c r="C492" t="s">
        <v>1048</v>
      </c>
      <c r="D492" t="s">
        <v>461</v>
      </c>
      <c r="E492"/>
      <c r="F492"/>
      <c r="G492"/>
      <c r="H492" s="79"/>
      <c r="I492" s="9" t="s">
        <v>1971</v>
      </c>
      <c r="J492" t="s">
        <v>1648</v>
      </c>
      <c r="K492" s="79">
        <v>0.77</v>
      </c>
      <c r="L492"/>
      <c r="M492"/>
      <c r="N492" s="79" t="s">
        <v>1982</v>
      </c>
      <c r="O492" s="9" t="s">
        <v>1974</v>
      </c>
      <c r="P492" s="9" t="s">
        <v>1975</v>
      </c>
      <c r="Q492" s="9" t="s">
        <v>34</v>
      </c>
    </row>
    <row r="493" spans="1:17" ht="15" customHeight="1">
      <c r="A493" s="9" t="s">
        <v>1639</v>
      </c>
      <c r="B493" t="s">
        <v>1704</v>
      </c>
      <c r="C493" t="s">
        <v>1048</v>
      </c>
      <c r="D493" t="s">
        <v>461</v>
      </c>
      <c r="E493"/>
      <c r="F493"/>
      <c r="G493"/>
      <c r="H493" s="79"/>
      <c r="I493" s="9" t="s">
        <v>1971</v>
      </c>
      <c r="J493" t="s">
        <v>1648</v>
      </c>
      <c r="K493" s="79">
        <v>0.48</v>
      </c>
      <c r="L493"/>
      <c r="M493"/>
      <c r="N493" s="79" t="s">
        <v>1980</v>
      </c>
      <c r="O493" s="9" t="s">
        <v>1974</v>
      </c>
      <c r="P493" s="9" t="s">
        <v>1975</v>
      </c>
      <c r="Q493" s="9" t="s">
        <v>34</v>
      </c>
    </row>
    <row r="494" spans="1:17" ht="15" customHeight="1">
      <c r="A494" s="9" t="s">
        <v>1639</v>
      </c>
      <c r="B494" t="s">
        <v>1704</v>
      </c>
      <c r="C494" t="s">
        <v>1048</v>
      </c>
      <c r="D494" t="s">
        <v>461</v>
      </c>
      <c r="E494"/>
      <c r="F494"/>
      <c r="G494"/>
      <c r="H494" s="79"/>
      <c r="I494" s="9" t="s">
        <v>1971</v>
      </c>
      <c r="J494" t="s">
        <v>1648</v>
      </c>
      <c r="K494" s="79">
        <v>0.74</v>
      </c>
      <c r="L494"/>
      <c r="M494"/>
      <c r="N494" s="79" t="s">
        <v>1981</v>
      </c>
      <c r="O494" s="9" t="s">
        <v>1974</v>
      </c>
      <c r="P494" s="9" t="s">
        <v>1975</v>
      </c>
      <c r="Q494" s="9" t="s">
        <v>34</v>
      </c>
    </row>
    <row r="495" spans="1:17" ht="15" customHeight="1">
      <c r="A495" s="9" t="s">
        <v>1639</v>
      </c>
      <c r="B495" t="s">
        <v>1704</v>
      </c>
      <c r="C495" t="s">
        <v>1048</v>
      </c>
      <c r="D495" t="s">
        <v>461</v>
      </c>
      <c r="E495"/>
      <c r="F495"/>
      <c r="G495"/>
      <c r="H495" s="79"/>
      <c r="I495" s="9" t="s">
        <v>1971</v>
      </c>
      <c r="J495" t="s">
        <v>1648</v>
      </c>
      <c r="K495" s="79">
        <v>0.25</v>
      </c>
      <c r="L495"/>
      <c r="M495"/>
      <c r="N495" s="79" t="s">
        <v>1981</v>
      </c>
      <c r="O495" s="9" t="s">
        <v>1974</v>
      </c>
      <c r="P495" s="9" t="s">
        <v>1975</v>
      </c>
      <c r="Q495" s="9" t="s">
        <v>34</v>
      </c>
    </row>
    <row r="496" spans="1:17" ht="15" customHeight="1">
      <c r="A496" s="9" t="s">
        <v>1639</v>
      </c>
      <c r="B496" t="s">
        <v>1704</v>
      </c>
      <c r="C496" t="s">
        <v>1048</v>
      </c>
      <c r="D496" t="s">
        <v>461</v>
      </c>
      <c r="E496"/>
      <c r="F496"/>
      <c r="G496"/>
      <c r="H496" s="79"/>
      <c r="I496" s="9" t="s">
        <v>1971</v>
      </c>
      <c r="J496" t="s">
        <v>1648</v>
      </c>
      <c r="K496" s="79">
        <v>0.36</v>
      </c>
      <c r="L496"/>
      <c r="M496"/>
      <c r="N496" s="79" t="s">
        <v>1981</v>
      </c>
      <c r="O496" s="9" t="s">
        <v>1974</v>
      </c>
      <c r="P496" s="9" t="s">
        <v>1975</v>
      </c>
      <c r="Q496" s="9" t="s">
        <v>34</v>
      </c>
    </row>
    <row r="497" spans="1:17" ht="15" customHeight="1">
      <c r="A497" s="9" t="s">
        <v>1639</v>
      </c>
      <c r="B497" t="s">
        <v>1704</v>
      </c>
      <c r="C497" t="s">
        <v>1048</v>
      </c>
      <c r="D497" t="s">
        <v>461</v>
      </c>
      <c r="E497"/>
      <c r="F497"/>
      <c r="G497"/>
      <c r="H497" s="79"/>
      <c r="I497" s="9" t="s">
        <v>1971</v>
      </c>
      <c r="J497" t="s">
        <v>1648</v>
      </c>
      <c r="K497" s="79">
        <v>0.32</v>
      </c>
      <c r="L497"/>
      <c r="M497"/>
      <c r="N497" s="79" t="s">
        <v>1981</v>
      </c>
      <c r="O497" s="9" t="s">
        <v>1974</v>
      </c>
      <c r="P497" s="9" t="s">
        <v>1975</v>
      </c>
      <c r="Q497" s="9" t="s">
        <v>34</v>
      </c>
    </row>
    <row r="498" spans="1:17" ht="15" customHeight="1">
      <c r="A498" s="9" t="s">
        <v>1639</v>
      </c>
      <c r="B498" t="s">
        <v>1704</v>
      </c>
      <c r="C498" t="s">
        <v>1048</v>
      </c>
      <c r="D498" t="s">
        <v>461</v>
      </c>
      <c r="E498"/>
      <c r="F498"/>
      <c r="G498"/>
      <c r="H498" s="79"/>
      <c r="I498" s="9" t="s">
        <v>1971</v>
      </c>
      <c r="J498" t="s">
        <v>1648</v>
      </c>
      <c r="K498" s="79">
        <v>0.6</v>
      </c>
      <c r="L498"/>
      <c r="M498"/>
      <c r="N498" s="79" t="s">
        <v>1983</v>
      </c>
      <c r="O498" s="9" t="s">
        <v>1974</v>
      </c>
      <c r="P498" s="9" t="s">
        <v>1975</v>
      </c>
      <c r="Q498" s="9" t="s">
        <v>34</v>
      </c>
    </row>
    <row r="499" spans="1:17" ht="15" customHeight="1">
      <c r="A499" s="9" t="s">
        <v>1639</v>
      </c>
      <c r="B499" t="s">
        <v>1704</v>
      </c>
      <c r="C499" t="s">
        <v>1048</v>
      </c>
      <c r="D499" t="s">
        <v>461</v>
      </c>
      <c r="E499"/>
      <c r="F499"/>
      <c r="G499"/>
      <c r="H499" s="79"/>
      <c r="I499" s="9" t="s">
        <v>1971</v>
      </c>
      <c r="J499" t="s">
        <v>1648</v>
      </c>
      <c r="K499" s="79">
        <v>0.63</v>
      </c>
      <c r="L499"/>
      <c r="M499"/>
      <c r="N499" s="79" t="s">
        <v>1984</v>
      </c>
      <c r="O499" s="9" t="s">
        <v>1974</v>
      </c>
      <c r="P499" s="9" t="s">
        <v>1975</v>
      </c>
      <c r="Q499" s="9" t="s">
        <v>34</v>
      </c>
    </row>
    <row r="500" spans="1:17" ht="15" customHeight="1">
      <c r="A500" s="9" t="s">
        <v>1639</v>
      </c>
      <c r="B500" t="s">
        <v>1704</v>
      </c>
      <c r="C500" t="s">
        <v>1048</v>
      </c>
      <c r="D500" t="s">
        <v>461</v>
      </c>
      <c r="E500"/>
      <c r="F500"/>
      <c r="G500"/>
      <c r="H500" s="79"/>
      <c r="I500" s="9" t="s">
        <v>1971</v>
      </c>
      <c r="J500" t="s">
        <v>1648</v>
      </c>
      <c r="K500" s="79">
        <v>0.63</v>
      </c>
      <c r="L500"/>
      <c r="M500"/>
      <c r="N500" s="79" t="s">
        <v>1984</v>
      </c>
      <c r="O500" s="9" t="s">
        <v>1974</v>
      </c>
      <c r="P500" s="9" t="s">
        <v>1975</v>
      </c>
      <c r="Q500" s="9" t="s">
        <v>34</v>
      </c>
    </row>
    <row r="501" spans="1:17" ht="15" customHeight="1">
      <c r="A501" s="9" t="s">
        <v>1639</v>
      </c>
      <c r="B501" t="s">
        <v>1704</v>
      </c>
      <c r="C501" t="s">
        <v>1048</v>
      </c>
      <c r="D501" t="s">
        <v>461</v>
      </c>
      <c r="E501"/>
      <c r="F501"/>
      <c r="G501"/>
      <c r="H501" s="79"/>
      <c r="I501" s="9" t="s">
        <v>1971</v>
      </c>
      <c r="J501" t="s">
        <v>1648</v>
      </c>
      <c r="K501" s="79">
        <v>0.4</v>
      </c>
      <c r="L501"/>
      <c r="M501"/>
      <c r="N501" s="79" t="s">
        <v>1984</v>
      </c>
      <c r="O501" s="9" t="s">
        <v>1974</v>
      </c>
      <c r="P501" s="9" t="s">
        <v>1975</v>
      </c>
      <c r="Q501" s="9" t="s">
        <v>34</v>
      </c>
    </row>
    <row r="502" spans="1:17" ht="15" customHeight="1">
      <c r="A502" s="9" t="s">
        <v>1639</v>
      </c>
      <c r="B502" t="s">
        <v>1704</v>
      </c>
      <c r="C502" t="s">
        <v>1048</v>
      </c>
      <c r="D502" t="s">
        <v>461</v>
      </c>
      <c r="E502"/>
      <c r="F502"/>
      <c r="G502"/>
      <c r="H502" s="79"/>
      <c r="I502" s="9" t="s">
        <v>1971</v>
      </c>
      <c r="J502" t="s">
        <v>1648</v>
      </c>
      <c r="K502" s="79">
        <v>0.62</v>
      </c>
      <c r="L502"/>
      <c r="M502"/>
      <c r="N502" s="79" t="s">
        <v>1985</v>
      </c>
      <c r="O502" s="9" t="s">
        <v>1974</v>
      </c>
      <c r="P502" s="9" t="s">
        <v>1975</v>
      </c>
      <c r="Q502" s="9" t="s">
        <v>34</v>
      </c>
    </row>
    <row r="503" spans="1:17" ht="15" customHeight="1">
      <c r="A503" s="9" t="s">
        <v>1639</v>
      </c>
      <c r="B503" t="s">
        <v>1704</v>
      </c>
      <c r="C503" t="s">
        <v>1048</v>
      </c>
      <c r="D503" t="s">
        <v>461</v>
      </c>
      <c r="E503"/>
      <c r="F503"/>
      <c r="G503"/>
      <c r="H503" s="79"/>
      <c r="I503" s="9" t="s">
        <v>1971</v>
      </c>
      <c r="J503" t="s">
        <v>1648</v>
      </c>
      <c r="K503" s="79">
        <v>0.83</v>
      </c>
      <c r="L503"/>
      <c r="M503"/>
      <c r="N503" s="79" t="s">
        <v>1985</v>
      </c>
      <c r="O503" s="9" t="s">
        <v>1974</v>
      </c>
      <c r="P503" s="9" t="s">
        <v>1975</v>
      </c>
      <c r="Q503" s="9" t="s">
        <v>34</v>
      </c>
    </row>
    <row r="504" spans="1:17" ht="15" customHeight="1">
      <c r="A504" s="9" t="s">
        <v>1639</v>
      </c>
      <c r="B504" t="s">
        <v>1704</v>
      </c>
      <c r="C504" t="s">
        <v>1048</v>
      </c>
      <c r="D504" t="s">
        <v>461</v>
      </c>
      <c r="E504"/>
      <c r="F504"/>
      <c r="G504"/>
      <c r="H504" s="79"/>
      <c r="I504" s="9" t="s">
        <v>1971</v>
      </c>
      <c r="J504" t="s">
        <v>1648</v>
      </c>
      <c r="K504" s="79">
        <v>0.94</v>
      </c>
      <c r="L504"/>
      <c r="M504"/>
      <c r="N504" s="79" t="s">
        <v>1985</v>
      </c>
      <c r="O504" s="9" t="s">
        <v>1974</v>
      </c>
      <c r="P504" s="9" t="s">
        <v>1975</v>
      </c>
      <c r="Q504" s="9" t="s">
        <v>34</v>
      </c>
    </row>
    <row r="505" spans="1:17" ht="15" customHeight="1">
      <c r="A505" s="9" t="s">
        <v>1639</v>
      </c>
      <c r="B505" t="s">
        <v>1704</v>
      </c>
      <c r="C505" t="s">
        <v>1048</v>
      </c>
      <c r="D505" t="s">
        <v>461</v>
      </c>
      <c r="E505"/>
      <c r="F505"/>
      <c r="G505"/>
      <c r="H505" s="79"/>
      <c r="I505" s="9" t="s">
        <v>1971</v>
      </c>
      <c r="J505" t="s">
        <v>1648</v>
      </c>
      <c r="K505" s="79">
        <v>0.71</v>
      </c>
      <c r="L505"/>
      <c r="M505"/>
      <c r="N505" s="79" t="s">
        <v>1985</v>
      </c>
      <c r="O505" s="9" t="s">
        <v>1974</v>
      </c>
      <c r="P505" s="9" t="s">
        <v>1975</v>
      </c>
      <c r="Q505" s="9" t="s">
        <v>34</v>
      </c>
    </row>
    <row r="506" spans="1:17" ht="15" customHeight="1">
      <c r="A506" s="9" t="s">
        <v>1639</v>
      </c>
      <c r="B506" t="s">
        <v>1704</v>
      </c>
      <c r="C506" t="s">
        <v>1048</v>
      </c>
      <c r="D506" t="s">
        <v>461</v>
      </c>
      <c r="E506"/>
      <c r="F506"/>
      <c r="G506"/>
      <c r="H506" s="79"/>
      <c r="I506" s="9" t="s">
        <v>1971</v>
      </c>
      <c r="J506" t="s">
        <v>1648</v>
      </c>
      <c r="K506" s="79">
        <v>0.24</v>
      </c>
      <c r="L506"/>
      <c r="M506"/>
      <c r="N506" s="79" t="s">
        <v>1982</v>
      </c>
      <c r="O506" s="9" t="s">
        <v>1974</v>
      </c>
      <c r="P506" s="9" t="s">
        <v>1975</v>
      </c>
      <c r="Q506" s="9" t="s">
        <v>34</v>
      </c>
    </row>
    <row r="507" spans="1:17" ht="15" customHeight="1">
      <c r="A507" s="9" t="s">
        <v>1639</v>
      </c>
      <c r="B507" t="s">
        <v>1704</v>
      </c>
      <c r="C507" t="s">
        <v>1048</v>
      </c>
      <c r="D507" t="s">
        <v>461</v>
      </c>
      <c r="E507"/>
      <c r="F507"/>
      <c r="G507"/>
      <c r="H507" s="79"/>
      <c r="I507" s="9" t="s">
        <v>1971</v>
      </c>
      <c r="J507" t="s">
        <v>1648</v>
      </c>
      <c r="K507" s="79">
        <v>0.34</v>
      </c>
      <c r="L507"/>
      <c r="M507"/>
      <c r="N507" s="79" t="s">
        <v>1982</v>
      </c>
      <c r="O507" s="9" t="s">
        <v>1974</v>
      </c>
      <c r="P507" s="9" t="s">
        <v>1975</v>
      </c>
      <c r="Q507" s="9" t="s">
        <v>34</v>
      </c>
    </row>
    <row r="508" spans="1:17" ht="15" customHeight="1">
      <c r="A508" s="9" t="s">
        <v>1639</v>
      </c>
      <c r="B508" t="s">
        <v>1704</v>
      </c>
      <c r="C508" t="s">
        <v>1048</v>
      </c>
      <c r="D508" t="s">
        <v>461</v>
      </c>
      <c r="E508"/>
      <c r="F508"/>
      <c r="G508"/>
      <c r="H508" s="79"/>
      <c r="I508" s="9" t="s">
        <v>1971</v>
      </c>
      <c r="J508" t="s">
        <v>1648</v>
      </c>
      <c r="K508" s="79">
        <v>0.37</v>
      </c>
      <c r="L508"/>
      <c r="M508"/>
      <c r="N508" s="79" t="s">
        <v>1982</v>
      </c>
      <c r="O508" s="9" t="s">
        <v>1974</v>
      </c>
      <c r="P508" s="9" t="s">
        <v>1975</v>
      </c>
      <c r="Q508" s="9" t="s">
        <v>34</v>
      </c>
    </row>
    <row r="509" spans="1:17" ht="15" customHeight="1">
      <c r="A509" s="9" t="s">
        <v>1639</v>
      </c>
      <c r="B509" t="s">
        <v>1704</v>
      </c>
      <c r="C509" t="s">
        <v>1048</v>
      </c>
      <c r="D509" t="s">
        <v>461</v>
      </c>
      <c r="E509"/>
      <c r="F509"/>
      <c r="G509"/>
      <c r="H509" s="79"/>
      <c r="I509" s="9" t="s">
        <v>1971</v>
      </c>
      <c r="J509" t="s">
        <v>1648</v>
      </c>
      <c r="K509" s="79">
        <v>0.31</v>
      </c>
      <c r="L509"/>
      <c r="M509"/>
      <c r="N509" s="79" t="s">
        <v>1981</v>
      </c>
      <c r="O509" s="9" t="s">
        <v>1974</v>
      </c>
      <c r="P509" s="9" t="s">
        <v>1975</v>
      </c>
      <c r="Q509" s="9" t="s">
        <v>34</v>
      </c>
    </row>
    <row r="510" spans="1:17" ht="15" customHeight="1">
      <c r="A510" s="9" t="s">
        <v>1639</v>
      </c>
      <c r="B510" t="s">
        <v>1704</v>
      </c>
      <c r="C510" t="s">
        <v>1048</v>
      </c>
      <c r="D510" t="s">
        <v>461</v>
      </c>
      <c r="E510"/>
      <c r="F510"/>
      <c r="G510"/>
      <c r="H510" s="79"/>
      <c r="I510" s="9" t="s">
        <v>1971</v>
      </c>
      <c r="J510" t="s">
        <v>1648</v>
      </c>
      <c r="K510" s="79">
        <v>0.24</v>
      </c>
      <c r="L510"/>
      <c r="M510"/>
      <c r="N510" s="79" t="s">
        <v>1981</v>
      </c>
      <c r="O510" s="9" t="s">
        <v>1974</v>
      </c>
      <c r="P510" s="9" t="s">
        <v>1975</v>
      </c>
      <c r="Q510" s="9" t="s">
        <v>34</v>
      </c>
    </row>
    <row r="511" spans="1:17" ht="15" customHeight="1">
      <c r="A511" s="9" t="s">
        <v>1639</v>
      </c>
      <c r="B511" t="s">
        <v>1704</v>
      </c>
      <c r="C511" t="s">
        <v>1048</v>
      </c>
      <c r="D511" t="s">
        <v>461</v>
      </c>
      <c r="E511"/>
      <c r="F511"/>
      <c r="G511"/>
      <c r="H511" s="79"/>
      <c r="I511" s="9" t="s">
        <v>1971</v>
      </c>
      <c r="J511" t="s">
        <v>1648</v>
      </c>
      <c r="K511" s="79">
        <v>0.4</v>
      </c>
      <c r="L511"/>
      <c r="M511"/>
      <c r="N511" s="79" t="s">
        <v>1983</v>
      </c>
      <c r="O511" s="9" t="s">
        <v>1974</v>
      </c>
      <c r="P511" s="9" t="s">
        <v>1975</v>
      </c>
      <c r="Q511" s="9" t="s">
        <v>34</v>
      </c>
    </row>
    <row r="512" spans="1:17" ht="15" customHeight="1">
      <c r="A512" s="9" t="s">
        <v>1639</v>
      </c>
      <c r="B512" t="s">
        <v>1704</v>
      </c>
      <c r="C512" t="s">
        <v>1048</v>
      </c>
      <c r="D512" t="s">
        <v>461</v>
      </c>
      <c r="E512"/>
      <c r="F512"/>
      <c r="G512"/>
      <c r="H512" s="79"/>
      <c r="I512" s="9" t="s">
        <v>1971</v>
      </c>
      <c r="J512" t="s">
        <v>1648</v>
      </c>
      <c r="K512" s="79">
        <v>0.8</v>
      </c>
      <c r="L512"/>
      <c r="M512"/>
      <c r="N512" s="79" t="s">
        <v>1984</v>
      </c>
      <c r="O512" s="9" t="s">
        <v>1974</v>
      </c>
      <c r="P512" s="9" t="s">
        <v>1975</v>
      </c>
      <c r="Q512" s="9" t="s">
        <v>34</v>
      </c>
    </row>
    <row r="513" spans="1:17" ht="15" customHeight="1">
      <c r="A513" s="9" t="s">
        <v>1639</v>
      </c>
      <c r="B513" t="s">
        <v>1704</v>
      </c>
      <c r="C513" t="s">
        <v>1048</v>
      </c>
      <c r="D513" t="s">
        <v>461</v>
      </c>
      <c r="E513"/>
      <c r="F513"/>
      <c r="G513"/>
      <c r="H513" s="79"/>
      <c r="I513" s="9" t="s">
        <v>1971</v>
      </c>
      <c r="J513" t="s">
        <v>1648</v>
      </c>
      <c r="K513" s="79">
        <v>0.33</v>
      </c>
      <c r="L513"/>
      <c r="M513"/>
      <c r="N513" s="79" t="s">
        <v>1985</v>
      </c>
      <c r="O513" s="9" t="s">
        <v>1974</v>
      </c>
      <c r="P513" s="9" t="s">
        <v>1975</v>
      </c>
      <c r="Q513" s="9" t="s">
        <v>34</v>
      </c>
    </row>
    <row r="514" spans="1:17" ht="15" customHeight="1">
      <c r="A514" s="9" t="s">
        <v>1639</v>
      </c>
      <c r="B514" t="s">
        <v>1704</v>
      </c>
      <c r="C514" t="s">
        <v>1048</v>
      </c>
      <c r="D514" t="s">
        <v>461</v>
      </c>
      <c r="E514"/>
      <c r="F514"/>
      <c r="G514"/>
      <c r="H514" s="79"/>
      <c r="I514" s="9" t="s">
        <v>1971</v>
      </c>
      <c r="J514" t="s">
        <v>1648</v>
      </c>
      <c r="K514" s="79">
        <v>0.26</v>
      </c>
      <c r="L514"/>
      <c r="M514"/>
      <c r="N514" s="79" t="s">
        <v>1985</v>
      </c>
      <c r="O514" s="9" t="s">
        <v>1974</v>
      </c>
      <c r="P514" s="9" t="s">
        <v>1975</v>
      </c>
      <c r="Q514" s="9" t="s">
        <v>34</v>
      </c>
    </row>
    <row r="515" spans="1:17" ht="15" customHeight="1">
      <c r="A515" s="9" t="s">
        <v>1639</v>
      </c>
      <c r="B515" t="s">
        <v>1704</v>
      </c>
      <c r="C515" t="s">
        <v>1048</v>
      </c>
      <c r="D515" t="s">
        <v>461</v>
      </c>
      <c r="H515" s="79"/>
      <c r="I515" s="9" t="s">
        <v>1971</v>
      </c>
      <c r="J515" t="s">
        <v>1648</v>
      </c>
      <c r="K515" s="79">
        <v>0.28000000000000003</v>
      </c>
      <c r="N515" s="79" t="s">
        <v>1985</v>
      </c>
      <c r="O515" s="9" t="s">
        <v>1974</v>
      </c>
      <c r="P515" s="9" t="s">
        <v>1975</v>
      </c>
      <c r="Q515" s="9" t="s">
        <v>34</v>
      </c>
    </row>
    <row r="516" spans="1:17" ht="15" customHeight="1">
      <c r="A516" s="9" t="s">
        <v>1639</v>
      </c>
      <c r="B516" t="s">
        <v>1704</v>
      </c>
      <c r="C516" t="s">
        <v>1048</v>
      </c>
      <c r="D516" t="s">
        <v>461</v>
      </c>
      <c r="H516" s="79"/>
      <c r="I516" s="9" t="s">
        <v>1971</v>
      </c>
      <c r="J516" t="s">
        <v>1648</v>
      </c>
      <c r="K516" s="79">
        <v>0.45</v>
      </c>
      <c r="N516" s="79" t="s">
        <v>1985</v>
      </c>
      <c r="O516" s="9" t="s">
        <v>1974</v>
      </c>
      <c r="P516" s="9" t="s">
        <v>1975</v>
      </c>
      <c r="Q516" s="9" t="s">
        <v>34</v>
      </c>
    </row>
    <row r="517" spans="1:17" ht="15" customHeight="1">
      <c r="A517" s="9" t="s">
        <v>1639</v>
      </c>
      <c r="B517" t="s">
        <v>1704</v>
      </c>
      <c r="C517" t="s">
        <v>1048</v>
      </c>
      <c r="D517" t="s">
        <v>461</v>
      </c>
      <c r="E517"/>
      <c r="F517"/>
      <c r="G517"/>
      <c r="H517" s="79"/>
      <c r="I517" s="9" t="s">
        <v>1971</v>
      </c>
      <c r="J517" t="s">
        <v>1648</v>
      </c>
      <c r="K517" s="79">
        <v>0.81</v>
      </c>
      <c r="L517"/>
      <c r="M517"/>
      <c r="N517" s="79" t="s">
        <v>1985</v>
      </c>
      <c r="O517" s="9" t="s">
        <v>1974</v>
      </c>
      <c r="P517" s="9" t="s">
        <v>1975</v>
      </c>
      <c r="Q517" s="9" t="s">
        <v>34</v>
      </c>
    </row>
    <row r="518" spans="1:17" ht="15" customHeight="1">
      <c r="A518" s="9" t="s">
        <v>1639</v>
      </c>
      <c r="B518" t="s">
        <v>1704</v>
      </c>
      <c r="C518" t="s">
        <v>1048</v>
      </c>
      <c r="D518" t="s">
        <v>461</v>
      </c>
      <c r="E518"/>
      <c r="F518"/>
      <c r="G518"/>
      <c r="H518" s="79"/>
      <c r="I518" s="9" t="s">
        <v>1971</v>
      </c>
      <c r="J518" t="s">
        <v>1648</v>
      </c>
      <c r="K518" s="79">
        <v>0.56000000000000005</v>
      </c>
      <c r="L518"/>
      <c r="M518"/>
      <c r="N518" s="79" t="s">
        <v>1982</v>
      </c>
      <c r="O518" s="9" t="s">
        <v>1974</v>
      </c>
      <c r="P518" s="9" t="s">
        <v>1975</v>
      </c>
      <c r="Q518" s="9" t="s">
        <v>34</v>
      </c>
    </row>
    <row r="519" spans="1:17" ht="15" customHeight="1">
      <c r="A519" s="9" t="s">
        <v>1639</v>
      </c>
      <c r="B519" t="s">
        <v>1704</v>
      </c>
      <c r="C519" t="s">
        <v>1048</v>
      </c>
      <c r="D519" t="s">
        <v>461</v>
      </c>
      <c r="E519"/>
      <c r="F519"/>
      <c r="G519"/>
      <c r="H519" s="79"/>
      <c r="I519" s="9" t="s">
        <v>1971</v>
      </c>
      <c r="J519" t="s">
        <v>1648</v>
      </c>
      <c r="K519" s="79">
        <v>0.28000000000000003</v>
      </c>
      <c r="L519"/>
      <c r="M519"/>
      <c r="N519" s="79" t="s">
        <v>1982</v>
      </c>
      <c r="O519" s="9" t="s">
        <v>1974</v>
      </c>
      <c r="P519" s="9" t="s">
        <v>1975</v>
      </c>
      <c r="Q519" s="9" t="s">
        <v>34</v>
      </c>
    </row>
    <row r="520" spans="1:17" ht="15" customHeight="1">
      <c r="A520" s="9" t="s">
        <v>1639</v>
      </c>
      <c r="B520" t="s">
        <v>1704</v>
      </c>
      <c r="C520" t="s">
        <v>1048</v>
      </c>
      <c r="D520" t="s">
        <v>461</v>
      </c>
      <c r="E520"/>
      <c r="F520"/>
      <c r="G520"/>
      <c r="H520" s="79"/>
      <c r="I520" s="9" t="s">
        <v>1971</v>
      </c>
      <c r="J520" t="s">
        <v>1648</v>
      </c>
      <c r="K520" s="79">
        <v>0.8</v>
      </c>
      <c r="L520"/>
      <c r="M520"/>
      <c r="N520" s="79" t="s">
        <v>1982</v>
      </c>
      <c r="O520" s="9" t="s">
        <v>1974</v>
      </c>
      <c r="P520" s="9" t="s">
        <v>1975</v>
      </c>
      <c r="Q520" s="9" t="s">
        <v>34</v>
      </c>
    </row>
    <row r="521" spans="1:17" ht="15" customHeight="1">
      <c r="A521" s="9" t="s">
        <v>1639</v>
      </c>
      <c r="B521" t="s">
        <v>1704</v>
      </c>
      <c r="C521" t="s">
        <v>1048</v>
      </c>
      <c r="D521" t="s">
        <v>461</v>
      </c>
      <c r="E521"/>
      <c r="F521"/>
      <c r="G521"/>
      <c r="H521" s="79"/>
      <c r="I521" s="9" t="s">
        <v>1971</v>
      </c>
      <c r="J521" t="s">
        <v>1648</v>
      </c>
      <c r="K521" s="79">
        <v>0.47</v>
      </c>
      <c r="L521"/>
      <c r="M521"/>
      <c r="N521" s="79" t="s">
        <v>1985</v>
      </c>
      <c r="O521" s="9" t="s">
        <v>1974</v>
      </c>
      <c r="P521" s="9" t="s">
        <v>1975</v>
      </c>
      <c r="Q521" s="9" t="s">
        <v>34</v>
      </c>
    </row>
    <row r="522" spans="1:17" ht="15" customHeight="1">
      <c r="A522" s="9" t="s">
        <v>1639</v>
      </c>
      <c r="B522" t="s">
        <v>1704</v>
      </c>
      <c r="C522" t="s">
        <v>1048</v>
      </c>
      <c r="D522" t="s">
        <v>461</v>
      </c>
      <c r="E522"/>
      <c r="F522"/>
      <c r="G522"/>
      <c r="H522" s="79"/>
      <c r="I522" s="9" t="s">
        <v>1971</v>
      </c>
      <c r="J522" t="s">
        <v>1648</v>
      </c>
      <c r="K522" s="79">
        <v>0.31</v>
      </c>
      <c r="L522"/>
      <c r="M522"/>
      <c r="N522" s="79" t="s">
        <v>1982</v>
      </c>
      <c r="O522" s="9" t="s">
        <v>1974</v>
      </c>
      <c r="P522" s="9" t="s">
        <v>1975</v>
      </c>
      <c r="Q522" s="9" t="s">
        <v>34</v>
      </c>
    </row>
    <row r="523" spans="1:17" ht="15" customHeight="1">
      <c r="A523" s="9" t="s">
        <v>1639</v>
      </c>
      <c r="B523" t="s">
        <v>1704</v>
      </c>
      <c r="C523" t="s">
        <v>1048</v>
      </c>
      <c r="D523" t="s">
        <v>461</v>
      </c>
      <c r="E523"/>
      <c r="F523"/>
      <c r="G523"/>
      <c r="H523" s="79"/>
      <c r="I523" s="9" t="s">
        <v>1971</v>
      </c>
      <c r="J523" t="s">
        <v>1648</v>
      </c>
      <c r="K523" s="79">
        <v>0.09</v>
      </c>
      <c r="L523"/>
      <c r="M523"/>
      <c r="N523" s="79" t="s">
        <v>1981</v>
      </c>
      <c r="O523" s="9" t="s">
        <v>1974</v>
      </c>
      <c r="P523" s="9" t="s">
        <v>1975</v>
      </c>
      <c r="Q523" s="9" t="s">
        <v>34</v>
      </c>
    </row>
    <row r="524" spans="1:17" ht="15" customHeight="1">
      <c r="A524" s="9" t="s">
        <v>1639</v>
      </c>
      <c r="B524" t="s">
        <v>1704</v>
      </c>
      <c r="C524" t="s">
        <v>1048</v>
      </c>
      <c r="D524" t="s">
        <v>461</v>
      </c>
      <c r="E524"/>
      <c r="F524"/>
      <c r="G524"/>
      <c r="H524" s="79"/>
      <c r="I524" s="9" t="s">
        <v>1971</v>
      </c>
      <c r="J524" t="s">
        <v>1648</v>
      </c>
      <c r="K524" s="79">
        <v>0.18</v>
      </c>
      <c r="L524"/>
      <c r="M524"/>
      <c r="N524" s="79" t="s">
        <v>1983</v>
      </c>
      <c r="O524" s="9" t="s">
        <v>1974</v>
      </c>
      <c r="P524" s="9" t="s">
        <v>1975</v>
      </c>
      <c r="Q524" s="9" t="s">
        <v>34</v>
      </c>
    </row>
    <row r="525" spans="1:17" ht="15" customHeight="1">
      <c r="A525" s="9" t="s">
        <v>1639</v>
      </c>
      <c r="B525" t="s">
        <v>1704</v>
      </c>
      <c r="C525" t="s">
        <v>1048</v>
      </c>
      <c r="D525" t="s">
        <v>461</v>
      </c>
      <c r="E525"/>
      <c r="F525"/>
      <c r="G525"/>
      <c r="H525" s="79"/>
      <c r="I525" s="9" t="s">
        <v>1971</v>
      </c>
      <c r="J525" t="s">
        <v>1648</v>
      </c>
      <c r="K525" s="79">
        <v>0.17</v>
      </c>
      <c r="L525"/>
      <c r="M525"/>
      <c r="N525" s="79" t="s">
        <v>1985</v>
      </c>
      <c r="O525" s="9" t="s">
        <v>1974</v>
      </c>
      <c r="P525" s="9" t="s">
        <v>1975</v>
      </c>
      <c r="Q525" s="9" t="s">
        <v>34</v>
      </c>
    </row>
    <row r="526" spans="1:17" ht="15" customHeight="1">
      <c r="A526" s="9" t="s">
        <v>1639</v>
      </c>
      <c r="B526" t="s">
        <v>1704</v>
      </c>
      <c r="C526" t="s">
        <v>1048</v>
      </c>
      <c r="D526" t="s">
        <v>461</v>
      </c>
      <c r="E526"/>
      <c r="F526"/>
      <c r="G526"/>
      <c r="H526" s="79"/>
      <c r="I526" s="9" t="s">
        <v>1971</v>
      </c>
      <c r="J526" t="s">
        <v>1648</v>
      </c>
      <c r="K526" s="79">
        <v>7.0000000000000007E-2</v>
      </c>
      <c r="L526"/>
      <c r="M526"/>
      <c r="N526" s="79" t="s">
        <v>1982</v>
      </c>
      <c r="O526" s="9" t="s">
        <v>1974</v>
      </c>
      <c r="P526" s="9" t="s">
        <v>1975</v>
      </c>
      <c r="Q526" s="9" t="s">
        <v>34</v>
      </c>
    </row>
    <row r="527" spans="1:17" ht="15" customHeight="1">
      <c r="A527" s="9" t="s">
        <v>1639</v>
      </c>
      <c r="B527" t="s">
        <v>1704</v>
      </c>
      <c r="C527" t="s">
        <v>1048</v>
      </c>
      <c r="D527" t="s">
        <v>461</v>
      </c>
      <c r="E527"/>
      <c r="F527"/>
      <c r="G527"/>
      <c r="H527" s="79"/>
      <c r="I527" s="9" t="s">
        <v>1971</v>
      </c>
      <c r="J527" t="s">
        <v>1648</v>
      </c>
      <c r="K527" s="79">
        <v>0.22</v>
      </c>
      <c r="L527"/>
      <c r="M527"/>
      <c r="N527" s="79" t="s">
        <v>1982</v>
      </c>
      <c r="O527" s="9" t="s">
        <v>1974</v>
      </c>
      <c r="P527" s="9" t="s">
        <v>1975</v>
      </c>
      <c r="Q527" s="9" t="s">
        <v>34</v>
      </c>
    </row>
    <row r="528" spans="1:17" ht="15" customHeight="1">
      <c r="A528" s="9" t="s">
        <v>1647</v>
      </c>
      <c r="B528" t="s">
        <v>1704</v>
      </c>
      <c r="C528" t="s">
        <v>1048</v>
      </c>
      <c r="D528" t="s">
        <v>461</v>
      </c>
      <c r="E528"/>
      <c r="F528"/>
      <c r="G528"/>
      <c r="H528" s="79"/>
      <c r="I528" s="9" t="s">
        <v>1971</v>
      </c>
      <c r="J528" t="s">
        <v>1648</v>
      </c>
      <c r="K528" s="79">
        <v>1</v>
      </c>
      <c r="L528"/>
      <c r="M528"/>
      <c r="N528" s="79" t="s">
        <v>1980</v>
      </c>
      <c r="O528" s="9" t="s">
        <v>1974</v>
      </c>
      <c r="P528" s="9" t="s">
        <v>1975</v>
      </c>
      <c r="Q528" s="9" t="s">
        <v>34</v>
      </c>
    </row>
    <row r="529" spans="1:17" ht="15" customHeight="1">
      <c r="A529" s="9" t="s">
        <v>1647</v>
      </c>
      <c r="B529" t="s">
        <v>1704</v>
      </c>
      <c r="C529" t="s">
        <v>1048</v>
      </c>
      <c r="D529" t="s">
        <v>461</v>
      </c>
      <c r="E529"/>
      <c r="F529"/>
      <c r="G529"/>
      <c r="H529" s="79"/>
      <c r="I529" s="9" t="s">
        <v>1971</v>
      </c>
      <c r="J529" t="s">
        <v>1648</v>
      </c>
      <c r="K529" s="79">
        <v>0.88</v>
      </c>
      <c r="L529"/>
      <c r="M529"/>
      <c r="N529" s="79" t="s">
        <v>1981</v>
      </c>
      <c r="O529" s="9" t="s">
        <v>1974</v>
      </c>
      <c r="P529" s="9" t="s">
        <v>1975</v>
      </c>
      <c r="Q529" s="9" t="s">
        <v>34</v>
      </c>
    </row>
    <row r="530" spans="1:17" ht="15" customHeight="1">
      <c r="A530" s="9" t="s">
        <v>1647</v>
      </c>
      <c r="B530" t="s">
        <v>1704</v>
      </c>
      <c r="C530" t="s">
        <v>1048</v>
      </c>
      <c r="D530" t="s">
        <v>461</v>
      </c>
      <c r="E530"/>
      <c r="F530"/>
      <c r="G530"/>
      <c r="H530" s="79"/>
      <c r="I530" s="9" t="s">
        <v>1971</v>
      </c>
      <c r="J530" t="s">
        <v>1648</v>
      </c>
      <c r="K530" s="79">
        <v>0.94</v>
      </c>
      <c r="L530"/>
      <c r="M530"/>
      <c r="N530" s="79" t="s">
        <v>1981</v>
      </c>
      <c r="O530" s="9" t="s">
        <v>1974</v>
      </c>
      <c r="P530" s="9" t="s">
        <v>1975</v>
      </c>
      <c r="Q530" s="9" t="s">
        <v>34</v>
      </c>
    </row>
    <row r="531" spans="1:17" ht="15" customHeight="1">
      <c r="A531" s="9" t="s">
        <v>1647</v>
      </c>
      <c r="B531" t="s">
        <v>1704</v>
      </c>
      <c r="C531" t="s">
        <v>1048</v>
      </c>
      <c r="D531" t="s">
        <v>461</v>
      </c>
      <c r="E531"/>
      <c r="F531"/>
      <c r="G531"/>
      <c r="H531" s="79"/>
      <c r="I531" s="9" t="s">
        <v>1971</v>
      </c>
      <c r="J531" t="s">
        <v>1648</v>
      </c>
      <c r="K531" s="79"/>
      <c r="L531"/>
      <c r="M531"/>
      <c r="N531" s="79" t="s">
        <v>1981</v>
      </c>
      <c r="O531" s="9" t="s">
        <v>1974</v>
      </c>
      <c r="P531" s="9" t="s">
        <v>1975</v>
      </c>
      <c r="Q531" s="9" t="s">
        <v>34</v>
      </c>
    </row>
    <row r="532" spans="1:17" ht="15" customHeight="1">
      <c r="A532" s="9" t="s">
        <v>1647</v>
      </c>
      <c r="B532" t="s">
        <v>1704</v>
      </c>
      <c r="C532" t="s">
        <v>1048</v>
      </c>
      <c r="D532" t="s">
        <v>461</v>
      </c>
      <c r="E532"/>
      <c r="F532"/>
      <c r="G532"/>
      <c r="H532" s="79"/>
      <c r="I532" s="9" t="s">
        <v>1971</v>
      </c>
      <c r="J532" t="s">
        <v>1648</v>
      </c>
      <c r="K532" s="79">
        <v>0.98</v>
      </c>
      <c r="L532"/>
      <c r="M532"/>
      <c r="N532" s="79" t="s">
        <v>1981</v>
      </c>
      <c r="O532" s="9" t="s">
        <v>1974</v>
      </c>
      <c r="P532" s="9" t="s">
        <v>1975</v>
      </c>
      <c r="Q532" s="9" t="s">
        <v>34</v>
      </c>
    </row>
    <row r="533" spans="1:17" ht="15" customHeight="1">
      <c r="A533" s="9" t="s">
        <v>1647</v>
      </c>
      <c r="B533" t="s">
        <v>1704</v>
      </c>
      <c r="C533" t="s">
        <v>1048</v>
      </c>
      <c r="D533" t="s">
        <v>461</v>
      </c>
      <c r="E533"/>
      <c r="F533"/>
      <c r="G533"/>
      <c r="H533" s="79"/>
      <c r="I533" s="9" t="s">
        <v>1971</v>
      </c>
      <c r="J533" t="s">
        <v>1648</v>
      </c>
      <c r="K533" s="79">
        <v>0.83</v>
      </c>
      <c r="L533"/>
      <c r="M533"/>
      <c r="N533" s="79" t="s">
        <v>1983</v>
      </c>
      <c r="O533" s="9" t="s">
        <v>1974</v>
      </c>
      <c r="P533" s="9" t="s">
        <v>1975</v>
      </c>
      <c r="Q533" s="9" t="s">
        <v>34</v>
      </c>
    </row>
    <row r="534" spans="1:17" ht="15" customHeight="1">
      <c r="A534" s="9" t="s">
        <v>1647</v>
      </c>
      <c r="B534" t="s">
        <v>1704</v>
      </c>
      <c r="C534" t="s">
        <v>1048</v>
      </c>
      <c r="D534" t="s">
        <v>461</v>
      </c>
      <c r="E534"/>
      <c r="F534"/>
      <c r="G534"/>
      <c r="H534" s="79"/>
      <c r="I534" s="9" t="s">
        <v>1971</v>
      </c>
      <c r="J534" t="s">
        <v>1648</v>
      </c>
      <c r="K534" s="79">
        <v>0.9</v>
      </c>
      <c r="L534"/>
      <c r="M534"/>
      <c r="N534" s="79" t="s">
        <v>1984</v>
      </c>
      <c r="O534" s="9" t="s">
        <v>1974</v>
      </c>
      <c r="P534" s="9" t="s">
        <v>1975</v>
      </c>
      <c r="Q534" s="9" t="s">
        <v>34</v>
      </c>
    </row>
    <row r="535" spans="1:17" ht="15" customHeight="1">
      <c r="A535" s="9" t="s">
        <v>1647</v>
      </c>
      <c r="B535" t="s">
        <v>1704</v>
      </c>
      <c r="C535" t="s">
        <v>1048</v>
      </c>
      <c r="D535" t="s">
        <v>461</v>
      </c>
      <c r="E535"/>
      <c r="F535"/>
      <c r="G535"/>
      <c r="H535" s="79"/>
      <c r="I535" s="9" t="s">
        <v>1971</v>
      </c>
      <c r="J535" t="s">
        <v>1648</v>
      </c>
      <c r="K535" s="79">
        <v>0.69</v>
      </c>
      <c r="L535"/>
      <c r="M535"/>
      <c r="N535" s="79" t="s">
        <v>1984</v>
      </c>
      <c r="O535" s="9" t="s">
        <v>1974</v>
      </c>
      <c r="P535" s="9" t="s">
        <v>1975</v>
      </c>
      <c r="Q535" s="9" t="s">
        <v>34</v>
      </c>
    </row>
    <row r="536" spans="1:17" ht="15" customHeight="1">
      <c r="A536" s="9" t="s">
        <v>1647</v>
      </c>
      <c r="B536" t="s">
        <v>1704</v>
      </c>
      <c r="C536" t="s">
        <v>1048</v>
      </c>
      <c r="D536" t="s">
        <v>461</v>
      </c>
      <c r="E536"/>
      <c r="F536"/>
      <c r="G536"/>
      <c r="H536" s="79"/>
      <c r="I536" s="9" t="s">
        <v>1971</v>
      </c>
      <c r="J536" t="s">
        <v>1648</v>
      </c>
      <c r="K536" s="79">
        <v>0.95</v>
      </c>
      <c r="L536"/>
      <c r="M536"/>
      <c r="N536" s="79" t="s">
        <v>1984</v>
      </c>
      <c r="O536" s="9" t="s">
        <v>1974</v>
      </c>
      <c r="P536" s="9" t="s">
        <v>1975</v>
      </c>
      <c r="Q536" s="9" t="s">
        <v>34</v>
      </c>
    </row>
    <row r="537" spans="1:17" ht="15" customHeight="1">
      <c r="A537" s="9" t="s">
        <v>1647</v>
      </c>
      <c r="B537" t="s">
        <v>1704</v>
      </c>
      <c r="C537" t="s">
        <v>1048</v>
      </c>
      <c r="D537" t="s">
        <v>461</v>
      </c>
      <c r="E537"/>
      <c r="F537"/>
      <c r="G537"/>
      <c r="H537" s="79"/>
      <c r="I537" s="9" t="s">
        <v>1971</v>
      </c>
      <c r="J537" t="s">
        <v>1648</v>
      </c>
      <c r="K537" s="79">
        <v>0.41</v>
      </c>
      <c r="L537"/>
      <c r="M537"/>
      <c r="N537" s="79" t="s">
        <v>1985</v>
      </c>
      <c r="O537" s="9" t="s">
        <v>1974</v>
      </c>
      <c r="P537" s="9" t="s">
        <v>1975</v>
      </c>
      <c r="Q537" s="9" t="s">
        <v>34</v>
      </c>
    </row>
    <row r="538" spans="1:17" ht="15" customHeight="1">
      <c r="A538" s="9" t="s">
        <v>1647</v>
      </c>
      <c r="B538" t="s">
        <v>1704</v>
      </c>
      <c r="C538" t="s">
        <v>1048</v>
      </c>
      <c r="D538" t="s">
        <v>461</v>
      </c>
      <c r="E538"/>
      <c r="F538"/>
      <c r="G538"/>
      <c r="H538" s="79"/>
      <c r="I538" s="9" t="s">
        <v>1971</v>
      </c>
      <c r="J538" t="s">
        <v>1648</v>
      </c>
      <c r="K538" s="79">
        <v>0.89</v>
      </c>
      <c r="L538"/>
      <c r="M538"/>
      <c r="N538" s="79" t="s">
        <v>1985</v>
      </c>
      <c r="O538" s="9" t="s">
        <v>1974</v>
      </c>
      <c r="P538" s="9" t="s">
        <v>1975</v>
      </c>
      <c r="Q538" s="9" t="s">
        <v>34</v>
      </c>
    </row>
    <row r="539" spans="1:17" ht="15" customHeight="1">
      <c r="A539" s="9" t="s">
        <v>1647</v>
      </c>
      <c r="B539" t="s">
        <v>1704</v>
      </c>
      <c r="C539" t="s">
        <v>1048</v>
      </c>
      <c r="D539" t="s">
        <v>461</v>
      </c>
      <c r="E539"/>
      <c r="F539"/>
      <c r="G539"/>
      <c r="H539" s="79"/>
      <c r="I539" s="9" t="s">
        <v>1971</v>
      </c>
      <c r="J539" t="s">
        <v>1648</v>
      </c>
      <c r="K539" s="79">
        <v>0.83</v>
      </c>
      <c r="L539"/>
      <c r="M539"/>
      <c r="N539" s="79" t="s">
        <v>1985</v>
      </c>
      <c r="O539" s="9" t="s">
        <v>1974</v>
      </c>
      <c r="P539" s="9" t="s">
        <v>1975</v>
      </c>
      <c r="Q539" s="9" t="s">
        <v>34</v>
      </c>
    </row>
    <row r="540" spans="1:17" ht="15" customHeight="1">
      <c r="A540" s="9" t="s">
        <v>1647</v>
      </c>
      <c r="B540" t="s">
        <v>1704</v>
      </c>
      <c r="C540" t="s">
        <v>1048</v>
      </c>
      <c r="D540" t="s">
        <v>461</v>
      </c>
      <c r="E540"/>
      <c r="F540"/>
      <c r="G540"/>
      <c r="H540" s="79"/>
      <c r="I540" s="9" t="s">
        <v>1971</v>
      </c>
      <c r="J540" t="s">
        <v>1648</v>
      </c>
      <c r="K540" s="79">
        <v>0.83</v>
      </c>
      <c r="L540"/>
      <c r="M540"/>
      <c r="N540" s="79" t="s">
        <v>1985</v>
      </c>
      <c r="O540" s="9" t="s">
        <v>1974</v>
      </c>
      <c r="P540" s="9" t="s">
        <v>1975</v>
      </c>
      <c r="Q540" s="9" t="s">
        <v>34</v>
      </c>
    </row>
    <row r="541" spans="1:17" ht="15" customHeight="1">
      <c r="A541" s="9" t="s">
        <v>1647</v>
      </c>
      <c r="B541" t="s">
        <v>1704</v>
      </c>
      <c r="C541" t="s">
        <v>1048</v>
      </c>
      <c r="D541" t="s">
        <v>461</v>
      </c>
      <c r="E541"/>
      <c r="F541"/>
      <c r="G541"/>
      <c r="H541" s="79"/>
      <c r="I541" s="9" t="s">
        <v>1971</v>
      </c>
      <c r="J541" t="s">
        <v>1648</v>
      </c>
      <c r="K541" s="79">
        <v>0.98</v>
      </c>
      <c r="L541"/>
      <c r="M541"/>
      <c r="N541" s="79" t="s">
        <v>1982</v>
      </c>
      <c r="O541" s="9" t="s">
        <v>1974</v>
      </c>
      <c r="P541" s="9" t="s">
        <v>1975</v>
      </c>
      <c r="Q541" s="9" t="s">
        <v>34</v>
      </c>
    </row>
    <row r="542" spans="1:17" ht="15" customHeight="1">
      <c r="A542" s="9" t="s">
        <v>1647</v>
      </c>
      <c r="B542" t="s">
        <v>1704</v>
      </c>
      <c r="C542" t="s">
        <v>1048</v>
      </c>
      <c r="D542" t="s">
        <v>461</v>
      </c>
      <c r="E542"/>
      <c r="F542"/>
      <c r="G542"/>
      <c r="H542" s="79"/>
      <c r="I542" s="9" t="s">
        <v>1971</v>
      </c>
      <c r="J542" t="s">
        <v>1648</v>
      </c>
      <c r="K542" s="79">
        <v>0.99</v>
      </c>
      <c r="L542"/>
      <c r="M542"/>
      <c r="N542" s="79" t="s">
        <v>1982</v>
      </c>
      <c r="O542" s="9" t="s">
        <v>1974</v>
      </c>
      <c r="P542" s="9" t="s">
        <v>1975</v>
      </c>
      <c r="Q542" s="9" t="s">
        <v>34</v>
      </c>
    </row>
    <row r="543" spans="1:17" ht="15" customHeight="1">
      <c r="A543" s="9" t="s">
        <v>1647</v>
      </c>
      <c r="B543" t="s">
        <v>1704</v>
      </c>
      <c r="C543" t="s">
        <v>1048</v>
      </c>
      <c r="D543" t="s">
        <v>461</v>
      </c>
      <c r="E543"/>
      <c r="F543"/>
      <c r="G543"/>
      <c r="H543" s="79"/>
      <c r="I543" s="9" t="s">
        <v>1971</v>
      </c>
      <c r="J543" t="s">
        <v>1648</v>
      </c>
      <c r="K543" s="79">
        <v>0.94</v>
      </c>
      <c r="L543"/>
      <c r="M543"/>
      <c r="N543" s="79" t="s">
        <v>1982</v>
      </c>
      <c r="O543" s="9" t="s">
        <v>1974</v>
      </c>
      <c r="P543" s="9" t="s">
        <v>1975</v>
      </c>
      <c r="Q543" s="9" t="s">
        <v>34</v>
      </c>
    </row>
    <row r="544" spans="1:17" ht="15" customHeight="1">
      <c r="A544" s="9" t="s">
        <v>1647</v>
      </c>
      <c r="B544" t="s">
        <v>1704</v>
      </c>
      <c r="C544" t="s">
        <v>1048</v>
      </c>
      <c r="D544" t="s">
        <v>461</v>
      </c>
      <c r="E544"/>
      <c r="F544"/>
      <c r="G544"/>
      <c r="H544" s="79"/>
      <c r="I544" s="9" t="s">
        <v>1971</v>
      </c>
      <c r="J544" t="s">
        <v>1648</v>
      </c>
      <c r="K544" s="79">
        <v>0.95</v>
      </c>
      <c r="L544"/>
      <c r="M544"/>
      <c r="N544" s="79" t="s">
        <v>1981</v>
      </c>
      <c r="O544" s="9" t="s">
        <v>1974</v>
      </c>
      <c r="P544" s="9" t="s">
        <v>1975</v>
      </c>
      <c r="Q544" s="9" t="s">
        <v>34</v>
      </c>
    </row>
    <row r="545" spans="1:17" ht="15" customHeight="1">
      <c r="A545" s="9" t="s">
        <v>1647</v>
      </c>
      <c r="B545" t="s">
        <v>1704</v>
      </c>
      <c r="C545" t="s">
        <v>1048</v>
      </c>
      <c r="D545" t="s">
        <v>461</v>
      </c>
      <c r="E545"/>
      <c r="F545"/>
      <c r="G545"/>
      <c r="H545" s="79"/>
      <c r="I545" s="9" t="s">
        <v>1971</v>
      </c>
      <c r="J545" t="s">
        <v>1648</v>
      </c>
      <c r="K545" s="79">
        <v>1</v>
      </c>
      <c r="L545"/>
      <c r="M545"/>
      <c r="N545" s="79" t="s">
        <v>1981</v>
      </c>
      <c r="O545" s="9" t="s">
        <v>1974</v>
      </c>
      <c r="P545" s="9" t="s">
        <v>1975</v>
      </c>
      <c r="Q545" s="9" t="s">
        <v>34</v>
      </c>
    </row>
    <row r="546" spans="1:17" ht="15" customHeight="1">
      <c r="A546" s="9" t="s">
        <v>1647</v>
      </c>
      <c r="B546" t="s">
        <v>1704</v>
      </c>
      <c r="C546" t="s">
        <v>1048</v>
      </c>
      <c r="D546" t="s">
        <v>461</v>
      </c>
      <c r="E546"/>
      <c r="F546"/>
      <c r="G546"/>
      <c r="H546" s="79"/>
      <c r="I546" s="9" t="s">
        <v>1971</v>
      </c>
      <c r="J546" t="s">
        <v>1648</v>
      </c>
      <c r="K546" s="79">
        <v>0.91</v>
      </c>
      <c r="L546"/>
      <c r="M546"/>
      <c r="N546" s="79" t="s">
        <v>1983</v>
      </c>
      <c r="O546" s="9" t="s">
        <v>1974</v>
      </c>
      <c r="P546" s="9" t="s">
        <v>1975</v>
      </c>
      <c r="Q546" s="9" t="s">
        <v>34</v>
      </c>
    </row>
    <row r="547" spans="1:17" ht="15" customHeight="1">
      <c r="A547" s="9" t="s">
        <v>1647</v>
      </c>
      <c r="B547" t="s">
        <v>1704</v>
      </c>
      <c r="C547" t="s">
        <v>1048</v>
      </c>
      <c r="D547" t="s">
        <v>461</v>
      </c>
      <c r="E547"/>
      <c r="F547"/>
      <c r="G547"/>
      <c r="H547" s="79"/>
      <c r="I547" s="9" t="s">
        <v>1971</v>
      </c>
      <c r="J547" t="s">
        <v>1648</v>
      </c>
      <c r="K547" s="79">
        <v>0.9</v>
      </c>
      <c r="L547"/>
      <c r="M547"/>
      <c r="N547" s="79" t="s">
        <v>1984</v>
      </c>
      <c r="O547" s="9" t="s">
        <v>1974</v>
      </c>
      <c r="P547" s="9" t="s">
        <v>1975</v>
      </c>
      <c r="Q547" s="9" t="s">
        <v>34</v>
      </c>
    </row>
    <row r="548" spans="1:17" ht="15" customHeight="1">
      <c r="A548" s="9" t="s">
        <v>1647</v>
      </c>
      <c r="B548" t="s">
        <v>1704</v>
      </c>
      <c r="C548" t="s">
        <v>1048</v>
      </c>
      <c r="D548" t="s">
        <v>461</v>
      </c>
      <c r="E548"/>
      <c r="F548"/>
      <c r="G548"/>
      <c r="H548" s="79"/>
      <c r="I548" s="9" t="s">
        <v>1971</v>
      </c>
      <c r="J548" t="s">
        <v>1648</v>
      </c>
      <c r="K548" s="79">
        <v>0.93</v>
      </c>
      <c r="L548"/>
      <c r="M548"/>
      <c r="N548" s="79" t="s">
        <v>1985</v>
      </c>
      <c r="O548" s="9" t="s">
        <v>1974</v>
      </c>
      <c r="P548" s="9" t="s">
        <v>1975</v>
      </c>
      <c r="Q548" s="9" t="s">
        <v>34</v>
      </c>
    </row>
    <row r="549" spans="1:17" ht="15" customHeight="1">
      <c r="A549" s="9" t="s">
        <v>1647</v>
      </c>
      <c r="B549" t="s">
        <v>1704</v>
      </c>
      <c r="C549" t="s">
        <v>1048</v>
      </c>
      <c r="D549" t="s">
        <v>461</v>
      </c>
      <c r="E549"/>
      <c r="F549"/>
      <c r="G549"/>
      <c r="H549" s="79"/>
      <c r="I549" s="9" t="s">
        <v>1971</v>
      </c>
      <c r="J549" t="s">
        <v>1648</v>
      </c>
      <c r="K549" s="79">
        <v>0.97</v>
      </c>
      <c r="L549"/>
      <c r="M549"/>
      <c r="N549" s="79" t="s">
        <v>1985</v>
      </c>
      <c r="O549" s="9" t="s">
        <v>1974</v>
      </c>
      <c r="P549" s="9" t="s">
        <v>1975</v>
      </c>
      <c r="Q549" s="9" t="s">
        <v>34</v>
      </c>
    </row>
    <row r="550" spans="1:17" ht="15" customHeight="1">
      <c r="A550" s="9" t="s">
        <v>1647</v>
      </c>
      <c r="B550" t="s">
        <v>1704</v>
      </c>
      <c r="C550" t="s">
        <v>1048</v>
      </c>
      <c r="D550" t="s">
        <v>461</v>
      </c>
      <c r="E550"/>
      <c r="F550"/>
      <c r="G550"/>
      <c r="H550" s="79"/>
      <c r="I550" s="9" t="s">
        <v>1971</v>
      </c>
      <c r="J550" t="s">
        <v>1648</v>
      </c>
      <c r="K550" s="79">
        <v>1</v>
      </c>
      <c r="L550"/>
      <c r="M550"/>
      <c r="N550" s="79" t="s">
        <v>1985</v>
      </c>
      <c r="O550" s="9" t="s">
        <v>1974</v>
      </c>
      <c r="P550" s="9" t="s">
        <v>1975</v>
      </c>
      <c r="Q550" s="9" t="s">
        <v>34</v>
      </c>
    </row>
    <row r="551" spans="1:17" ht="15" customHeight="1">
      <c r="A551" s="9" t="s">
        <v>1647</v>
      </c>
      <c r="B551" t="s">
        <v>1704</v>
      </c>
      <c r="C551" t="s">
        <v>1048</v>
      </c>
      <c r="D551" t="s">
        <v>461</v>
      </c>
      <c r="E551"/>
      <c r="F551"/>
      <c r="G551"/>
      <c r="H551" s="79"/>
      <c r="I551" s="9" t="s">
        <v>1971</v>
      </c>
      <c r="J551" t="s">
        <v>1648</v>
      </c>
      <c r="K551" s="79">
        <v>0.85</v>
      </c>
      <c r="L551"/>
      <c r="M551"/>
      <c r="N551" s="79" t="s">
        <v>1985</v>
      </c>
      <c r="O551" s="9" t="s">
        <v>1974</v>
      </c>
      <c r="P551" s="9" t="s">
        <v>1975</v>
      </c>
      <c r="Q551" s="9" t="s">
        <v>34</v>
      </c>
    </row>
    <row r="552" spans="1:17" ht="15" customHeight="1">
      <c r="A552" s="9" t="s">
        <v>1647</v>
      </c>
      <c r="B552" t="s">
        <v>1704</v>
      </c>
      <c r="C552" t="s">
        <v>1048</v>
      </c>
      <c r="D552" t="s">
        <v>461</v>
      </c>
      <c r="E552"/>
      <c r="F552"/>
      <c r="G552"/>
      <c r="H552" s="79"/>
      <c r="I552" s="9" t="s">
        <v>1971</v>
      </c>
      <c r="J552" t="s">
        <v>1648</v>
      </c>
      <c r="K552" s="79">
        <v>1</v>
      </c>
      <c r="L552"/>
      <c r="M552"/>
      <c r="N552" s="79" t="s">
        <v>1985</v>
      </c>
      <c r="O552" s="9" t="s">
        <v>1974</v>
      </c>
      <c r="P552" s="9" t="s">
        <v>1975</v>
      </c>
      <c r="Q552" s="9" t="s">
        <v>34</v>
      </c>
    </row>
    <row r="553" spans="1:17" ht="15" customHeight="1">
      <c r="A553" s="9" t="s">
        <v>1647</v>
      </c>
      <c r="B553" t="s">
        <v>1704</v>
      </c>
      <c r="C553" t="s">
        <v>1048</v>
      </c>
      <c r="D553" t="s">
        <v>461</v>
      </c>
      <c r="E553"/>
      <c r="F553"/>
      <c r="G553"/>
      <c r="H553" s="79"/>
      <c r="I553" s="9" t="s">
        <v>1971</v>
      </c>
      <c r="J553" t="s">
        <v>1648</v>
      </c>
      <c r="K553" s="79">
        <v>0.99</v>
      </c>
      <c r="L553"/>
      <c r="M553"/>
      <c r="N553" s="79" t="s">
        <v>1982</v>
      </c>
      <c r="O553" s="9" t="s">
        <v>1974</v>
      </c>
      <c r="P553" s="9" t="s">
        <v>1975</v>
      </c>
      <c r="Q553" s="9" t="s">
        <v>34</v>
      </c>
    </row>
    <row r="554" spans="1:17" ht="15" customHeight="1">
      <c r="A554" s="9" t="s">
        <v>1647</v>
      </c>
      <c r="B554" t="s">
        <v>1704</v>
      </c>
      <c r="C554" t="s">
        <v>1048</v>
      </c>
      <c r="D554" t="s">
        <v>461</v>
      </c>
      <c r="E554"/>
      <c r="F554"/>
      <c r="G554"/>
      <c r="H554" s="79"/>
      <c r="I554" s="9" t="s">
        <v>1971</v>
      </c>
      <c r="J554" t="s">
        <v>1648</v>
      </c>
      <c r="K554" s="79">
        <v>1</v>
      </c>
      <c r="L554"/>
      <c r="M554"/>
      <c r="N554" s="79" t="s">
        <v>1982</v>
      </c>
      <c r="O554" s="9" t="s">
        <v>1974</v>
      </c>
      <c r="P554" s="9" t="s">
        <v>1975</v>
      </c>
      <c r="Q554" s="9" t="s">
        <v>34</v>
      </c>
    </row>
    <row r="555" spans="1:17" ht="15" customHeight="1">
      <c r="A555" s="9" t="s">
        <v>1647</v>
      </c>
      <c r="B555" t="s">
        <v>1704</v>
      </c>
      <c r="C555" t="s">
        <v>1048</v>
      </c>
      <c r="D555" t="s">
        <v>461</v>
      </c>
      <c r="E555"/>
      <c r="F555"/>
      <c r="G555"/>
      <c r="H555" s="79"/>
      <c r="I555" s="9" t="s">
        <v>1971</v>
      </c>
      <c r="J555" t="s">
        <v>1648</v>
      </c>
      <c r="K555" s="79">
        <v>0.9</v>
      </c>
      <c r="L555"/>
      <c r="M555"/>
      <c r="N555" s="79" t="s">
        <v>1982</v>
      </c>
      <c r="O555" s="9" t="s">
        <v>1974</v>
      </c>
      <c r="P555" s="9" t="s">
        <v>1975</v>
      </c>
      <c r="Q555" s="9" t="s">
        <v>34</v>
      </c>
    </row>
    <row r="556" spans="1:17" ht="15" customHeight="1">
      <c r="A556" s="9" t="s">
        <v>1647</v>
      </c>
      <c r="B556" t="s">
        <v>1704</v>
      </c>
      <c r="C556" t="s">
        <v>1048</v>
      </c>
      <c r="D556" t="s">
        <v>461</v>
      </c>
      <c r="E556"/>
      <c r="F556"/>
      <c r="G556"/>
      <c r="H556" s="79"/>
      <c r="I556" s="9" t="s">
        <v>1971</v>
      </c>
      <c r="J556" t="s">
        <v>1648</v>
      </c>
      <c r="K556" s="79">
        <v>1</v>
      </c>
      <c r="L556"/>
      <c r="M556"/>
      <c r="N556" s="79" t="s">
        <v>1985</v>
      </c>
      <c r="O556" s="9" t="s">
        <v>1974</v>
      </c>
      <c r="P556" s="9" t="s">
        <v>1975</v>
      </c>
      <c r="Q556" s="9" t="s">
        <v>34</v>
      </c>
    </row>
    <row r="557" spans="1:17" ht="15" customHeight="1">
      <c r="A557" s="9" t="s">
        <v>1647</v>
      </c>
      <c r="B557" t="s">
        <v>1704</v>
      </c>
      <c r="C557" t="s">
        <v>1048</v>
      </c>
      <c r="D557" t="s">
        <v>461</v>
      </c>
      <c r="E557"/>
      <c r="F557"/>
      <c r="G557"/>
      <c r="H557" s="79"/>
      <c r="I557" s="9" t="s">
        <v>1971</v>
      </c>
      <c r="J557" t="s">
        <v>1648</v>
      </c>
      <c r="K557" s="79">
        <v>0.98</v>
      </c>
      <c r="L557"/>
      <c r="M557"/>
      <c r="N557" s="79" t="s">
        <v>1982</v>
      </c>
      <c r="O557" s="9" t="s">
        <v>1974</v>
      </c>
      <c r="P557" s="9" t="s">
        <v>1975</v>
      </c>
      <c r="Q557" s="9" t="s">
        <v>34</v>
      </c>
    </row>
    <row r="558" spans="1:17" ht="15" customHeight="1">
      <c r="A558" s="9" t="s">
        <v>1647</v>
      </c>
      <c r="B558" t="s">
        <v>1704</v>
      </c>
      <c r="C558" t="s">
        <v>1048</v>
      </c>
      <c r="D558" t="s">
        <v>461</v>
      </c>
      <c r="E558"/>
      <c r="F558"/>
      <c r="G558"/>
      <c r="H558" s="79"/>
      <c r="I558" s="9" t="s">
        <v>1971</v>
      </c>
      <c r="J558" t="s">
        <v>1648</v>
      </c>
      <c r="K558" s="79">
        <v>0.98</v>
      </c>
      <c r="L558"/>
      <c r="M558"/>
      <c r="N558" s="79" t="s">
        <v>1981</v>
      </c>
      <c r="O558" s="9" t="s">
        <v>1974</v>
      </c>
      <c r="P558" s="9" t="s">
        <v>1975</v>
      </c>
      <c r="Q558" s="9" t="s">
        <v>34</v>
      </c>
    </row>
    <row r="559" spans="1:17" ht="15" customHeight="1">
      <c r="A559" s="9" t="s">
        <v>1647</v>
      </c>
      <c r="B559" t="s">
        <v>1704</v>
      </c>
      <c r="C559" t="s">
        <v>1048</v>
      </c>
      <c r="D559" t="s">
        <v>461</v>
      </c>
      <c r="E559"/>
      <c r="F559"/>
      <c r="G559"/>
      <c r="H559" s="79"/>
      <c r="I559" s="9" t="s">
        <v>1971</v>
      </c>
      <c r="J559" t="s">
        <v>1648</v>
      </c>
      <c r="K559" s="79">
        <v>0.96</v>
      </c>
      <c r="L559"/>
      <c r="M559"/>
      <c r="N559" s="79" t="s">
        <v>1983</v>
      </c>
      <c r="O559" s="9" t="s">
        <v>1974</v>
      </c>
      <c r="P559" s="9" t="s">
        <v>1975</v>
      </c>
      <c r="Q559" s="9" t="s">
        <v>34</v>
      </c>
    </row>
    <row r="560" spans="1:17" ht="15" customHeight="1">
      <c r="A560" s="9" t="s">
        <v>1647</v>
      </c>
      <c r="B560" t="s">
        <v>1704</v>
      </c>
      <c r="C560" t="s">
        <v>1048</v>
      </c>
      <c r="D560" t="s">
        <v>461</v>
      </c>
      <c r="E560"/>
      <c r="F560"/>
      <c r="G560"/>
      <c r="H560" s="79"/>
      <c r="I560" s="9" t="s">
        <v>1971</v>
      </c>
      <c r="J560" t="s">
        <v>1648</v>
      </c>
      <c r="K560" s="79">
        <v>0.91</v>
      </c>
      <c r="L560"/>
      <c r="M560"/>
      <c r="N560" s="79" t="s">
        <v>1985</v>
      </c>
      <c r="O560" s="9" t="s">
        <v>1974</v>
      </c>
      <c r="P560" s="9" t="s">
        <v>1975</v>
      </c>
      <c r="Q560" s="9" t="s">
        <v>34</v>
      </c>
    </row>
    <row r="561" spans="1:17" ht="15" customHeight="1">
      <c r="A561" s="9" t="s">
        <v>1647</v>
      </c>
      <c r="B561" t="s">
        <v>1704</v>
      </c>
      <c r="C561" t="s">
        <v>1048</v>
      </c>
      <c r="D561" t="s">
        <v>461</v>
      </c>
      <c r="E561"/>
      <c r="F561"/>
      <c r="G561"/>
      <c r="H561" s="79"/>
      <c r="I561" s="9" t="s">
        <v>1971</v>
      </c>
      <c r="J561" t="s">
        <v>1648</v>
      </c>
      <c r="K561" s="79">
        <v>0.96</v>
      </c>
      <c r="L561"/>
      <c r="M561"/>
      <c r="N561" s="79" t="s">
        <v>1982</v>
      </c>
      <c r="O561" s="9" t="s">
        <v>1974</v>
      </c>
      <c r="P561" s="9" t="s">
        <v>1975</v>
      </c>
      <c r="Q561" s="9" t="s">
        <v>34</v>
      </c>
    </row>
    <row r="562" spans="1:17" ht="15" customHeight="1">
      <c r="A562" s="9" t="s">
        <v>1647</v>
      </c>
      <c r="B562" t="s">
        <v>1704</v>
      </c>
      <c r="C562" t="s">
        <v>1048</v>
      </c>
      <c r="D562" t="s">
        <v>461</v>
      </c>
      <c r="E562"/>
      <c r="F562"/>
      <c r="G562"/>
      <c r="H562" s="79"/>
      <c r="I562" s="9" t="s">
        <v>1971</v>
      </c>
      <c r="J562" t="s">
        <v>1648</v>
      </c>
      <c r="K562" s="79"/>
      <c r="L562"/>
      <c r="M562"/>
      <c r="N562" s="79" t="s">
        <v>1982</v>
      </c>
      <c r="O562" s="9" t="s">
        <v>1974</v>
      </c>
      <c r="P562" s="9" t="s">
        <v>1975</v>
      </c>
      <c r="Q562" s="9" t="s">
        <v>34</v>
      </c>
    </row>
    <row r="563" spans="1:17" ht="15" customHeight="1">
      <c r="A563" s="9" t="s">
        <v>1647</v>
      </c>
      <c r="B563" t="s">
        <v>1704</v>
      </c>
      <c r="C563" t="s">
        <v>1048</v>
      </c>
      <c r="D563" t="s">
        <v>461</v>
      </c>
      <c r="E563"/>
      <c r="F563"/>
      <c r="G563"/>
      <c r="H563" s="79"/>
      <c r="I563" s="9" t="s">
        <v>1971</v>
      </c>
      <c r="J563" t="s">
        <v>1648</v>
      </c>
      <c r="K563" s="79">
        <v>0.99</v>
      </c>
      <c r="L563"/>
      <c r="M563"/>
      <c r="N563" s="79" t="s">
        <v>1982</v>
      </c>
      <c r="O563" s="9" t="s">
        <v>1974</v>
      </c>
      <c r="P563" s="9" t="s">
        <v>1975</v>
      </c>
      <c r="Q563" s="9" t="s">
        <v>34</v>
      </c>
    </row>
    <row r="564" spans="1:17" ht="15" customHeight="1">
      <c r="A564" s="9" t="s">
        <v>1647</v>
      </c>
      <c r="B564" t="s">
        <v>1704</v>
      </c>
      <c r="C564" t="s">
        <v>1048</v>
      </c>
      <c r="D564" t="s">
        <v>461</v>
      </c>
      <c r="E564"/>
      <c r="F564"/>
      <c r="G564"/>
      <c r="H564" s="79"/>
      <c r="I564" s="9" t="s">
        <v>1971</v>
      </c>
      <c r="J564" t="s">
        <v>1648</v>
      </c>
      <c r="K564" s="79">
        <v>1</v>
      </c>
      <c r="L564"/>
      <c r="M564"/>
      <c r="N564" s="79" t="s">
        <v>1982</v>
      </c>
      <c r="O564" s="9" t="s">
        <v>1974</v>
      </c>
      <c r="P564" s="9" t="s">
        <v>1975</v>
      </c>
      <c r="Q564" s="9" t="s">
        <v>34</v>
      </c>
    </row>
    <row r="565" spans="1:17" ht="15" customHeight="1">
      <c r="A565" s="9" t="s">
        <v>1647</v>
      </c>
      <c r="B565" t="s">
        <v>1704</v>
      </c>
      <c r="C565" t="s">
        <v>1048</v>
      </c>
      <c r="D565" t="s">
        <v>461</v>
      </c>
      <c r="E565"/>
      <c r="F565"/>
      <c r="G565"/>
      <c r="H565" s="79"/>
      <c r="I565" s="9" t="s">
        <v>1971</v>
      </c>
      <c r="J565" t="s">
        <v>1648</v>
      </c>
      <c r="K565" s="79">
        <v>0.98</v>
      </c>
      <c r="L565"/>
      <c r="M565"/>
      <c r="N565" s="79" t="s">
        <v>1982</v>
      </c>
      <c r="O565" s="9" t="s">
        <v>1974</v>
      </c>
      <c r="P565" s="9" t="s">
        <v>1975</v>
      </c>
      <c r="Q565" s="9" t="s">
        <v>34</v>
      </c>
    </row>
    <row r="566" spans="1:17" ht="15" customHeight="1">
      <c r="A566" s="9" t="s">
        <v>1639</v>
      </c>
      <c r="B566" t="s">
        <v>1704</v>
      </c>
      <c r="C566" t="s">
        <v>1048</v>
      </c>
      <c r="D566" t="s">
        <v>461</v>
      </c>
      <c r="E566"/>
      <c r="F566"/>
      <c r="G566"/>
      <c r="H566" s="79"/>
      <c r="I566" s="9" t="s">
        <v>1971</v>
      </c>
      <c r="J566" t="s">
        <v>1986</v>
      </c>
      <c r="K566" s="79">
        <v>0.61</v>
      </c>
      <c r="L566"/>
      <c r="M566"/>
      <c r="N566" s="79" t="s">
        <v>1987</v>
      </c>
      <c r="O566" s="9" t="s">
        <v>1974</v>
      </c>
      <c r="P566" s="9" t="s">
        <v>1975</v>
      </c>
      <c r="Q566" s="9" t="s">
        <v>34</v>
      </c>
    </row>
    <row r="567" spans="1:17" ht="15" customHeight="1">
      <c r="A567" s="9" t="s">
        <v>1639</v>
      </c>
      <c r="B567" t="s">
        <v>1704</v>
      </c>
      <c r="C567" t="s">
        <v>1048</v>
      </c>
      <c r="D567" t="s">
        <v>461</v>
      </c>
      <c r="E567"/>
      <c r="F567"/>
      <c r="G567" t="s">
        <v>1976</v>
      </c>
      <c r="H567" s="79"/>
      <c r="I567" s="9" t="s">
        <v>1971</v>
      </c>
      <c r="J567" t="s">
        <v>1986</v>
      </c>
      <c r="K567" s="79">
        <v>0.54</v>
      </c>
      <c r="L567"/>
      <c r="M567"/>
      <c r="N567" s="79" t="s">
        <v>1987</v>
      </c>
      <c r="O567" s="9" t="s">
        <v>1974</v>
      </c>
      <c r="P567" s="9" t="s">
        <v>1975</v>
      </c>
      <c r="Q567" s="9" t="s">
        <v>34</v>
      </c>
    </row>
    <row r="568" spans="1:17" ht="15" customHeight="1">
      <c r="A568" s="9" t="s">
        <v>1639</v>
      </c>
      <c r="B568" t="s">
        <v>1704</v>
      </c>
      <c r="C568" t="s">
        <v>1048</v>
      </c>
      <c r="D568" t="s">
        <v>461</v>
      </c>
      <c r="E568"/>
      <c r="F568"/>
      <c r="G568" t="s">
        <v>1988</v>
      </c>
      <c r="H568" s="79"/>
      <c r="I568" s="9" t="s">
        <v>1971</v>
      </c>
      <c r="J568" t="s">
        <v>1986</v>
      </c>
      <c r="K568" s="79">
        <v>0.21</v>
      </c>
      <c r="L568"/>
      <c r="M568"/>
      <c r="N568" s="79" t="s">
        <v>1987</v>
      </c>
      <c r="O568" s="9" t="s">
        <v>1974</v>
      </c>
      <c r="P568" s="9" t="s">
        <v>1975</v>
      </c>
      <c r="Q568" s="9" t="s">
        <v>34</v>
      </c>
    </row>
    <row r="569" spans="1:17" ht="15" customHeight="1">
      <c r="A569" s="9" t="s">
        <v>1639</v>
      </c>
      <c r="B569" t="s">
        <v>1704</v>
      </c>
      <c r="C569" t="s">
        <v>1048</v>
      </c>
      <c r="D569" t="s">
        <v>461</v>
      </c>
      <c r="E569"/>
      <c r="F569"/>
      <c r="G569"/>
      <c r="H569" s="79"/>
      <c r="I569" s="9" t="s">
        <v>1971</v>
      </c>
      <c r="J569" t="s">
        <v>1986</v>
      </c>
      <c r="K569" s="79">
        <v>0.6</v>
      </c>
      <c r="L569"/>
      <c r="M569"/>
      <c r="N569" s="79" t="s">
        <v>1983</v>
      </c>
      <c r="O569" s="9" t="s">
        <v>1974</v>
      </c>
      <c r="P569" s="9" t="s">
        <v>1975</v>
      </c>
      <c r="Q569" s="9" t="s">
        <v>34</v>
      </c>
    </row>
    <row r="570" spans="1:17" ht="15" customHeight="1">
      <c r="A570" s="9" t="s">
        <v>1639</v>
      </c>
      <c r="B570" t="s">
        <v>1704</v>
      </c>
      <c r="C570" t="s">
        <v>1048</v>
      </c>
      <c r="D570" t="s">
        <v>461</v>
      </c>
      <c r="E570"/>
      <c r="F570"/>
      <c r="G570"/>
      <c r="H570" s="79"/>
      <c r="I570" s="9" t="s">
        <v>1971</v>
      </c>
      <c r="J570" t="s">
        <v>1986</v>
      </c>
      <c r="K570" s="79">
        <v>0.28999999999999998</v>
      </c>
      <c r="L570"/>
      <c r="M570"/>
      <c r="N570" s="79" t="s">
        <v>1987</v>
      </c>
      <c r="O570" s="9" t="s">
        <v>1974</v>
      </c>
      <c r="P570" s="9" t="s">
        <v>1975</v>
      </c>
      <c r="Q570" s="9" t="s">
        <v>34</v>
      </c>
    </row>
    <row r="571" spans="1:17" ht="15" customHeight="1">
      <c r="A571" s="9" t="s">
        <v>1639</v>
      </c>
      <c r="B571" t="s">
        <v>1704</v>
      </c>
      <c r="C571" t="s">
        <v>1048</v>
      </c>
      <c r="D571" t="s">
        <v>461</v>
      </c>
      <c r="E571"/>
      <c r="F571"/>
      <c r="G571" t="s">
        <v>1989</v>
      </c>
      <c r="H571" s="79"/>
      <c r="I571" s="9" t="s">
        <v>1971</v>
      </c>
      <c r="J571" t="s">
        <v>1986</v>
      </c>
      <c r="K571" s="79">
        <v>0.39</v>
      </c>
      <c r="L571"/>
      <c r="M571"/>
      <c r="N571" s="79" t="s">
        <v>1987</v>
      </c>
      <c r="O571" s="9" t="s">
        <v>1974</v>
      </c>
      <c r="P571" s="9" t="s">
        <v>1975</v>
      </c>
      <c r="Q571" s="9" t="s">
        <v>34</v>
      </c>
    </row>
    <row r="572" spans="1:17" ht="15" customHeight="1">
      <c r="A572" s="9" t="s">
        <v>1647</v>
      </c>
      <c r="B572" t="s">
        <v>1704</v>
      </c>
      <c r="C572" t="s">
        <v>1048</v>
      </c>
      <c r="D572" t="s">
        <v>461</v>
      </c>
      <c r="E572"/>
      <c r="F572"/>
      <c r="G572"/>
      <c r="H572" s="79"/>
      <c r="I572" s="9" t="s">
        <v>1971</v>
      </c>
      <c r="J572" t="s">
        <v>1986</v>
      </c>
      <c r="K572" s="79">
        <v>0.95</v>
      </c>
      <c r="L572"/>
      <c r="M572"/>
      <c r="N572" s="79" t="s">
        <v>1987</v>
      </c>
      <c r="O572" s="9" t="s">
        <v>1974</v>
      </c>
      <c r="P572" s="9" t="s">
        <v>1975</v>
      </c>
      <c r="Q572" s="9" t="s">
        <v>34</v>
      </c>
    </row>
    <row r="573" spans="1:17" ht="15" customHeight="1">
      <c r="A573" s="9" t="s">
        <v>1647</v>
      </c>
      <c r="B573" t="s">
        <v>1704</v>
      </c>
      <c r="C573" t="s">
        <v>1048</v>
      </c>
      <c r="D573" t="s">
        <v>461</v>
      </c>
      <c r="E573"/>
      <c r="F573"/>
      <c r="G573" t="s">
        <v>1976</v>
      </c>
      <c r="H573" s="79"/>
      <c r="I573" s="9" t="s">
        <v>1971</v>
      </c>
      <c r="J573" t="s">
        <v>1986</v>
      </c>
      <c r="K573" s="79">
        <v>0.95</v>
      </c>
      <c r="L573"/>
      <c r="M573"/>
      <c r="N573" s="79" t="s">
        <v>1987</v>
      </c>
      <c r="O573" s="9" t="s">
        <v>1974</v>
      </c>
      <c r="P573" s="9" t="s">
        <v>1975</v>
      </c>
      <c r="Q573" s="9" t="s">
        <v>34</v>
      </c>
    </row>
    <row r="574" spans="1:17" ht="15" customHeight="1">
      <c r="A574" s="9" t="s">
        <v>1647</v>
      </c>
      <c r="B574" t="s">
        <v>1704</v>
      </c>
      <c r="C574" t="s">
        <v>1048</v>
      </c>
      <c r="D574" t="s">
        <v>461</v>
      </c>
      <c r="E574"/>
      <c r="F574"/>
      <c r="G574" t="s">
        <v>1988</v>
      </c>
      <c r="H574" s="79"/>
      <c r="I574" s="9" t="s">
        <v>1971</v>
      </c>
      <c r="J574" t="s">
        <v>1986</v>
      </c>
      <c r="K574" s="79">
        <v>0.98</v>
      </c>
      <c r="L574"/>
      <c r="M574"/>
      <c r="N574" s="79" t="s">
        <v>1987</v>
      </c>
      <c r="O574" s="9" t="s">
        <v>1974</v>
      </c>
      <c r="P574" s="9" t="s">
        <v>1975</v>
      </c>
      <c r="Q574" s="9" t="s">
        <v>34</v>
      </c>
    </row>
    <row r="575" spans="1:17" ht="15" customHeight="1">
      <c r="A575" s="9" t="s">
        <v>1647</v>
      </c>
      <c r="B575" t="s">
        <v>1704</v>
      </c>
      <c r="C575" t="s">
        <v>1048</v>
      </c>
      <c r="D575" t="s">
        <v>461</v>
      </c>
      <c r="E575"/>
      <c r="F575"/>
      <c r="G575"/>
      <c r="H575" s="79"/>
      <c r="I575" s="9" t="s">
        <v>1971</v>
      </c>
      <c r="J575" t="s">
        <v>1986</v>
      </c>
      <c r="K575" s="79">
        <v>0.83</v>
      </c>
      <c r="L575"/>
      <c r="M575"/>
      <c r="N575" s="79" t="s">
        <v>1983</v>
      </c>
      <c r="O575" s="9" t="s">
        <v>1974</v>
      </c>
      <c r="P575" s="9" t="s">
        <v>1975</v>
      </c>
      <c r="Q575" s="9" t="s">
        <v>34</v>
      </c>
    </row>
    <row r="576" spans="1:17" ht="15" customHeight="1">
      <c r="A576" s="9" t="s">
        <v>1647</v>
      </c>
      <c r="B576" t="s">
        <v>1704</v>
      </c>
      <c r="C576" t="s">
        <v>1048</v>
      </c>
      <c r="D576" t="s">
        <v>461</v>
      </c>
      <c r="E576"/>
      <c r="F576"/>
      <c r="G576"/>
      <c r="H576" s="79"/>
      <c r="I576" s="9" t="s">
        <v>1971</v>
      </c>
      <c r="J576" t="s">
        <v>1986</v>
      </c>
      <c r="K576" s="79">
        <v>1</v>
      </c>
      <c r="L576"/>
      <c r="M576"/>
      <c r="N576" s="79" t="s">
        <v>1987</v>
      </c>
      <c r="O576" s="9" t="s">
        <v>1974</v>
      </c>
      <c r="P576" s="9" t="s">
        <v>1975</v>
      </c>
      <c r="Q576" s="9" t="s">
        <v>34</v>
      </c>
    </row>
    <row r="577" spans="1:17" ht="15" customHeight="1">
      <c r="A577" s="9" t="s">
        <v>1647</v>
      </c>
      <c r="B577" t="s">
        <v>1704</v>
      </c>
      <c r="C577" t="s">
        <v>1048</v>
      </c>
      <c r="D577" t="s">
        <v>461</v>
      </c>
      <c r="E577"/>
      <c r="F577"/>
      <c r="G577" t="s">
        <v>1989</v>
      </c>
      <c r="H577" s="79"/>
      <c r="I577" s="9" t="s">
        <v>1971</v>
      </c>
      <c r="J577" t="s">
        <v>1986</v>
      </c>
      <c r="K577" s="79">
        <v>0.96</v>
      </c>
      <c r="L577"/>
      <c r="M577"/>
      <c r="N577" s="79" t="s">
        <v>1987</v>
      </c>
      <c r="O577" s="9" t="s">
        <v>1974</v>
      </c>
      <c r="P577" s="9" t="s">
        <v>1975</v>
      </c>
      <c r="Q577" s="9" t="s">
        <v>34</v>
      </c>
    </row>
    <row r="578" spans="1:17" ht="15" customHeight="1">
      <c r="A578" s="9" t="s">
        <v>1639</v>
      </c>
      <c r="B578" t="s">
        <v>1990</v>
      </c>
      <c r="C578" t="s">
        <v>1048</v>
      </c>
      <c r="D578" t="s">
        <v>461</v>
      </c>
      <c r="E578"/>
      <c r="F578"/>
      <c r="G578"/>
      <c r="H578" s="79"/>
      <c r="I578" s="9" t="s">
        <v>1971</v>
      </c>
      <c r="J578"/>
      <c r="K578" s="79">
        <v>0.13</v>
      </c>
      <c r="L578"/>
      <c r="M578"/>
      <c r="N578" s="79" t="s">
        <v>1991</v>
      </c>
      <c r="O578" s="9" t="s">
        <v>1974</v>
      </c>
      <c r="P578" s="9" t="s">
        <v>1975</v>
      </c>
      <c r="Q578" s="9" t="s">
        <v>34</v>
      </c>
    </row>
    <row r="579" spans="1:17" ht="15" customHeight="1">
      <c r="A579" s="9" t="s">
        <v>1639</v>
      </c>
      <c r="B579" t="s">
        <v>1990</v>
      </c>
      <c r="C579" t="s">
        <v>1048</v>
      </c>
      <c r="D579" t="s">
        <v>461</v>
      </c>
      <c r="E579"/>
      <c r="F579"/>
      <c r="G579" t="s">
        <v>1992</v>
      </c>
      <c r="H579" s="79"/>
      <c r="I579" s="9" t="s">
        <v>1971</v>
      </c>
      <c r="J579"/>
      <c r="K579" s="79">
        <v>0.5</v>
      </c>
      <c r="L579"/>
      <c r="M579"/>
      <c r="N579" s="79" t="s">
        <v>1993</v>
      </c>
      <c r="O579" s="9" t="s">
        <v>1974</v>
      </c>
      <c r="P579" s="9" t="s">
        <v>1975</v>
      </c>
      <c r="Q579" s="9" t="s">
        <v>34</v>
      </c>
    </row>
    <row r="580" spans="1:17" ht="15" customHeight="1">
      <c r="A580" s="9" t="s">
        <v>1639</v>
      </c>
      <c r="B580" t="s">
        <v>1990</v>
      </c>
      <c r="C580" t="s">
        <v>1048</v>
      </c>
      <c r="D580" t="s">
        <v>461</v>
      </c>
      <c r="E580"/>
      <c r="F580"/>
      <c r="G580" t="s">
        <v>1994</v>
      </c>
      <c r="H580" s="79"/>
      <c r="I580" s="9" t="s">
        <v>1971</v>
      </c>
      <c r="J580"/>
      <c r="K580" s="79">
        <v>0.85</v>
      </c>
      <c r="L580"/>
      <c r="M580"/>
      <c r="N580" s="79" t="s">
        <v>1993</v>
      </c>
      <c r="O580" s="9" t="s">
        <v>1974</v>
      </c>
      <c r="P580" s="9" t="s">
        <v>1975</v>
      </c>
      <c r="Q580" s="9" t="s">
        <v>34</v>
      </c>
    </row>
    <row r="581" spans="1:17" ht="15" customHeight="1">
      <c r="A581" s="9" t="s">
        <v>1639</v>
      </c>
      <c r="B581" t="s">
        <v>1990</v>
      </c>
      <c r="C581" t="s">
        <v>1048</v>
      </c>
      <c r="D581" t="s">
        <v>461</v>
      </c>
      <c r="E581"/>
      <c r="F581"/>
      <c r="G581" t="s">
        <v>1995</v>
      </c>
      <c r="H581" s="79"/>
      <c r="I581" s="9" t="s">
        <v>1971</v>
      </c>
      <c r="J581"/>
      <c r="K581" s="79">
        <v>0.75</v>
      </c>
      <c r="L581"/>
      <c r="M581"/>
      <c r="N581" s="79" t="s">
        <v>1993</v>
      </c>
      <c r="O581" s="9" t="s">
        <v>1974</v>
      </c>
      <c r="P581" s="9" t="s">
        <v>1975</v>
      </c>
      <c r="Q581" s="9" t="s">
        <v>34</v>
      </c>
    </row>
    <row r="582" spans="1:17" ht="15" customHeight="1">
      <c r="A582" s="9" t="s">
        <v>1647</v>
      </c>
      <c r="B582" t="s">
        <v>1990</v>
      </c>
      <c r="C582" t="s">
        <v>1048</v>
      </c>
      <c r="D582" t="s">
        <v>461</v>
      </c>
      <c r="E582"/>
      <c r="F582"/>
      <c r="G582"/>
      <c r="H582" s="79"/>
      <c r="I582" s="9" t="s">
        <v>1971</v>
      </c>
      <c r="J582"/>
      <c r="K582" s="79">
        <v>0.88</v>
      </c>
      <c r="L582"/>
      <c r="M582"/>
      <c r="N582" s="79" t="s">
        <v>1991</v>
      </c>
      <c r="O582" s="9" t="s">
        <v>1974</v>
      </c>
      <c r="P582" s="9" t="s">
        <v>1975</v>
      </c>
      <c r="Q582" s="9" t="s">
        <v>34</v>
      </c>
    </row>
    <row r="583" spans="1:17" ht="15" customHeight="1">
      <c r="A583" s="9" t="s">
        <v>1647</v>
      </c>
      <c r="B583" t="s">
        <v>1990</v>
      </c>
      <c r="C583" t="s">
        <v>1048</v>
      </c>
      <c r="D583" t="s">
        <v>461</v>
      </c>
      <c r="E583"/>
      <c r="F583"/>
      <c r="G583" t="s">
        <v>1992</v>
      </c>
      <c r="H583" s="79"/>
      <c r="I583" s="9" t="s">
        <v>1971</v>
      </c>
      <c r="J583"/>
      <c r="K583" s="79">
        <v>0.94</v>
      </c>
      <c r="L583"/>
      <c r="M583"/>
      <c r="N583" s="79" t="s">
        <v>1993</v>
      </c>
      <c r="O583" s="9" t="s">
        <v>1974</v>
      </c>
      <c r="P583" s="9" t="s">
        <v>1975</v>
      </c>
      <c r="Q583" s="9" t="s">
        <v>34</v>
      </c>
    </row>
    <row r="584" spans="1:17" ht="15" customHeight="1">
      <c r="A584" s="9" t="s">
        <v>1647</v>
      </c>
      <c r="B584" t="s">
        <v>1990</v>
      </c>
      <c r="C584" t="s">
        <v>1048</v>
      </c>
      <c r="D584" t="s">
        <v>461</v>
      </c>
      <c r="E584"/>
      <c r="F584"/>
      <c r="G584" t="s">
        <v>1994</v>
      </c>
      <c r="H584" s="79"/>
      <c r="I584" s="9" t="s">
        <v>1971</v>
      </c>
      <c r="J584"/>
      <c r="K584" s="79">
        <v>0.94</v>
      </c>
      <c r="L584"/>
      <c r="M584"/>
      <c r="N584" s="79" t="s">
        <v>1993</v>
      </c>
      <c r="O584" s="9" t="s">
        <v>1974</v>
      </c>
      <c r="P584" s="9" t="s">
        <v>1975</v>
      </c>
      <c r="Q584" s="9" t="s">
        <v>34</v>
      </c>
    </row>
    <row r="585" spans="1:17" ht="15" customHeight="1">
      <c r="A585" s="9" t="s">
        <v>1647</v>
      </c>
      <c r="B585" t="s">
        <v>1990</v>
      </c>
      <c r="C585" t="s">
        <v>1048</v>
      </c>
      <c r="D585" t="s">
        <v>461</v>
      </c>
      <c r="E585"/>
      <c r="F585"/>
      <c r="G585" t="s">
        <v>1995</v>
      </c>
      <c r="H585" s="79"/>
      <c r="I585" s="9" t="s">
        <v>1971</v>
      </c>
      <c r="J585"/>
      <c r="K585" s="79">
        <v>0.95</v>
      </c>
      <c r="L585"/>
      <c r="M585"/>
      <c r="N585" s="79" t="s">
        <v>1993</v>
      </c>
      <c r="O585" s="9" t="s">
        <v>1974</v>
      </c>
      <c r="P585" s="9" t="s">
        <v>1975</v>
      </c>
      <c r="Q585" s="9" t="s">
        <v>34</v>
      </c>
    </row>
    <row r="586" spans="1:17" ht="15" customHeight="1">
      <c r="A586" t="s">
        <v>1639</v>
      </c>
      <c r="B586" t="s">
        <v>1704</v>
      </c>
      <c r="C586" t="s">
        <v>1048</v>
      </c>
      <c r="D586" t="s">
        <v>1340</v>
      </c>
      <c r="E586"/>
      <c r="F586"/>
      <c r="G586" s="79"/>
      <c r="H586" s="79"/>
      <c r="I586" s="9" t="s">
        <v>1971</v>
      </c>
      <c r="J586" t="s">
        <v>1648</v>
      </c>
      <c r="K586" s="79">
        <v>0.82</v>
      </c>
      <c r="L586"/>
      <c r="M586"/>
      <c r="N586" s="79" t="s">
        <v>1981</v>
      </c>
      <c r="O586" s="9" t="s">
        <v>1974</v>
      </c>
      <c r="P586" s="9" t="s">
        <v>1975</v>
      </c>
      <c r="Q586" s="9" t="s">
        <v>34</v>
      </c>
    </row>
    <row r="587" spans="1:17" ht="15" customHeight="1">
      <c r="A587" t="s">
        <v>1639</v>
      </c>
      <c r="B587" t="s">
        <v>1704</v>
      </c>
      <c r="C587" t="s">
        <v>1048</v>
      </c>
      <c r="D587" t="s">
        <v>1340</v>
      </c>
      <c r="E587"/>
      <c r="F587"/>
      <c r="G587" s="79"/>
      <c r="H587" s="79"/>
      <c r="I587" s="9" t="s">
        <v>1971</v>
      </c>
      <c r="J587" t="s">
        <v>1648</v>
      </c>
      <c r="K587" s="79">
        <v>0.91</v>
      </c>
      <c r="L587"/>
      <c r="M587"/>
      <c r="N587" s="79" t="s">
        <v>1985</v>
      </c>
      <c r="O587" s="9" t="s">
        <v>1974</v>
      </c>
      <c r="P587" s="9" t="s">
        <v>1975</v>
      </c>
      <c r="Q587" s="9" t="s">
        <v>34</v>
      </c>
    </row>
    <row r="588" spans="1:17" ht="15" customHeight="1">
      <c r="A588" t="s">
        <v>1639</v>
      </c>
      <c r="B588" t="s">
        <v>1704</v>
      </c>
      <c r="C588" t="s">
        <v>1048</v>
      </c>
      <c r="D588" t="s">
        <v>1340</v>
      </c>
      <c r="E588"/>
      <c r="F588"/>
      <c r="G588" s="79"/>
      <c r="H588" s="79"/>
      <c r="I588" s="9" t="s">
        <v>1971</v>
      </c>
      <c r="J588" t="s">
        <v>1648</v>
      </c>
      <c r="K588" s="79">
        <v>0.86</v>
      </c>
      <c r="L588"/>
      <c r="M588"/>
      <c r="N588" s="79" t="s">
        <v>1985</v>
      </c>
      <c r="O588" s="9" t="s">
        <v>1974</v>
      </c>
      <c r="P588" s="9" t="s">
        <v>1975</v>
      </c>
      <c r="Q588" s="9" t="s">
        <v>34</v>
      </c>
    </row>
    <row r="589" spans="1:17" ht="15" customHeight="1">
      <c r="A589" t="s">
        <v>1639</v>
      </c>
      <c r="B589" t="s">
        <v>1704</v>
      </c>
      <c r="C589" t="s">
        <v>1048</v>
      </c>
      <c r="D589" t="s">
        <v>1340</v>
      </c>
      <c r="E589"/>
      <c r="F589"/>
      <c r="G589" s="79"/>
      <c r="H589" s="79"/>
      <c r="I589" s="9" t="s">
        <v>1971</v>
      </c>
      <c r="J589" t="s">
        <v>1648</v>
      </c>
      <c r="K589" s="79">
        <v>0.91</v>
      </c>
      <c r="L589"/>
      <c r="M589"/>
      <c r="N589" s="79" t="s">
        <v>1985</v>
      </c>
      <c r="O589" s="9" t="s">
        <v>1974</v>
      </c>
      <c r="P589" s="9" t="s">
        <v>1975</v>
      </c>
      <c r="Q589" s="9" t="s">
        <v>34</v>
      </c>
    </row>
    <row r="590" spans="1:17" ht="15" customHeight="1">
      <c r="A590" t="s">
        <v>1639</v>
      </c>
      <c r="B590" t="s">
        <v>1704</v>
      </c>
      <c r="C590" t="s">
        <v>1048</v>
      </c>
      <c r="D590" t="s">
        <v>1340</v>
      </c>
      <c r="E590"/>
      <c r="F590"/>
      <c r="G590" s="79"/>
      <c r="H590" s="79"/>
      <c r="I590" s="9" t="s">
        <v>1971</v>
      </c>
      <c r="J590" t="s">
        <v>1648</v>
      </c>
      <c r="K590" s="79">
        <v>0.87</v>
      </c>
      <c r="L590"/>
      <c r="M590"/>
      <c r="N590" s="79" t="s">
        <v>1982</v>
      </c>
      <c r="O590" s="9" t="s">
        <v>1974</v>
      </c>
      <c r="P590" s="9" t="s">
        <v>1975</v>
      </c>
      <c r="Q590" s="9" t="s">
        <v>34</v>
      </c>
    </row>
    <row r="591" spans="1:17" ht="15" customHeight="1">
      <c r="A591" t="s">
        <v>1639</v>
      </c>
      <c r="B591" t="s">
        <v>1704</v>
      </c>
      <c r="C591" t="s">
        <v>1048</v>
      </c>
      <c r="D591" t="s">
        <v>1340</v>
      </c>
      <c r="E591"/>
      <c r="F591"/>
      <c r="G591" s="79"/>
      <c r="H591" s="79"/>
      <c r="I591" s="9" t="s">
        <v>1971</v>
      </c>
      <c r="J591" t="s">
        <v>1648</v>
      </c>
      <c r="K591" s="79">
        <v>0.88</v>
      </c>
      <c r="L591"/>
      <c r="M591"/>
      <c r="N591" s="79" t="s">
        <v>1985</v>
      </c>
      <c r="O591" s="9" t="s">
        <v>1974</v>
      </c>
      <c r="P591" s="9" t="s">
        <v>1975</v>
      </c>
      <c r="Q591" s="9" t="s">
        <v>34</v>
      </c>
    </row>
    <row r="592" spans="1:17" ht="15" customHeight="1">
      <c r="A592" t="s">
        <v>1639</v>
      </c>
      <c r="B592" t="s">
        <v>1704</v>
      </c>
      <c r="C592" t="s">
        <v>1048</v>
      </c>
      <c r="D592" t="s">
        <v>1340</v>
      </c>
      <c r="E592"/>
      <c r="F592"/>
      <c r="G592" s="79"/>
      <c r="H592" s="79"/>
      <c r="I592" s="9" t="s">
        <v>1971</v>
      </c>
      <c r="J592" t="s">
        <v>1648</v>
      </c>
      <c r="K592" s="79">
        <v>0.88</v>
      </c>
      <c r="L592"/>
      <c r="M592"/>
      <c r="N592" s="79" t="s">
        <v>1984</v>
      </c>
      <c r="O592" s="9" t="s">
        <v>1974</v>
      </c>
      <c r="P592" s="9" t="s">
        <v>1975</v>
      </c>
      <c r="Q592" s="9" t="s">
        <v>34</v>
      </c>
    </row>
    <row r="593" spans="1:17" ht="15" customHeight="1">
      <c r="A593" t="s">
        <v>1639</v>
      </c>
      <c r="B593" t="s">
        <v>1704</v>
      </c>
      <c r="C593" t="s">
        <v>1048</v>
      </c>
      <c r="D593" t="s">
        <v>1340</v>
      </c>
      <c r="E593"/>
      <c r="F593"/>
      <c r="G593" s="79"/>
      <c r="H593" s="79"/>
      <c r="I593" s="9" t="s">
        <v>1971</v>
      </c>
      <c r="J593" t="s">
        <v>1648</v>
      </c>
      <c r="K593" s="79">
        <v>1</v>
      </c>
      <c r="L593"/>
      <c r="M593"/>
      <c r="N593" s="79" t="s">
        <v>1984</v>
      </c>
      <c r="O593" s="9" t="s">
        <v>1974</v>
      </c>
      <c r="P593" s="9" t="s">
        <v>1975</v>
      </c>
      <c r="Q593" s="9" t="s">
        <v>34</v>
      </c>
    </row>
    <row r="594" spans="1:17" ht="15" customHeight="1">
      <c r="A594" t="s">
        <v>1639</v>
      </c>
      <c r="B594" t="s">
        <v>1704</v>
      </c>
      <c r="C594" t="s">
        <v>1048</v>
      </c>
      <c r="D594" t="s">
        <v>1340</v>
      </c>
      <c r="E594"/>
      <c r="F594"/>
      <c r="G594" s="79"/>
      <c r="H594" s="79"/>
      <c r="I594" s="9" t="s">
        <v>1971</v>
      </c>
      <c r="J594" t="s">
        <v>1648</v>
      </c>
      <c r="K594" s="79">
        <v>0.54</v>
      </c>
      <c r="L594"/>
      <c r="M594"/>
      <c r="N594" s="79" t="s">
        <v>1981</v>
      </c>
      <c r="O594" s="9" t="s">
        <v>1974</v>
      </c>
      <c r="P594" s="9" t="s">
        <v>1975</v>
      </c>
      <c r="Q594" s="9" t="s">
        <v>34</v>
      </c>
    </row>
    <row r="595" spans="1:17" ht="15" customHeight="1">
      <c r="A595" t="s">
        <v>1639</v>
      </c>
      <c r="B595" t="s">
        <v>1704</v>
      </c>
      <c r="C595" t="s">
        <v>1048</v>
      </c>
      <c r="D595" t="s">
        <v>1340</v>
      </c>
      <c r="E595"/>
      <c r="F595"/>
      <c r="G595" s="79"/>
      <c r="H595" s="79"/>
      <c r="I595" s="9" t="s">
        <v>1971</v>
      </c>
      <c r="J595" t="s">
        <v>1648</v>
      </c>
      <c r="K595" s="79">
        <v>0.92</v>
      </c>
      <c r="L595"/>
      <c r="M595"/>
      <c r="N595" s="79" t="s">
        <v>1985</v>
      </c>
      <c r="O595" s="9" t="s">
        <v>1974</v>
      </c>
      <c r="P595" s="9" t="s">
        <v>1975</v>
      </c>
      <c r="Q595" s="9" t="s">
        <v>34</v>
      </c>
    </row>
    <row r="596" spans="1:17" ht="15" customHeight="1">
      <c r="A596" t="s">
        <v>1639</v>
      </c>
      <c r="B596" t="s">
        <v>1704</v>
      </c>
      <c r="C596" t="s">
        <v>1048</v>
      </c>
      <c r="D596" t="s">
        <v>1340</v>
      </c>
      <c r="E596"/>
      <c r="F596"/>
      <c r="G596" s="79" t="s">
        <v>1996</v>
      </c>
      <c r="H596" s="79"/>
      <c r="I596" s="9" t="s">
        <v>1971</v>
      </c>
      <c r="J596" t="s">
        <v>1648</v>
      </c>
      <c r="K596" s="79">
        <v>0.78</v>
      </c>
      <c r="L596"/>
      <c r="M596"/>
      <c r="N596" s="79" t="s">
        <v>1985</v>
      </c>
      <c r="O596" s="9" t="s">
        <v>1974</v>
      </c>
      <c r="P596" s="9" t="s">
        <v>1975</v>
      </c>
      <c r="Q596" s="9" t="s">
        <v>34</v>
      </c>
    </row>
    <row r="597" spans="1:17" ht="15" customHeight="1">
      <c r="A597" t="s">
        <v>1639</v>
      </c>
      <c r="B597" t="s">
        <v>1704</v>
      </c>
      <c r="C597" t="s">
        <v>1048</v>
      </c>
      <c r="D597" t="s">
        <v>1340</v>
      </c>
      <c r="E597"/>
      <c r="F597"/>
      <c r="G597" s="79" t="s">
        <v>1996</v>
      </c>
      <c r="H597" s="79"/>
      <c r="I597" s="9" t="s">
        <v>1971</v>
      </c>
      <c r="J597" t="s">
        <v>1648</v>
      </c>
      <c r="K597" s="79">
        <v>0.63</v>
      </c>
      <c r="L597"/>
      <c r="M597"/>
      <c r="N597" s="79" t="s">
        <v>1981</v>
      </c>
      <c r="O597" s="9" t="s">
        <v>1974</v>
      </c>
      <c r="P597" s="9" t="s">
        <v>1975</v>
      </c>
      <c r="Q597" s="9" t="s">
        <v>34</v>
      </c>
    </row>
    <row r="598" spans="1:17" ht="15" customHeight="1">
      <c r="A598" t="s">
        <v>1639</v>
      </c>
      <c r="B598" t="s">
        <v>1704</v>
      </c>
      <c r="C598" t="s">
        <v>1048</v>
      </c>
      <c r="D598" t="s">
        <v>1340</v>
      </c>
      <c r="E598"/>
      <c r="F598"/>
      <c r="G598" s="79"/>
      <c r="H598" s="79"/>
      <c r="I598" s="9" t="s">
        <v>1971</v>
      </c>
      <c r="J598" t="s">
        <v>1648</v>
      </c>
      <c r="K598" s="79">
        <v>0.84</v>
      </c>
      <c r="L598"/>
      <c r="M598"/>
      <c r="N598" s="79" t="s">
        <v>1982</v>
      </c>
      <c r="O598" s="9" t="s">
        <v>1974</v>
      </c>
      <c r="P598" s="9" t="s">
        <v>1975</v>
      </c>
      <c r="Q598" s="9" t="s">
        <v>34</v>
      </c>
    </row>
    <row r="599" spans="1:17" ht="15" customHeight="1">
      <c r="A599" t="s">
        <v>1639</v>
      </c>
      <c r="B599" t="s">
        <v>1704</v>
      </c>
      <c r="C599" t="s">
        <v>1048</v>
      </c>
      <c r="D599" t="s">
        <v>1340</v>
      </c>
      <c r="E599"/>
      <c r="F599"/>
      <c r="G599" s="79"/>
      <c r="H599" s="79"/>
      <c r="I599" s="9" t="s">
        <v>1971</v>
      </c>
      <c r="J599" t="s">
        <v>1648</v>
      </c>
      <c r="K599" s="79">
        <v>0.83</v>
      </c>
      <c r="L599"/>
      <c r="M599"/>
      <c r="N599" s="79" t="s">
        <v>1981</v>
      </c>
      <c r="O599" s="9" t="s">
        <v>1974</v>
      </c>
      <c r="P599" s="9" t="s">
        <v>1975</v>
      </c>
      <c r="Q599" s="9" t="s">
        <v>34</v>
      </c>
    </row>
    <row r="600" spans="1:17" ht="15" customHeight="1">
      <c r="A600" t="s">
        <v>1647</v>
      </c>
      <c r="B600" t="s">
        <v>1704</v>
      </c>
      <c r="C600" t="s">
        <v>1048</v>
      </c>
      <c r="D600" t="s">
        <v>1340</v>
      </c>
      <c r="E600"/>
      <c r="F600"/>
      <c r="G600" s="79"/>
      <c r="H600" s="79"/>
      <c r="I600" s="9" t="s">
        <v>1971</v>
      </c>
      <c r="J600" t="s">
        <v>1648</v>
      </c>
      <c r="K600" s="79">
        <v>0.95</v>
      </c>
      <c r="L600"/>
      <c r="M600"/>
      <c r="N600" s="79" t="s">
        <v>1981</v>
      </c>
      <c r="O600" s="9" t="s">
        <v>1974</v>
      </c>
      <c r="P600" s="9" t="s">
        <v>1975</v>
      </c>
      <c r="Q600" s="9" t="s">
        <v>34</v>
      </c>
    </row>
    <row r="601" spans="1:17" ht="15" customHeight="1">
      <c r="A601" t="s">
        <v>1647</v>
      </c>
      <c r="B601" t="s">
        <v>1704</v>
      </c>
      <c r="C601" t="s">
        <v>1048</v>
      </c>
      <c r="D601" t="s">
        <v>1340</v>
      </c>
      <c r="E601"/>
      <c r="F601"/>
      <c r="G601" s="79"/>
      <c r="H601" s="79"/>
      <c r="I601" s="9" t="s">
        <v>1971</v>
      </c>
      <c r="J601" t="s">
        <v>1648</v>
      </c>
      <c r="K601" s="79">
        <v>0.79</v>
      </c>
      <c r="L601"/>
      <c r="M601"/>
      <c r="N601" s="79" t="s">
        <v>1985</v>
      </c>
      <c r="O601" s="9" t="s">
        <v>1974</v>
      </c>
      <c r="P601" s="9" t="s">
        <v>1975</v>
      </c>
      <c r="Q601" s="9" t="s">
        <v>34</v>
      </c>
    </row>
    <row r="602" spans="1:17" ht="15" customHeight="1">
      <c r="A602" t="s">
        <v>1647</v>
      </c>
      <c r="B602" t="s">
        <v>1704</v>
      </c>
      <c r="C602" t="s">
        <v>1048</v>
      </c>
      <c r="D602" t="s">
        <v>1340</v>
      </c>
      <c r="E602"/>
      <c r="F602"/>
      <c r="G602" s="79"/>
      <c r="H602" s="79"/>
      <c r="I602" s="9" t="s">
        <v>1971</v>
      </c>
      <c r="J602" t="s">
        <v>1648</v>
      </c>
      <c r="K602" s="79">
        <v>0.92</v>
      </c>
      <c r="L602"/>
      <c r="M602"/>
      <c r="N602" s="79" t="s">
        <v>1985</v>
      </c>
      <c r="O602" s="9" t="s">
        <v>1974</v>
      </c>
      <c r="P602" s="9" t="s">
        <v>1975</v>
      </c>
      <c r="Q602" s="9" t="s">
        <v>34</v>
      </c>
    </row>
    <row r="603" spans="1:17" ht="15" customHeight="1">
      <c r="A603" t="s">
        <v>1647</v>
      </c>
      <c r="B603" t="s">
        <v>1704</v>
      </c>
      <c r="C603" t="s">
        <v>1048</v>
      </c>
      <c r="D603" t="s">
        <v>1340</v>
      </c>
      <c r="E603"/>
      <c r="F603"/>
      <c r="G603" s="79"/>
      <c r="H603" s="79"/>
      <c r="I603" s="9" t="s">
        <v>1971</v>
      </c>
      <c r="J603" t="s">
        <v>1648</v>
      </c>
      <c r="K603" s="79">
        <v>0.92</v>
      </c>
      <c r="L603"/>
      <c r="M603"/>
      <c r="N603" s="79" t="s">
        <v>1985</v>
      </c>
      <c r="O603" s="9" t="s">
        <v>1974</v>
      </c>
      <c r="P603" s="9" t="s">
        <v>1975</v>
      </c>
      <c r="Q603" s="9" t="s">
        <v>34</v>
      </c>
    </row>
    <row r="604" spans="1:17" ht="15" customHeight="1">
      <c r="A604" t="s">
        <v>1647</v>
      </c>
      <c r="B604" t="s">
        <v>1704</v>
      </c>
      <c r="C604" t="s">
        <v>1048</v>
      </c>
      <c r="D604" t="s">
        <v>1340</v>
      </c>
      <c r="E604"/>
      <c r="F604"/>
      <c r="G604" s="79"/>
      <c r="H604" s="79"/>
      <c r="I604" s="9" t="s">
        <v>1971</v>
      </c>
      <c r="J604" t="s">
        <v>1648</v>
      </c>
      <c r="K604" s="79">
        <v>1</v>
      </c>
      <c r="L604"/>
      <c r="M604"/>
      <c r="N604" s="79" t="s">
        <v>1982</v>
      </c>
      <c r="O604" s="9" t="s">
        <v>1974</v>
      </c>
      <c r="P604" s="9" t="s">
        <v>1975</v>
      </c>
      <c r="Q604" s="9" t="s">
        <v>34</v>
      </c>
    </row>
    <row r="605" spans="1:17" ht="15" customHeight="1">
      <c r="A605" t="s">
        <v>1647</v>
      </c>
      <c r="B605" t="s">
        <v>1704</v>
      </c>
      <c r="C605" t="s">
        <v>1048</v>
      </c>
      <c r="D605" t="s">
        <v>1340</v>
      </c>
      <c r="E605"/>
      <c r="F605"/>
      <c r="G605" s="79"/>
      <c r="H605" s="79"/>
      <c r="I605" s="9" t="s">
        <v>1971</v>
      </c>
      <c r="J605" t="s">
        <v>1648</v>
      </c>
      <c r="K605" s="79">
        <v>0.94</v>
      </c>
      <c r="L605"/>
      <c r="M605"/>
      <c r="N605" s="79" t="s">
        <v>1985</v>
      </c>
      <c r="O605" s="9" t="s">
        <v>1974</v>
      </c>
      <c r="P605" s="9" t="s">
        <v>1975</v>
      </c>
      <c r="Q605" s="9" t="s">
        <v>34</v>
      </c>
    </row>
    <row r="606" spans="1:17" ht="15" customHeight="1">
      <c r="A606" t="s">
        <v>1647</v>
      </c>
      <c r="B606" t="s">
        <v>1704</v>
      </c>
      <c r="C606" t="s">
        <v>1048</v>
      </c>
      <c r="D606" t="s">
        <v>1340</v>
      </c>
      <c r="E606"/>
      <c r="F606"/>
      <c r="G606" s="79"/>
      <c r="H606" s="79"/>
      <c r="I606" s="9" t="s">
        <v>1971</v>
      </c>
      <c r="J606" t="s">
        <v>1648</v>
      </c>
      <c r="K606" s="79">
        <v>0.95</v>
      </c>
      <c r="L606"/>
      <c r="M606"/>
      <c r="N606" s="79" t="s">
        <v>1984</v>
      </c>
      <c r="O606" s="9" t="s">
        <v>1974</v>
      </c>
      <c r="P606" s="9" t="s">
        <v>1975</v>
      </c>
      <c r="Q606" s="9" t="s">
        <v>34</v>
      </c>
    </row>
    <row r="607" spans="1:17" ht="15" customHeight="1">
      <c r="A607" t="s">
        <v>1647</v>
      </c>
      <c r="B607" t="s">
        <v>1704</v>
      </c>
      <c r="C607" t="s">
        <v>1048</v>
      </c>
      <c r="D607" t="s">
        <v>1340</v>
      </c>
      <c r="E607"/>
      <c r="F607"/>
      <c r="G607" s="79"/>
      <c r="H607" s="79"/>
      <c r="I607" s="9" t="s">
        <v>1971</v>
      </c>
      <c r="J607" t="s">
        <v>1648</v>
      </c>
      <c r="K607" s="79">
        <v>0.93</v>
      </c>
      <c r="L607"/>
      <c r="M607"/>
      <c r="N607" s="79" t="s">
        <v>1984</v>
      </c>
      <c r="O607" s="9" t="s">
        <v>1974</v>
      </c>
      <c r="P607" s="9" t="s">
        <v>1975</v>
      </c>
      <c r="Q607" s="9" t="s">
        <v>34</v>
      </c>
    </row>
    <row r="608" spans="1:17" ht="15" customHeight="1">
      <c r="A608" t="s">
        <v>1647</v>
      </c>
      <c r="B608" t="s">
        <v>1704</v>
      </c>
      <c r="C608" t="s">
        <v>1048</v>
      </c>
      <c r="D608" t="s">
        <v>1340</v>
      </c>
      <c r="E608"/>
      <c r="F608"/>
      <c r="G608" s="79"/>
      <c r="H608" s="79"/>
      <c r="I608" s="9" t="s">
        <v>1971</v>
      </c>
      <c r="J608" t="s">
        <v>1648</v>
      </c>
      <c r="K608" s="79">
        <v>1</v>
      </c>
      <c r="L608"/>
      <c r="M608"/>
      <c r="N608" s="79" t="s">
        <v>1981</v>
      </c>
      <c r="O608" s="9" t="s">
        <v>1974</v>
      </c>
      <c r="P608" s="9" t="s">
        <v>1975</v>
      </c>
      <c r="Q608" s="9" t="s">
        <v>34</v>
      </c>
    </row>
    <row r="609" spans="1:17" ht="15" customHeight="1">
      <c r="A609" t="s">
        <v>1647</v>
      </c>
      <c r="B609" t="s">
        <v>1704</v>
      </c>
      <c r="C609" t="s">
        <v>1048</v>
      </c>
      <c r="D609" t="s">
        <v>1340</v>
      </c>
      <c r="E609"/>
      <c r="F609"/>
      <c r="G609" s="79"/>
      <c r="H609" s="79"/>
      <c r="I609" s="9" t="s">
        <v>1971</v>
      </c>
      <c r="J609" t="s">
        <v>1648</v>
      </c>
      <c r="K609" s="79"/>
      <c r="L609"/>
      <c r="M609"/>
      <c r="N609" s="79" t="s">
        <v>1985</v>
      </c>
      <c r="O609" s="9" t="s">
        <v>1974</v>
      </c>
      <c r="P609" s="9" t="s">
        <v>1975</v>
      </c>
      <c r="Q609" s="9" t="s">
        <v>34</v>
      </c>
    </row>
    <row r="610" spans="1:17" ht="15" customHeight="1">
      <c r="A610" t="s">
        <v>1647</v>
      </c>
      <c r="B610" t="s">
        <v>1704</v>
      </c>
      <c r="C610" t="s">
        <v>1048</v>
      </c>
      <c r="D610" t="s">
        <v>1340</v>
      </c>
      <c r="E610"/>
      <c r="F610"/>
      <c r="G610" s="79" t="s">
        <v>1996</v>
      </c>
      <c r="H610" s="79"/>
      <c r="I610" s="9" t="s">
        <v>1971</v>
      </c>
      <c r="J610" t="s">
        <v>1648</v>
      </c>
      <c r="K610" s="79">
        <v>1</v>
      </c>
      <c r="L610"/>
      <c r="M610"/>
      <c r="N610" s="79" t="s">
        <v>1985</v>
      </c>
      <c r="O610" s="9" t="s">
        <v>1974</v>
      </c>
      <c r="P610" s="9" t="s">
        <v>1975</v>
      </c>
      <c r="Q610" s="9" t="s">
        <v>34</v>
      </c>
    </row>
    <row r="611" spans="1:17" ht="15" customHeight="1">
      <c r="A611" t="s">
        <v>1647</v>
      </c>
      <c r="B611" t="s">
        <v>1704</v>
      </c>
      <c r="C611" t="s">
        <v>1048</v>
      </c>
      <c r="D611" t="s">
        <v>1340</v>
      </c>
      <c r="E611"/>
      <c r="F611"/>
      <c r="G611" s="79" t="s">
        <v>1996</v>
      </c>
      <c r="H611" s="79"/>
      <c r="I611" s="9" t="s">
        <v>1971</v>
      </c>
      <c r="J611" t="s">
        <v>1648</v>
      </c>
      <c r="K611" s="79">
        <v>0.95</v>
      </c>
      <c r="L611"/>
      <c r="M611"/>
      <c r="N611" s="79" t="s">
        <v>1981</v>
      </c>
      <c r="O611" s="9" t="s">
        <v>1974</v>
      </c>
      <c r="P611" s="9" t="s">
        <v>1975</v>
      </c>
      <c r="Q611" s="9" t="s">
        <v>34</v>
      </c>
    </row>
    <row r="612" spans="1:17" ht="15" customHeight="1">
      <c r="A612" t="s">
        <v>1647</v>
      </c>
      <c r="B612" t="s">
        <v>1704</v>
      </c>
      <c r="C612" t="s">
        <v>1048</v>
      </c>
      <c r="D612" t="s">
        <v>1340</v>
      </c>
      <c r="E612"/>
      <c r="F612"/>
      <c r="G612" s="79"/>
      <c r="H612" s="79"/>
      <c r="I612" s="9" t="s">
        <v>1971</v>
      </c>
      <c r="J612" t="s">
        <v>1648</v>
      </c>
      <c r="K612" s="79">
        <v>1</v>
      </c>
      <c r="L612"/>
      <c r="M612"/>
      <c r="N612" s="79" t="s">
        <v>1982</v>
      </c>
      <c r="O612" s="9" t="s">
        <v>1974</v>
      </c>
      <c r="P612" s="9" t="s">
        <v>1975</v>
      </c>
      <c r="Q612" s="9" t="s">
        <v>34</v>
      </c>
    </row>
    <row r="613" spans="1:17" ht="15" customHeight="1">
      <c r="A613" t="s">
        <v>1647</v>
      </c>
      <c r="B613" t="s">
        <v>1704</v>
      </c>
      <c r="C613" t="s">
        <v>1048</v>
      </c>
      <c r="D613" t="s">
        <v>1340</v>
      </c>
      <c r="E613"/>
      <c r="F613"/>
      <c r="G613" s="79"/>
      <c r="H613" s="79"/>
      <c r="I613" s="9" t="s">
        <v>1971</v>
      </c>
      <c r="J613" t="s">
        <v>1648</v>
      </c>
      <c r="K613" s="79">
        <v>1</v>
      </c>
      <c r="L613"/>
      <c r="M613"/>
      <c r="N613" s="79" t="s">
        <v>1981</v>
      </c>
      <c r="O613" s="9" t="s">
        <v>1974</v>
      </c>
      <c r="P613" s="9" t="s">
        <v>1975</v>
      </c>
      <c r="Q613" s="9" t="s">
        <v>34</v>
      </c>
    </row>
    <row r="614" spans="1:17" ht="15" customHeight="1">
      <c r="A614" t="s">
        <v>1639</v>
      </c>
      <c r="B614" t="s">
        <v>1704</v>
      </c>
      <c r="C614" t="s">
        <v>1048</v>
      </c>
      <c r="D614" t="s">
        <v>463</v>
      </c>
      <c r="E614"/>
      <c r="F614"/>
      <c r="G614" s="79" t="s">
        <v>1997</v>
      </c>
      <c r="H614" s="79"/>
      <c r="I614" s="9" t="s">
        <v>1971</v>
      </c>
      <c r="J614" t="s">
        <v>1648</v>
      </c>
      <c r="K614" s="79">
        <v>0.63</v>
      </c>
      <c r="L614"/>
      <c r="M614"/>
      <c r="N614" s="79" t="s">
        <v>1982</v>
      </c>
      <c r="O614" s="9" t="s">
        <v>1974</v>
      </c>
      <c r="P614" s="9" t="s">
        <v>1975</v>
      </c>
      <c r="Q614" s="9" t="s">
        <v>34</v>
      </c>
    </row>
    <row r="615" spans="1:17" ht="15" customHeight="1">
      <c r="A615" t="s">
        <v>1639</v>
      </c>
      <c r="B615" t="s">
        <v>1704</v>
      </c>
      <c r="C615" t="s">
        <v>1048</v>
      </c>
      <c r="D615" t="s">
        <v>463</v>
      </c>
      <c r="E615"/>
      <c r="F615"/>
      <c r="G615" s="79" t="s">
        <v>1998</v>
      </c>
      <c r="H615" s="79"/>
      <c r="I615" s="9" t="s">
        <v>1971</v>
      </c>
      <c r="J615" t="s">
        <v>1648</v>
      </c>
      <c r="K615" s="79">
        <v>0.83</v>
      </c>
      <c r="L615"/>
      <c r="M615"/>
      <c r="N615" s="79" t="s">
        <v>1985</v>
      </c>
      <c r="O615" s="9" t="s">
        <v>1974</v>
      </c>
      <c r="P615" s="9" t="s">
        <v>1975</v>
      </c>
      <c r="Q615" s="9" t="s">
        <v>34</v>
      </c>
    </row>
    <row r="616" spans="1:17" ht="15" customHeight="1">
      <c r="A616" t="s">
        <v>1639</v>
      </c>
      <c r="B616" t="s">
        <v>1704</v>
      </c>
      <c r="C616" t="s">
        <v>1048</v>
      </c>
      <c r="D616" t="s">
        <v>463</v>
      </c>
      <c r="E616"/>
      <c r="F616"/>
      <c r="G616" s="79"/>
      <c r="H616" s="79"/>
      <c r="I616" s="9" t="s">
        <v>1971</v>
      </c>
      <c r="J616" t="s">
        <v>1648</v>
      </c>
      <c r="K616" s="79">
        <v>0.83</v>
      </c>
      <c r="L616"/>
      <c r="M616"/>
      <c r="N616" s="79" t="s">
        <v>1982</v>
      </c>
      <c r="O616" s="9" t="s">
        <v>1974</v>
      </c>
      <c r="P616" s="9" t="s">
        <v>1975</v>
      </c>
      <c r="Q616" s="9" t="s">
        <v>34</v>
      </c>
    </row>
    <row r="617" spans="1:17" ht="15" customHeight="1">
      <c r="A617" t="s">
        <v>1639</v>
      </c>
      <c r="B617" t="s">
        <v>1704</v>
      </c>
      <c r="C617" t="s">
        <v>1048</v>
      </c>
      <c r="D617" t="s">
        <v>463</v>
      </c>
      <c r="E617"/>
      <c r="F617"/>
      <c r="G617" s="79"/>
      <c r="H617" s="79"/>
      <c r="I617" s="9" t="s">
        <v>1971</v>
      </c>
      <c r="J617" t="s">
        <v>1648</v>
      </c>
      <c r="K617" s="79">
        <v>0.85</v>
      </c>
      <c r="L617"/>
      <c r="M617"/>
      <c r="N617" s="79" t="s">
        <v>1982</v>
      </c>
      <c r="O617" s="9" t="s">
        <v>1974</v>
      </c>
      <c r="P617" s="9" t="s">
        <v>1975</v>
      </c>
      <c r="Q617" s="9" t="s">
        <v>34</v>
      </c>
    </row>
    <row r="618" spans="1:17" ht="15" customHeight="1">
      <c r="A618" t="s">
        <v>1639</v>
      </c>
      <c r="B618" t="s">
        <v>1704</v>
      </c>
      <c r="C618" t="s">
        <v>1048</v>
      </c>
      <c r="D618" t="s">
        <v>463</v>
      </c>
      <c r="E618"/>
      <c r="F618"/>
      <c r="G618" s="79"/>
      <c r="H618" s="79"/>
      <c r="I618" s="9" t="s">
        <v>1971</v>
      </c>
      <c r="J618" t="s">
        <v>1648</v>
      </c>
      <c r="K618" s="79">
        <v>0.36</v>
      </c>
      <c r="L618"/>
      <c r="M618"/>
      <c r="N618" s="79" t="s">
        <v>1985</v>
      </c>
      <c r="O618" s="9" t="s">
        <v>1974</v>
      </c>
      <c r="P618" s="9" t="s">
        <v>1975</v>
      </c>
      <c r="Q618" s="9" t="s">
        <v>34</v>
      </c>
    </row>
    <row r="619" spans="1:17" ht="15" customHeight="1">
      <c r="A619" t="s">
        <v>1639</v>
      </c>
      <c r="B619" t="s">
        <v>1704</v>
      </c>
      <c r="C619" t="s">
        <v>1048</v>
      </c>
      <c r="D619" t="s">
        <v>463</v>
      </c>
      <c r="E619"/>
      <c r="F619"/>
      <c r="G619" s="79" t="s">
        <v>1996</v>
      </c>
      <c r="H619" s="79"/>
      <c r="I619" s="9" t="s">
        <v>1971</v>
      </c>
      <c r="J619" t="s">
        <v>1648</v>
      </c>
      <c r="K619" s="79">
        <v>0.44</v>
      </c>
      <c r="L619"/>
      <c r="M619"/>
      <c r="N619" s="79" t="s">
        <v>1982</v>
      </c>
      <c r="O619" s="9" t="s">
        <v>1974</v>
      </c>
      <c r="P619" s="9" t="s">
        <v>1975</v>
      </c>
      <c r="Q619" s="9" t="s">
        <v>34</v>
      </c>
    </row>
    <row r="620" spans="1:17" ht="15" customHeight="1">
      <c r="A620" t="s">
        <v>1639</v>
      </c>
      <c r="B620" t="s">
        <v>1704</v>
      </c>
      <c r="C620" t="s">
        <v>1048</v>
      </c>
      <c r="D620" t="s">
        <v>463</v>
      </c>
      <c r="E620"/>
      <c r="F620"/>
      <c r="G620" s="79" t="s">
        <v>1996</v>
      </c>
      <c r="H620" s="79"/>
      <c r="I620" s="9" t="s">
        <v>1971</v>
      </c>
      <c r="J620" t="s">
        <v>1648</v>
      </c>
      <c r="K620" s="79">
        <v>0.37</v>
      </c>
      <c r="L620"/>
      <c r="M620"/>
      <c r="N620" s="79" t="s">
        <v>1985</v>
      </c>
      <c r="O620" s="9" t="s">
        <v>1974</v>
      </c>
      <c r="P620" s="9" t="s">
        <v>1975</v>
      </c>
      <c r="Q620" s="9" t="s">
        <v>34</v>
      </c>
    </row>
    <row r="621" spans="1:17" ht="15" customHeight="1">
      <c r="A621" t="s">
        <v>1639</v>
      </c>
      <c r="B621" t="s">
        <v>1704</v>
      </c>
      <c r="C621" t="s">
        <v>1048</v>
      </c>
      <c r="D621" t="s">
        <v>463</v>
      </c>
      <c r="E621"/>
      <c r="F621"/>
      <c r="G621" s="79" t="s">
        <v>1996</v>
      </c>
      <c r="H621" s="79"/>
      <c r="I621" s="9" t="s">
        <v>1971</v>
      </c>
      <c r="J621" t="s">
        <v>1648</v>
      </c>
      <c r="K621" s="79">
        <v>0.16</v>
      </c>
      <c r="L621"/>
      <c r="M621"/>
      <c r="N621" s="79" t="s">
        <v>1982</v>
      </c>
      <c r="O621" s="9" t="s">
        <v>1974</v>
      </c>
      <c r="P621" s="9" t="s">
        <v>1975</v>
      </c>
      <c r="Q621" s="9" t="s">
        <v>34</v>
      </c>
    </row>
    <row r="622" spans="1:17" ht="15" customHeight="1">
      <c r="A622" t="s">
        <v>1639</v>
      </c>
      <c r="B622" t="s">
        <v>1704</v>
      </c>
      <c r="C622" t="s">
        <v>1048</v>
      </c>
      <c r="D622" t="s">
        <v>463</v>
      </c>
      <c r="E622"/>
      <c r="F622"/>
      <c r="G622" s="79" t="s">
        <v>1996</v>
      </c>
      <c r="H622" s="79"/>
      <c r="I622" s="9" t="s">
        <v>1971</v>
      </c>
      <c r="J622" t="s">
        <v>1648</v>
      </c>
      <c r="K622" s="79">
        <v>0.42</v>
      </c>
      <c r="L622"/>
      <c r="M622"/>
      <c r="N622" s="79" t="s">
        <v>1982</v>
      </c>
      <c r="O622" s="9" t="s">
        <v>1974</v>
      </c>
      <c r="P622" s="9" t="s">
        <v>1975</v>
      </c>
      <c r="Q622" s="9" t="s">
        <v>34</v>
      </c>
    </row>
    <row r="623" spans="1:17" ht="15" customHeight="1">
      <c r="A623" t="s">
        <v>1639</v>
      </c>
      <c r="B623" t="s">
        <v>1704</v>
      </c>
      <c r="C623" t="s">
        <v>1048</v>
      </c>
      <c r="D623" t="s">
        <v>463</v>
      </c>
      <c r="E623"/>
      <c r="F623"/>
      <c r="G623" s="79" t="s">
        <v>1996</v>
      </c>
      <c r="H623" s="79"/>
      <c r="I623" s="9" t="s">
        <v>1971</v>
      </c>
      <c r="J623" t="s">
        <v>1648</v>
      </c>
      <c r="K623" s="79">
        <v>0.22</v>
      </c>
      <c r="L623"/>
      <c r="M623"/>
      <c r="N623" s="79" t="s">
        <v>1982</v>
      </c>
      <c r="O623" s="9" t="s">
        <v>1974</v>
      </c>
      <c r="P623" s="9" t="s">
        <v>1975</v>
      </c>
      <c r="Q623" s="9" t="s">
        <v>34</v>
      </c>
    </row>
    <row r="624" spans="1:17" ht="15" customHeight="1">
      <c r="A624" t="s">
        <v>1647</v>
      </c>
      <c r="B624" t="s">
        <v>1704</v>
      </c>
      <c r="C624" t="s">
        <v>1048</v>
      </c>
      <c r="D624" t="s">
        <v>463</v>
      </c>
      <c r="E624"/>
      <c r="F624"/>
      <c r="G624" s="79" t="s">
        <v>1997</v>
      </c>
      <c r="H624" s="79"/>
      <c r="I624" s="9" t="s">
        <v>1971</v>
      </c>
      <c r="J624" t="s">
        <v>1648</v>
      </c>
      <c r="K624" s="79">
        <v>0.98</v>
      </c>
      <c r="L624"/>
      <c r="M624"/>
      <c r="N624" s="79" t="s">
        <v>1982</v>
      </c>
      <c r="O624" s="9" t="s">
        <v>1974</v>
      </c>
      <c r="P624" s="9" t="s">
        <v>1975</v>
      </c>
      <c r="Q624" s="9" t="s">
        <v>34</v>
      </c>
    </row>
    <row r="625" spans="1:17" ht="15" customHeight="1">
      <c r="A625" t="s">
        <v>1647</v>
      </c>
      <c r="B625" t="s">
        <v>1704</v>
      </c>
      <c r="C625" t="s">
        <v>1048</v>
      </c>
      <c r="D625" t="s">
        <v>463</v>
      </c>
      <c r="E625"/>
      <c r="F625"/>
      <c r="G625" s="79" t="s">
        <v>1998</v>
      </c>
      <c r="H625" s="79"/>
      <c r="I625" s="9" t="s">
        <v>1971</v>
      </c>
      <c r="J625" t="s">
        <v>1648</v>
      </c>
      <c r="K625" s="79">
        <v>1</v>
      </c>
      <c r="L625"/>
      <c r="M625"/>
      <c r="N625" s="79" t="s">
        <v>1985</v>
      </c>
      <c r="O625" s="9" t="s">
        <v>1974</v>
      </c>
      <c r="P625" s="9" t="s">
        <v>1975</v>
      </c>
      <c r="Q625" s="9" t="s">
        <v>34</v>
      </c>
    </row>
    <row r="626" spans="1:17" ht="15" customHeight="1">
      <c r="A626" t="s">
        <v>1647</v>
      </c>
      <c r="B626" t="s">
        <v>1704</v>
      </c>
      <c r="C626" t="s">
        <v>1048</v>
      </c>
      <c r="D626" t="s">
        <v>463</v>
      </c>
      <c r="E626"/>
      <c r="F626"/>
      <c r="G626" s="79"/>
      <c r="H626" s="79"/>
      <c r="I626" s="9" t="s">
        <v>1971</v>
      </c>
      <c r="J626" t="s">
        <v>1648</v>
      </c>
      <c r="K626" s="79">
        <v>1</v>
      </c>
      <c r="L626"/>
      <c r="M626"/>
      <c r="N626" s="79" t="s">
        <v>1982</v>
      </c>
      <c r="O626" s="9" t="s">
        <v>1974</v>
      </c>
      <c r="P626" s="9" t="s">
        <v>1975</v>
      </c>
      <c r="Q626" s="9" t="s">
        <v>34</v>
      </c>
    </row>
    <row r="627" spans="1:17" ht="15" customHeight="1">
      <c r="A627" t="s">
        <v>1647</v>
      </c>
      <c r="B627" t="s">
        <v>1704</v>
      </c>
      <c r="C627" t="s">
        <v>1048</v>
      </c>
      <c r="D627" t="s">
        <v>463</v>
      </c>
      <c r="E627"/>
      <c r="F627"/>
      <c r="G627" s="79"/>
      <c r="H627" s="79"/>
      <c r="I627" s="9" t="s">
        <v>1971</v>
      </c>
      <c r="J627" t="s">
        <v>1648</v>
      </c>
      <c r="K627" s="79">
        <v>1</v>
      </c>
      <c r="L627"/>
      <c r="M627"/>
      <c r="N627" s="79" t="s">
        <v>1982</v>
      </c>
      <c r="O627" s="9" t="s">
        <v>1974</v>
      </c>
      <c r="P627" s="9" t="s">
        <v>1975</v>
      </c>
      <c r="Q627" s="9" t="s">
        <v>34</v>
      </c>
    </row>
    <row r="628" spans="1:17" ht="15" customHeight="1">
      <c r="A628" t="s">
        <v>1647</v>
      </c>
      <c r="B628" t="s">
        <v>1704</v>
      </c>
      <c r="C628" t="s">
        <v>1048</v>
      </c>
      <c r="D628" t="s">
        <v>463</v>
      </c>
      <c r="E628"/>
      <c r="F628"/>
      <c r="G628" s="79"/>
      <c r="H628" s="79"/>
      <c r="I628" s="9" t="s">
        <v>1971</v>
      </c>
      <c r="J628" t="s">
        <v>1648</v>
      </c>
      <c r="K628" s="79">
        <v>0.98</v>
      </c>
      <c r="L628"/>
      <c r="M628"/>
      <c r="N628" s="79" t="s">
        <v>1985</v>
      </c>
      <c r="O628" s="9" t="s">
        <v>1974</v>
      </c>
      <c r="P628" s="9" t="s">
        <v>1975</v>
      </c>
      <c r="Q628" s="9" t="s">
        <v>34</v>
      </c>
    </row>
    <row r="629" spans="1:17" ht="15" customHeight="1">
      <c r="A629" t="s">
        <v>1647</v>
      </c>
      <c r="B629" t="s">
        <v>1704</v>
      </c>
      <c r="C629" t="s">
        <v>1048</v>
      </c>
      <c r="D629" t="s">
        <v>463</v>
      </c>
      <c r="E629"/>
      <c r="F629"/>
      <c r="G629" s="79" t="s">
        <v>1996</v>
      </c>
      <c r="H629" s="79"/>
      <c r="I629" s="9" t="s">
        <v>1971</v>
      </c>
      <c r="J629" t="s">
        <v>1648</v>
      </c>
      <c r="K629" s="79">
        <v>0.99</v>
      </c>
      <c r="L629"/>
      <c r="M629"/>
      <c r="N629" s="79" t="s">
        <v>1982</v>
      </c>
      <c r="O629" s="9" t="s">
        <v>1974</v>
      </c>
      <c r="P629" s="9" t="s">
        <v>1975</v>
      </c>
      <c r="Q629" s="9" t="s">
        <v>34</v>
      </c>
    </row>
    <row r="630" spans="1:17" ht="15" customHeight="1">
      <c r="A630" t="s">
        <v>1647</v>
      </c>
      <c r="B630" t="s">
        <v>1704</v>
      </c>
      <c r="C630" t="s">
        <v>1048</v>
      </c>
      <c r="D630" t="s">
        <v>463</v>
      </c>
      <c r="E630"/>
      <c r="F630"/>
      <c r="G630" s="79" t="s">
        <v>1996</v>
      </c>
      <c r="H630" s="79"/>
      <c r="I630" s="9" t="s">
        <v>1971</v>
      </c>
      <c r="J630" t="s">
        <v>1648</v>
      </c>
      <c r="K630" s="79">
        <v>0.97</v>
      </c>
      <c r="L630"/>
      <c r="M630"/>
      <c r="N630" s="79" t="s">
        <v>1985</v>
      </c>
      <c r="O630" s="9" t="s">
        <v>1974</v>
      </c>
      <c r="P630" s="9" t="s">
        <v>1975</v>
      </c>
      <c r="Q630" s="9" t="s">
        <v>34</v>
      </c>
    </row>
    <row r="631" spans="1:17" ht="15" customHeight="1">
      <c r="A631" t="s">
        <v>1647</v>
      </c>
      <c r="B631" t="s">
        <v>1704</v>
      </c>
      <c r="C631" t="s">
        <v>1048</v>
      </c>
      <c r="D631" t="s">
        <v>463</v>
      </c>
      <c r="E631"/>
      <c r="F631"/>
      <c r="G631" s="79" t="s">
        <v>1996</v>
      </c>
      <c r="H631" s="79"/>
      <c r="I631" s="9" t="s">
        <v>1971</v>
      </c>
      <c r="J631" t="s">
        <v>1648</v>
      </c>
      <c r="K631" s="79">
        <v>0.98</v>
      </c>
      <c r="L631"/>
      <c r="M631"/>
      <c r="N631" s="79" t="s">
        <v>1982</v>
      </c>
      <c r="O631" s="9" t="s">
        <v>1974</v>
      </c>
      <c r="P631" s="9" t="s">
        <v>1975</v>
      </c>
      <c r="Q631" s="9" t="s">
        <v>34</v>
      </c>
    </row>
    <row r="632" spans="1:17" ht="15" customHeight="1">
      <c r="A632" t="s">
        <v>1647</v>
      </c>
      <c r="B632" t="s">
        <v>1704</v>
      </c>
      <c r="C632" t="s">
        <v>1048</v>
      </c>
      <c r="D632" t="s">
        <v>463</v>
      </c>
      <c r="E632"/>
      <c r="F632"/>
      <c r="G632" s="79" t="s">
        <v>1996</v>
      </c>
      <c r="H632" s="79"/>
      <c r="I632" s="9" t="s">
        <v>1971</v>
      </c>
      <c r="J632" t="s">
        <v>1648</v>
      </c>
      <c r="K632" s="79">
        <v>0.95</v>
      </c>
      <c r="L632"/>
      <c r="M632"/>
      <c r="N632" s="79" t="s">
        <v>1982</v>
      </c>
      <c r="O632" s="9" t="s">
        <v>1974</v>
      </c>
      <c r="P632" s="9" t="s">
        <v>1975</v>
      </c>
      <c r="Q632" s="9" t="s">
        <v>34</v>
      </c>
    </row>
    <row r="633" spans="1:17" ht="15" customHeight="1">
      <c r="A633" t="s">
        <v>1647</v>
      </c>
      <c r="B633" t="s">
        <v>1704</v>
      </c>
      <c r="C633" t="s">
        <v>1048</v>
      </c>
      <c r="D633" t="s">
        <v>463</v>
      </c>
      <c r="E633"/>
      <c r="F633"/>
      <c r="G633" s="79" t="s">
        <v>1996</v>
      </c>
      <c r="H633" s="79"/>
      <c r="I633" s="9" t="s">
        <v>1971</v>
      </c>
      <c r="J633" t="s">
        <v>1648</v>
      </c>
      <c r="K633" s="79">
        <v>0.99</v>
      </c>
      <c r="L633"/>
      <c r="M633"/>
      <c r="N633" s="79" t="s">
        <v>1982</v>
      </c>
      <c r="O633" s="9" t="s">
        <v>1974</v>
      </c>
      <c r="P633" s="9" t="s">
        <v>1975</v>
      </c>
      <c r="Q633" s="9" t="s">
        <v>34</v>
      </c>
    </row>
    <row r="634" spans="1:17" ht="15" customHeight="1">
      <c r="A634" t="s">
        <v>1639</v>
      </c>
      <c r="B634" s="113" t="s">
        <v>1704</v>
      </c>
      <c r="C634" t="s">
        <v>1048</v>
      </c>
      <c r="D634" t="s">
        <v>461</v>
      </c>
      <c r="E634"/>
      <c r="F634"/>
      <c r="G634"/>
      <c r="H634" s="114" t="s">
        <v>1999</v>
      </c>
      <c r="I634" s="9" t="s">
        <v>1971</v>
      </c>
      <c r="J634" t="s">
        <v>1648</v>
      </c>
      <c r="K634">
        <v>0.95</v>
      </c>
      <c r="L634"/>
      <c r="M634"/>
      <c r="N634" s="113" t="s">
        <v>2000</v>
      </c>
      <c r="O634" s="9" t="s">
        <v>2001</v>
      </c>
      <c r="P634" s="21" t="s">
        <v>2002</v>
      </c>
      <c r="Q634" s="9" t="s">
        <v>34</v>
      </c>
    </row>
    <row r="635" spans="1:17" ht="15" customHeight="1">
      <c r="A635" t="s">
        <v>1639</v>
      </c>
      <c r="B635" s="113" t="s">
        <v>1704</v>
      </c>
      <c r="C635" t="s">
        <v>1048</v>
      </c>
      <c r="D635" t="s">
        <v>461</v>
      </c>
      <c r="E635"/>
      <c r="F635"/>
      <c r="G635"/>
      <c r="H635" s="115" t="s">
        <v>2003</v>
      </c>
      <c r="I635" s="9" t="s">
        <v>1971</v>
      </c>
      <c r="J635" t="s">
        <v>1648</v>
      </c>
      <c r="K635">
        <v>0.88900000000000001</v>
      </c>
      <c r="L635"/>
      <c r="M635"/>
      <c r="N635" s="79" t="s">
        <v>2000</v>
      </c>
      <c r="O635" s="9" t="s">
        <v>2001</v>
      </c>
      <c r="P635" s="21" t="s">
        <v>2002</v>
      </c>
      <c r="Q635" s="9" t="s">
        <v>34</v>
      </c>
    </row>
    <row r="636" spans="1:17" ht="15" customHeight="1">
      <c r="A636" t="s">
        <v>1639</v>
      </c>
      <c r="B636" s="113" t="s">
        <v>1704</v>
      </c>
      <c r="C636" t="s">
        <v>1048</v>
      </c>
      <c r="D636" t="s">
        <v>461</v>
      </c>
      <c r="E636"/>
      <c r="F636"/>
      <c r="G636"/>
      <c r="H636" s="115" t="s">
        <v>2004</v>
      </c>
      <c r="I636" s="9" t="s">
        <v>1971</v>
      </c>
      <c r="J636" t="s">
        <v>1648</v>
      </c>
      <c r="K636">
        <v>0.82799999999999996</v>
      </c>
      <c r="L636"/>
      <c r="M636"/>
      <c r="N636" s="79" t="s">
        <v>2000</v>
      </c>
      <c r="O636" s="9" t="s">
        <v>2001</v>
      </c>
      <c r="P636" s="21" t="s">
        <v>2002</v>
      </c>
      <c r="Q636" s="9" t="s">
        <v>34</v>
      </c>
    </row>
    <row r="637" spans="1:17" ht="15" customHeight="1">
      <c r="A637" t="s">
        <v>1639</v>
      </c>
      <c r="B637" s="113" t="s">
        <v>1704</v>
      </c>
      <c r="C637" t="s">
        <v>1048</v>
      </c>
      <c r="D637" t="s">
        <v>461</v>
      </c>
      <c r="E637"/>
      <c r="F637"/>
      <c r="G637"/>
      <c r="H637" s="115" t="s">
        <v>2003</v>
      </c>
      <c r="I637" s="9" t="s">
        <v>1971</v>
      </c>
      <c r="J637" t="s">
        <v>1986</v>
      </c>
      <c r="K637">
        <v>0.91900000000000004</v>
      </c>
      <c r="L637"/>
      <c r="M637"/>
      <c r="N637" s="79" t="s">
        <v>2005</v>
      </c>
      <c r="O637" s="9" t="s">
        <v>2001</v>
      </c>
      <c r="P637" s="21" t="s">
        <v>2002</v>
      </c>
      <c r="Q637" s="9" t="s">
        <v>34</v>
      </c>
    </row>
    <row r="638" spans="1:17" ht="15" customHeight="1">
      <c r="A638" t="s">
        <v>1639</v>
      </c>
      <c r="B638" s="113" t="s">
        <v>1704</v>
      </c>
      <c r="C638" t="s">
        <v>1048</v>
      </c>
      <c r="D638" t="s">
        <v>461</v>
      </c>
      <c r="E638"/>
      <c r="F638"/>
      <c r="G638"/>
      <c r="H638" s="115" t="s">
        <v>2004</v>
      </c>
      <c r="I638" s="9" t="s">
        <v>1971</v>
      </c>
      <c r="J638" t="s">
        <v>1986</v>
      </c>
      <c r="K638">
        <v>0.86900000000000011</v>
      </c>
      <c r="L638"/>
      <c r="M638"/>
      <c r="N638" s="79" t="s">
        <v>2005</v>
      </c>
      <c r="O638" s="9" t="s">
        <v>2001</v>
      </c>
      <c r="P638" s="21" t="s">
        <v>2002</v>
      </c>
      <c r="Q638" s="9" t="s">
        <v>34</v>
      </c>
    </row>
    <row r="639" spans="1:17" ht="15" customHeight="1">
      <c r="A639" t="s">
        <v>1639</v>
      </c>
      <c r="B639" s="113" t="s">
        <v>1704</v>
      </c>
      <c r="C639" t="s">
        <v>1048</v>
      </c>
      <c r="D639" t="s">
        <v>461</v>
      </c>
      <c r="E639"/>
      <c r="F639"/>
      <c r="G639"/>
      <c r="H639" s="79"/>
      <c r="I639" s="9" t="s">
        <v>1971</v>
      </c>
      <c r="J639" t="s">
        <v>1648</v>
      </c>
      <c r="K639">
        <v>0.4</v>
      </c>
      <c r="L639"/>
      <c r="M639"/>
      <c r="N639" s="79" t="s">
        <v>2006</v>
      </c>
      <c r="O639" s="9" t="s">
        <v>2001</v>
      </c>
      <c r="P639" s="21" t="s">
        <v>2002</v>
      </c>
      <c r="Q639" s="9" t="s">
        <v>34</v>
      </c>
    </row>
    <row r="640" spans="1:17" ht="15" customHeight="1">
      <c r="A640" t="s">
        <v>1639</v>
      </c>
      <c r="B640" s="113" t="s">
        <v>1704</v>
      </c>
      <c r="C640" t="s">
        <v>1048</v>
      </c>
      <c r="D640" t="s">
        <v>461</v>
      </c>
      <c r="E640"/>
      <c r="F640"/>
      <c r="G640"/>
      <c r="H640" s="79"/>
      <c r="I640" s="9" t="s">
        <v>1971</v>
      </c>
      <c r="J640" t="s">
        <v>1648</v>
      </c>
      <c r="K640">
        <v>0.48</v>
      </c>
      <c r="L640"/>
      <c r="M640"/>
      <c r="N640" s="79" t="s">
        <v>2006</v>
      </c>
      <c r="O640" s="9" t="s">
        <v>2001</v>
      </c>
      <c r="P640" s="21" t="s">
        <v>2002</v>
      </c>
      <c r="Q640" s="9" t="s">
        <v>34</v>
      </c>
    </row>
    <row r="641" spans="1:17" ht="15" customHeight="1">
      <c r="A641" t="s">
        <v>1639</v>
      </c>
      <c r="B641" s="113" t="s">
        <v>1704</v>
      </c>
      <c r="C641" t="s">
        <v>1048</v>
      </c>
      <c r="D641" t="s">
        <v>461</v>
      </c>
      <c r="E641"/>
      <c r="F641"/>
      <c r="G641"/>
      <c r="H641" s="79"/>
      <c r="I641" s="9" t="s">
        <v>1971</v>
      </c>
      <c r="J641" t="s">
        <v>1648</v>
      </c>
      <c r="K641">
        <v>0.56000000000000005</v>
      </c>
      <c r="L641"/>
      <c r="M641"/>
      <c r="N641" s="79" t="s">
        <v>2006</v>
      </c>
      <c r="O641" s="9" t="s">
        <v>2001</v>
      </c>
      <c r="P641" s="21" t="s">
        <v>2002</v>
      </c>
      <c r="Q641" s="9" t="s">
        <v>34</v>
      </c>
    </row>
    <row r="642" spans="1:17" ht="15" customHeight="1">
      <c r="A642" t="s">
        <v>1639</v>
      </c>
      <c r="B642" s="113" t="s">
        <v>1704</v>
      </c>
      <c r="C642" t="s">
        <v>1048</v>
      </c>
      <c r="D642" t="s">
        <v>461</v>
      </c>
      <c r="E642"/>
      <c r="F642"/>
      <c r="G642"/>
      <c r="H642" s="115" t="s">
        <v>1999</v>
      </c>
      <c r="I642" s="9" t="s">
        <v>1971</v>
      </c>
      <c r="J642" t="s">
        <v>1648</v>
      </c>
      <c r="K642">
        <v>0.83299999999999996</v>
      </c>
      <c r="L642"/>
      <c r="M642"/>
      <c r="N642" s="79" t="s">
        <v>2007</v>
      </c>
      <c r="O642" s="9" t="s">
        <v>2001</v>
      </c>
      <c r="P642" s="21" t="s">
        <v>2002</v>
      </c>
      <c r="Q642" s="9" t="s">
        <v>34</v>
      </c>
    </row>
    <row r="643" spans="1:17" ht="15" customHeight="1">
      <c r="A643" t="s">
        <v>1639</v>
      </c>
      <c r="B643" s="113" t="s">
        <v>1704</v>
      </c>
      <c r="C643" t="s">
        <v>1048</v>
      </c>
      <c r="D643" t="s">
        <v>461</v>
      </c>
      <c r="E643"/>
      <c r="F643"/>
      <c r="G643"/>
      <c r="H643" s="115" t="s">
        <v>1999</v>
      </c>
      <c r="I643" s="9" t="s">
        <v>1971</v>
      </c>
      <c r="J643" t="s">
        <v>1648</v>
      </c>
      <c r="K643">
        <v>0.61099999999999999</v>
      </c>
      <c r="L643"/>
      <c r="M643"/>
      <c r="N643" s="79" t="s">
        <v>2007</v>
      </c>
      <c r="O643" s="9" t="s">
        <v>2001</v>
      </c>
      <c r="P643" s="21" t="s">
        <v>2002</v>
      </c>
      <c r="Q643" s="9" t="s">
        <v>34</v>
      </c>
    </row>
    <row r="644" spans="1:17" ht="15" customHeight="1">
      <c r="A644" t="s">
        <v>1639</v>
      </c>
      <c r="B644" s="113" t="s">
        <v>1704</v>
      </c>
      <c r="C644" t="s">
        <v>1048</v>
      </c>
      <c r="D644" t="s">
        <v>461</v>
      </c>
      <c r="E644"/>
      <c r="F644"/>
      <c r="G644"/>
      <c r="H644" s="115" t="s">
        <v>1999</v>
      </c>
      <c r="I644" s="9" t="s">
        <v>1971</v>
      </c>
      <c r="J644" t="s">
        <v>1986</v>
      </c>
      <c r="K644">
        <v>0.83299999999999996</v>
      </c>
      <c r="L644"/>
      <c r="M644"/>
      <c r="N644" s="79" t="s">
        <v>2005</v>
      </c>
      <c r="O644" s="9" t="s">
        <v>2001</v>
      </c>
      <c r="P644" s="21" t="s">
        <v>2002</v>
      </c>
      <c r="Q644" s="9" t="s">
        <v>34</v>
      </c>
    </row>
    <row r="645" spans="1:17" ht="15" customHeight="1">
      <c r="A645" t="s">
        <v>1639</v>
      </c>
      <c r="B645" s="113" t="s">
        <v>1704</v>
      </c>
      <c r="C645" t="s">
        <v>1048</v>
      </c>
      <c r="D645" t="s">
        <v>461</v>
      </c>
      <c r="E645"/>
      <c r="F645"/>
      <c r="G645"/>
      <c r="H645" s="115" t="s">
        <v>1999</v>
      </c>
      <c r="I645" s="9" t="s">
        <v>1971</v>
      </c>
      <c r="J645" t="s">
        <v>1986</v>
      </c>
      <c r="K645">
        <v>0.61099999999999999</v>
      </c>
      <c r="L645"/>
      <c r="M645"/>
      <c r="N645" s="79" t="s">
        <v>2005</v>
      </c>
      <c r="O645" s="9" t="s">
        <v>2001</v>
      </c>
      <c r="P645" s="21" t="s">
        <v>2002</v>
      </c>
      <c r="Q645" s="9" t="s">
        <v>34</v>
      </c>
    </row>
    <row r="646" spans="1:17" ht="15" customHeight="1">
      <c r="A646" t="s">
        <v>1639</v>
      </c>
      <c r="B646" s="113" t="s">
        <v>1704</v>
      </c>
      <c r="C646" t="s">
        <v>1048</v>
      </c>
      <c r="D646" t="s">
        <v>461</v>
      </c>
      <c r="E646"/>
      <c r="F646"/>
      <c r="G646"/>
      <c r="H646" s="115" t="s">
        <v>1999</v>
      </c>
      <c r="I646" s="9" t="s">
        <v>1971</v>
      </c>
      <c r="J646" t="s">
        <v>1648</v>
      </c>
      <c r="K646">
        <v>0.70400000000000007</v>
      </c>
      <c r="L646"/>
      <c r="M646"/>
      <c r="N646" s="113" t="s">
        <v>2000</v>
      </c>
      <c r="O646" s="9" t="s">
        <v>2001</v>
      </c>
      <c r="P646" s="21" t="s">
        <v>2002</v>
      </c>
      <c r="Q646" s="9" t="s">
        <v>34</v>
      </c>
    </row>
    <row r="647" spans="1:17" ht="15" customHeight="1">
      <c r="A647" t="s">
        <v>1639</v>
      </c>
      <c r="B647" s="113" t="s">
        <v>1704</v>
      </c>
      <c r="C647" t="s">
        <v>1048</v>
      </c>
      <c r="D647" t="s">
        <v>461</v>
      </c>
      <c r="E647"/>
      <c r="F647"/>
      <c r="G647"/>
      <c r="H647" s="115" t="s">
        <v>1999</v>
      </c>
      <c r="I647" s="9" t="s">
        <v>1971</v>
      </c>
      <c r="J647" t="s">
        <v>1986</v>
      </c>
      <c r="K647">
        <v>0.59</v>
      </c>
      <c r="L647"/>
      <c r="M647"/>
      <c r="N647" s="113" t="s">
        <v>2008</v>
      </c>
      <c r="O647" s="9" t="s">
        <v>2001</v>
      </c>
      <c r="P647" s="21" t="s">
        <v>2002</v>
      </c>
      <c r="Q647" s="9" t="s">
        <v>34</v>
      </c>
    </row>
    <row r="648" spans="1:17" ht="15" customHeight="1">
      <c r="A648" t="s">
        <v>1639</v>
      </c>
      <c r="B648" s="113" t="s">
        <v>1704</v>
      </c>
      <c r="C648" t="s">
        <v>1048</v>
      </c>
      <c r="D648" t="s">
        <v>461</v>
      </c>
      <c r="E648"/>
      <c r="F648"/>
      <c r="G648"/>
      <c r="H648" s="115" t="s">
        <v>1999</v>
      </c>
      <c r="I648" s="9" t="s">
        <v>1971</v>
      </c>
      <c r="J648" t="s">
        <v>1986</v>
      </c>
      <c r="K648">
        <v>0.56000000000000005</v>
      </c>
      <c r="L648"/>
      <c r="M648"/>
      <c r="N648" s="113" t="s">
        <v>2009</v>
      </c>
      <c r="O648" s="9" t="s">
        <v>2001</v>
      </c>
      <c r="P648" s="21" t="s">
        <v>2002</v>
      </c>
      <c r="Q648" s="9" t="s">
        <v>34</v>
      </c>
    </row>
    <row r="649" spans="1:17" ht="15" customHeight="1">
      <c r="A649" t="s">
        <v>1639</v>
      </c>
      <c r="B649" s="113" t="s">
        <v>1704</v>
      </c>
      <c r="C649" t="s">
        <v>1048</v>
      </c>
      <c r="D649" t="s">
        <v>461</v>
      </c>
      <c r="E649"/>
      <c r="F649"/>
      <c r="G649"/>
      <c r="H649" s="115" t="s">
        <v>1999</v>
      </c>
      <c r="I649" s="9" t="s">
        <v>1971</v>
      </c>
      <c r="J649" t="s">
        <v>1986</v>
      </c>
      <c r="K649">
        <v>0.63</v>
      </c>
      <c r="L649"/>
      <c r="M649"/>
      <c r="N649" s="113" t="s">
        <v>2010</v>
      </c>
      <c r="O649" s="9" t="s">
        <v>2001</v>
      </c>
      <c r="P649" s="21" t="s">
        <v>2002</v>
      </c>
      <c r="Q649" s="9" t="s">
        <v>34</v>
      </c>
    </row>
    <row r="650" spans="1:17" ht="15" customHeight="1">
      <c r="A650" t="s">
        <v>1709</v>
      </c>
      <c r="B650" s="113" t="s">
        <v>1704</v>
      </c>
      <c r="C650" t="s">
        <v>1048</v>
      </c>
      <c r="D650" t="s">
        <v>461</v>
      </c>
      <c r="E650"/>
      <c r="F650"/>
      <c r="G650"/>
      <c r="H650" s="115" t="s">
        <v>1999</v>
      </c>
      <c r="I650" s="9" t="s">
        <v>1971</v>
      </c>
      <c r="J650" t="s">
        <v>1648</v>
      </c>
      <c r="K650">
        <v>0</v>
      </c>
      <c r="L650"/>
      <c r="M650"/>
      <c r="N650" s="113" t="s">
        <v>2000</v>
      </c>
      <c r="O650" s="9" t="s">
        <v>2001</v>
      </c>
      <c r="P650" s="21" t="s">
        <v>2002</v>
      </c>
      <c r="Q650" s="9" t="s">
        <v>34</v>
      </c>
    </row>
    <row r="651" spans="1:17" ht="15" customHeight="1">
      <c r="A651" t="s">
        <v>1709</v>
      </c>
      <c r="B651" s="113" t="s">
        <v>1704</v>
      </c>
      <c r="C651" t="s">
        <v>1048</v>
      </c>
      <c r="D651" t="s">
        <v>461</v>
      </c>
      <c r="E651"/>
      <c r="F651"/>
      <c r="G651"/>
      <c r="H651" s="115" t="s">
        <v>2003</v>
      </c>
      <c r="I651" s="9" t="s">
        <v>1971</v>
      </c>
      <c r="J651" t="s">
        <v>1648</v>
      </c>
      <c r="K651">
        <v>0.42799999999999999</v>
      </c>
      <c r="L651"/>
      <c r="M651"/>
      <c r="N651" s="79" t="s">
        <v>2000</v>
      </c>
      <c r="O651" s="9" t="s">
        <v>2001</v>
      </c>
      <c r="P651" s="21" t="s">
        <v>2002</v>
      </c>
      <c r="Q651" s="9" t="s">
        <v>34</v>
      </c>
    </row>
    <row r="652" spans="1:17" ht="15" customHeight="1">
      <c r="A652" t="s">
        <v>1709</v>
      </c>
      <c r="B652" s="113" t="s">
        <v>1704</v>
      </c>
      <c r="C652" t="s">
        <v>1048</v>
      </c>
      <c r="D652" t="s">
        <v>461</v>
      </c>
      <c r="E652"/>
      <c r="F652"/>
      <c r="G652"/>
      <c r="H652" s="115" t="s">
        <v>2004</v>
      </c>
      <c r="I652" s="9" t="s">
        <v>1971</v>
      </c>
      <c r="J652" t="s">
        <v>1648</v>
      </c>
      <c r="K652">
        <v>0.79500000000000004</v>
      </c>
      <c r="L652"/>
      <c r="M652"/>
      <c r="N652" s="79" t="s">
        <v>2000</v>
      </c>
      <c r="O652" s="9" t="s">
        <v>2001</v>
      </c>
      <c r="P652" s="21" t="s">
        <v>2002</v>
      </c>
      <c r="Q652" s="9" t="s">
        <v>34</v>
      </c>
    </row>
    <row r="653" spans="1:17" ht="15" customHeight="1">
      <c r="A653" t="s">
        <v>1709</v>
      </c>
      <c r="B653" s="113" t="s">
        <v>1704</v>
      </c>
      <c r="C653" t="s">
        <v>1048</v>
      </c>
      <c r="D653" t="s">
        <v>461</v>
      </c>
      <c r="E653"/>
      <c r="F653"/>
      <c r="G653"/>
      <c r="H653" s="115" t="s">
        <v>2003</v>
      </c>
      <c r="I653" s="9" t="s">
        <v>1971</v>
      </c>
      <c r="J653" t="s">
        <v>1986</v>
      </c>
      <c r="K653">
        <v>0.65500000000000003</v>
      </c>
      <c r="L653"/>
      <c r="M653"/>
      <c r="N653" s="79" t="s">
        <v>2005</v>
      </c>
      <c r="O653" s="9" t="s">
        <v>2001</v>
      </c>
      <c r="P653" s="21" t="s">
        <v>2002</v>
      </c>
      <c r="Q653" s="9" t="s">
        <v>34</v>
      </c>
    </row>
    <row r="654" spans="1:17" ht="15" customHeight="1">
      <c r="A654" t="s">
        <v>1709</v>
      </c>
      <c r="B654" s="113" t="s">
        <v>1704</v>
      </c>
      <c r="C654" t="s">
        <v>1048</v>
      </c>
      <c r="D654" t="s">
        <v>461</v>
      </c>
      <c r="E654"/>
      <c r="F654"/>
      <c r="G654"/>
      <c r="H654" s="115" t="s">
        <v>2004</v>
      </c>
      <c r="I654" s="9" t="s">
        <v>1971</v>
      </c>
      <c r="J654" t="s">
        <v>1986</v>
      </c>
      <c r="K654">
        <v>0.94400000000000006</v>
      </c>
      <c r="L654"/>
      <c r="M654"/>
      <c r="N654" s="79" t="s">
        <v>2005</v>
      </c>
      <c r="O654" s="9" t="s">
        <v>2001</v>
      </c>
      <c r="P654" s="21" t="s">
        <v>2002</v>
      </c>
      <c r="Q654" s="9" t="s">
        <v>34</v>
      </c>
    </row>
    <row r="655" spans="1:17" ht="15" customHeight="1">
      <c r="A655" t="s">
        <v>1709</v>
      </c>
      <c r="B655" s="113" t="s">
        <v>1704</v>
      </c>
      <c r="C655" t="s">
        <v>1048</v>
      </c>
      <c r="D655" t="s">
        <v>461</v>
      </c>
      <c r="E655"/>
      <c r="F655"/>
      <c r="G655"/>
      <c r="H655" s="79"/>
      <c r="I655" s="9" t="s">
        <v>1971</v>
      </c>
      <c r="J655" t="s">
        <v>1648</v>
      </c>
      <c r="K655">
        <v>0.69</v>
      </c>
      <c r="L655"/>
      <c r="M655"/>
      <c r="N655" s="79" t="s">
        <v>2011</v>
      </c>
      <c r="O655" s="9" t="s">
        <v>2001</v>
      </c>
      <c r="P655" s="21" t="s">
        <v>2002</v>
      </c>
      <c r="Q655" s="9" t="s">
        <v>34</v>
      </c>
    </row>
    <row r="656" spans="1:17" ht="15" customHeight="1">
      <c r="A656" t="s">
        <v>1709</v>
      </c>
      <c r="B656" s="113" t="s">
        <v>1704</v>
      </c>
      <c r="C656" t="s">
        <v>1048</v>
      </c>
      <c r="D656" t="s">
        <v>461</v>
      </c>
      <c r="E656"/>
      <c r="F656"/>
      <c r="G656"/>
      <c r="H656" s="79"/>
      <c r="I656" s="9" t="s">
        <v>1971</v>
      </c>
      <c r="J656" t="s">
        <v>1648</v>
      </c>
      <c r="K656">
        <v>0.69</v>
      </c>
      <c r="L656"/>
      <c r="M656"/>
      <c r="N656" s="79" t="s">
        <v>2011</v>
      </c>
      <c r="O656" s="9" t="s">
        <v>2001</v>
      </c>
      <c r="P656" s="21" t="s">
        <v>2002</v>
      </c>
      <c r="Q656" s="9" t="s">
        <v>34</v>
      </c>
    </row>
    <row r="657" spans="1:17" ht="15" customHeight="1">
      <c r="A657" t="s">
        <v>1709</v>
      </c>
      <c r="B657" s="113" t="s">
        <v>1704</v>
      </c>
      <c r="C657" t="s">
        <v>1048</v>
      </c>
      <c r="D657" t="s">
        <v>461</v>
      </c>
      <c r="E657"/>
      <c r="F657"/>
      <c r="G657"/>
      <c r="H657" s="79"/>
      <c r="I657" s="9" t="s">
        <v>1971</v>
      </c>
      <c r="J657" t="s">
        <v>1648</v>
      </c>
      <c r="K657">
        <v>0.69</v>
      </c>
      <c r="L657"/>
      <c r="M657"/>
      <c r="N657" s="79" t="s">
        <v>2011</v>
      </c>
      <c r="O657" s="9" t="s">
        <v>2001</v>
      </c>
      <c r="P657" s="21" t="s">
        <v>2002</v>
      </c>
      <c r="Q657" s="9" t="s">
        <v>34</v>
      </c>
    </row>
    <row r="658" spans="1:17" ht="15" customHeight="1">
      <c r="A658" t="s">
        <v>1709</v>
      </c>
      <c r="B658" s="113" t="s">
        <v>1704</v>
      </c>
      <c r="C658" t="s">
        <v>1048</v>
      </c>
      <c r="D658" t="s">
        <v>461</v>
      </c>
      <c r="E658"/>
      <c r="F658"/>
      <c r="G658"/>
      <c r="H658" s="115" t="s">
        <v>1999</v>
      </c>
      <c r="I658" s="9" t="s">
        <v>1971</v>
      </c>
      <c r="J658" t="s">
        <v>1648</v>
      </c>
      <c r="K658">
        <v>0</v>
      </c>
      <c r="L658"/>
      <c r="M658"/>
      <c r="N658" s="79" t="s">
        <v>2007</v>
      </c>
      <c r="O658" s="9" t="s">
        <v>2001</v>
      </c>
      <c r="P658" s="21" t="s">
        <v>2002</v>
      </c>
      <c r="Q658" s="9" t="s">
        <v>34</v>
      </c>
    </row>
    <row r="659" spans="1:17" ht="15" customHeight="1">
      <c r="A659" t="s">
        <v>1709</v>
      </c>
      <c r="B659" s="113" t="s">
        <v>1704</v>
      </c>
      <c r="C659" t="s">
        <v>1048</v>
      </c>
      <c r="D659" t="s">
        <v>461</v>
      </c>
      <c r="E659"/>
      <c r="F659"/>
      <c r="G659"/>
      <c r="H659" s="115" t="s">
        <v>1999</v>
      </c>
      <c r="I659" s="9" t="s">
        <v>1971</v>
      </c>
      <c r="J659" t="s">
        <v>1648</v>
      </c>
      <c r="K659">
        <v>0</v>
      </c>
      <c r="L659"/>
      <c r="M659"/>
      <c r="N659" s="79" t="s">
        <v>2007</v>
      </c>
      <c r="O659" s="9" t="s">
        <v>2001</v>
      </c>
      <c r="P659" s="21" t="s">
        <v>2002</v>
      </c>
      <c r="Q659" s="9" t="s">
        <v>34</v>
      </c>
    </row>
    <row r="660" spans="1:17" ht="15" customHeight="1">
      <c r="A660" t="s">
        <v>1709</v>
      </c>
      <c r="B660" s="113" t="s">
        <v>1704</v>
      </c>
      <c r="C660" t="s">
        <v>1048</v>
      </c>
      <c r="D660" t="s">
        <v>461</v>
      </c>
      <c r="E660"/>
      <c r="F660"/>
      <c r="G660"/>
      <c r="H660" s="115" t="s">
        <v>1999</v>
      </c>
      <c r="I660" s="9" t="s">
        <v>1971</v>
      </c>
      <c r="J660" t="s">
        <v>1986</v>
      </c>
      <c r="K660">
        <v>0</v>
      </c>
      <c r="L660"/>
      <c r="M660"/>
      <c r="N660" s="79" t="s">
        <v>2005</v>
      </c>
      <c r="O660" s="9" t="s">
        <v>2001</v>
      </c>
      <c r="P660" s="21" t="s">
        <v>2002</v>
      </c>
      <c r="Q660" s="9" t="s">
        <v>34</v>
      </c>
    </row>
    <row r="661" spans="1:17" ht="15" customHeight="1">
      <c r="A661" t="s">
        <v>1709</v>
      </c>
      <c r="B661" s="113" t="s">
        <v>1704</v>
      </c>
      <c r="C661" t="s">
        <v>1048</v>
      </c>
      <c r="D661" t="s">
        <v>461</v>
      </c>
      <c r="E661"/>
      <c r="F661"/>
      <c r="G661"/>
      <c r="H661" s="115" t="s">
        <v>1999</v>
      </c>
      <c r="I661" s="9" t="s">
        <v>1971</v>
      </c>
      <c r="J661" t="s">
        <v>1986</v>
      </c>
      <c r="K661">
        <v>0</v>
      </c>
      <c r="L661"/>
      <c r="M661"/>
      <c r="N661" s="79" t="s">
        <v>2005</v>
      </c>
      <c r="O661" s="9" t="s">
        <v>2001</v>
      </c>
      <c r="P661" s="21" t="s">
        <v>2002</v>
      </c>
      <c r="Q661" s="9" t="s">
        <v>34</v>
      </c>
    </row>
    <row r="662" spans="1:17" ht="15" customHeight="1">
      <c r="A662" t="s">
        <v>1709</v>
      </c>
      <c r="B662" s="113" t="s">
        <v>1704</v>
      </c>
      <c r="C662" t="s">
        <v>1048</v>
      </c>
      <c r="D662" t="s">
        <v>461</v>
      </c>
      <c r="E662"/>
      <c r="F662"/>
      <c r="G662"/>
      <c r="H662" s="115" t="s">
        <v>1999</v>
      </c>
      <c r="I662" s="9" t="s">
        <v>1971</v>
      </c>
      <c r="J662" t="s">
        <v>1648</v>
      </c>
      <c r="K662">
        <v>0.83299999999999996</v>
      </c>
      <c r="L662"/>
      <c r="M662"/>
      <c r="N662" s="113" t="s">
        <v>2000</v>
      </c>
      <c r="O662" s="9" t="s">
        <v>2001</v>
      </c>
      <c r="P662" s="21" t="s">
        <v>2002</v>
      </c>
      <c r="Q662" s="9" t="s">
        <v>34</v>
      </c>
    </row>
    <row r="663" spans="1:17" ht="15" customHeight="1">
      <c r="A663" t="s">
        <v>1709</v>
      </c>
      <c r="B663" s="113" t="s">
        <v>1704</v>
      </c>
      <c r="C663" t="s">
        <v>1048</v>
      </c>
      <c r="D663" t="s">
        <v>461</v>
      </c>
      <c r="E663"/>
      <c r="F663"/>
      <c r="G663"/>
      <c r="H663" s="115" t="s">
        <v>1999</v>
      </c>
      <c r="I663" s="9" t="s">
        <v>1971</v>
      </c>
      <c r="J663" t="s">
        <v>1986</v>
      </c>
      <c r="K663">
        <v>0.8</v>
      </c>
      <c r="L663"/>
      <c r="M663"/>
      <c r="N663" s="113" t="s">
        <v>2008</v>
      </c>
      <c r="O663" s="9" t="s">
        <v>2001</v>
      </c>
      <c r="P663" s="21" t="s">
        <v>2002</v>
      </c>
      <c r="Q663" s="9" t="s">
        <v>34</v>
      </c>
    </row>
    <row r="664" spans="1:17" ht="15" customHeight="1">
      <c r="A664" t="s">
        <v>1709</v>
      </c>
      <c r="B664" s="113" t="s">
        <v>1704</v>
      </c>
      <c r="C664" t="s">
        <v>1048</v>
      </c>
      <c r="D664" t="s">
        <v>461</v>
      </c>
      <c r="E664"/>
      <c r="F664"/>
      <c r="G664"/>
      <c r="H664" s="115" t="s">
        <v>1999</v>
      </c>
      <c r="I664" s="9" t="s">
        <v>1971</v>
      </c>
      <c r="J664" t="s">
        <v>1986</v>
      </c>
      <c r="K664">
        <v>0.96</v>
      </c>
      <c r="L664"/>
      <c r="M664"/>
      <c r="N664" s="113" t="s">
        <v>2009</v>
      </c>
      <c r="O664" s="9" t="s">
        <v>2001</v>
      </c>
      <c r="P664" s="21" t="s">
        <v>2002</v>
      </c>
      <c r="Q664" s="9" t="s">
        <v>34</v>
      </c>
    </row>
    <row r="665" spans="1:17" ht="15" customHeight="1">
      <c r="A665" t="s">
        <v>1709</v>
      </c>
      <c r="B665" s="113" t="s">
        <v>1704</v>
      </c>
      <c r="C665" t="s">
        <v>1048</v>
      </c>
      <c r="D665" t="s">
        <v>461</v>
      </c>
      <c r="E665"/>
      <c r="F665"/>
      <c r="G665"/>
      <c r="H665" s="115" t="s">
        <v>1999</v>
      </c>
      <c r="I665" s="9" t="s">
        <v>1971</v>
      </c>
      <c r="J665" t="s">
        <v>1986</v>
      </c>
      <c r="K665">
        <v>0.92</v>
      </c>
      <c r="L665"/>
      <c r="M665"/>
      <c r="N665" s="113" t="s">
        <v>2010</v>
      </c>
      <c r="O665" s="9" t="s">
        <v>2001</v>
      </c>
      <c r="P665" s="21" t="s">
        <v>2002</v>
      </c>
      <c r="Q665" s="9" t="s">
        <v>34</v>
      </c>
    </row>
    <row r="666" spans="1:17" ht="15" customHeight="1">
      <c r="A666" t="s">
        <v>1639</v>
      </c>
      <c r="B666" s="113" t="s">
        <v>1704</v>
      </c>
      <c r="C666" t="s">
        <v>1048</v>
      </c>
      <c r="D666" t="s">
        <v>461</v>
      </c>
      <c r="E666"/>
      <c r="F666"/>
      <c r="G666"/>
      <c r="H666"/>
      <c r="I666" s="9" t="s">
        <v>1971</v>
      </c>
      <c r="J666" t="s">
        <v>1986</v>
      </c>
      <c r="K666">
        <v>0.97</v>
      </c>
      <c r="L666"/>
      <c r="M666"/>
      <c r="N666" s="79" t="s">
        <v>2012</v>
      </c>
      <c r="O666" s="9" t="s">
        <v>2001</v>
      </c>
      <c r="P666" s="21" t="s">
        <v>2002</v>
      </c>
      <c r="Q666" s="9" t="s">
        <v>34</v>
      </c>
    </row>
    <row r="667" spans="1:17" ht="15" customHeight="1">
      <c r="A667" t="s">
        <v>1639</v>
      </c>
      <c r="B667" s="113" t="s">
        <v>1704</v>
      </c>
      <c r="C667" t="s">
        <v>1048</v>
      </c>
      <c r="D667" t="s">
        <v>461</v>
      </c>
      <c r="E667"/>
      <c r="F667"/>
      <c r="G667"/>
      <c r="H667"/>
      <c r="I667" s="9" t="s">
        <v>1971</v>
      </c>
      <c r="J667" t="s">
        <v>1986</v>
      </c>
      <c r="K667">
        <v>0.56000000000000005</v>
      </c>
      <c r="L667"/>
      <c r="M667"/>
      <c r="N667" s="79" t="s">
        <v>2012</v>
      </c>
      <c r="O667" s="9" t="s">
        <v>2001</v>
      </c>
      <c r="P667" s="21" t="s">
        <v>2002</v>
      </c>
      <c r="Q667" s="9" t="s">
        <v>34</v>
      </c>
    </row>
    <row r="668" spans="1:17" ht="15" customHeight="1">
      <c r="A668" t="s">
        <v>1639</v>
      </c>
      <c r="B668" s="113" t="s">
        <v>1704</v>
      </c>
      <c r="C668" t="s">
        <v>1048</v>
      </c>
      <c r="D668" t="s">
        <v>461</v>
      </c>
      <c r="E668"/>
      <c r="F668"/>
      <c r="G668"/>
      <c r="H668"/>
      <c r="I668" s="9" t="s">
        <v>1971</v>
      </c>
      <c r="J668" t="s">
        <v>1986</v>
      </c>
      <c r="K668">
        <v>0.30099999999999999</v>
      </c>
      <c r="L668"/>
      <c r="M668"/>
      <c r="N668" s="116" t="s">
        <v>2013</v>
      </c>
      <c r="O668" s="9" t="s">
        <v>2001</v>
      </c>
      <c r="P668" s="21" t="s">
        <v>2002</v>
      </c>
      <c r="Q668" s="9" t="s">
        <v>34</v>
      </c>
    </row>
    <row r="669" spans="1:17" ht="15" customHeight="1">
      <c r="A669" t="s">
        <v>1639</v>
      </c>
      <c r="B669" s="113" t="s">
        <v>1704</v>
      </c>
      <c r="C669" t="s">
        <v>1048</v>
      </c>
      <c r="D669" t="s">
        <v>461</v>
      </c>
      <c r="E669"/>
      <c r="F669"/>
      <c r="G669"/>
      <c r="H669"/>
      <c r="I669" s="9" t="s">
        <v>1971</v>
      </c>
      <c r="J669" t="s">
        <v>1986</v>
      </c>
      <c r="K669">
        <v>0.13</v>
      </c>
      <c r="L669"/>
      <c r="M669"/>
      <c r="N669" s="116" t="s">
        <v>2013</v>
      </c>
      <c r="O669" s="9" t="s">
        <v>2001</v>
      </c>
      <c r="P669" s="21" t="s">
        <v>2002</v>
      </c>
      <c r="Q669" s="9" t="s">
        <v>34</v>
      </c>
    </row>
    <row r="670" spans="1:17" ht="15" customHeight="1">
      <c r="A670" t="s">
        <v>1639</v>
      </c>
      <c r="B670" s="113" t="s">
        <v>1704</v>
      </c>
      <c r="C670" t="s">
        <v>1048</v>
      </c>
      <c r="D670" t="s">
        <v>461</v>
      </c>
      <c r="E670"/>
      <c r="F670"/>
      <c r="G670"/>
      <c r="H670"/>
      <c r="I670" s="9" t="s">
        <v>1971</v>
      </c>
      <c r="J670" t="s">
        <v>1986</v>
      </c>
      <c r="K670">
        <v>8.5999999999999993E-2</v>
      </c>
      <c r="L670"/>
      <c r="M670"/>
      <c r="N670" s="79" t="s">
        <v>2014</v>
      </c>
      <c r="O670" s="9" t="s">
        <v>2001</v>
      </c>
      <c r="P670" s="21" t="s">
        <v>2002</v>
      </c>
      <c r="Q670" s="9" t="s">
        <v>34</v>
      </c>
    </row>
    <row r="671" spans="1:17" ht="15" customHeight="1">
      <c r="A671" t="s">
        <v>1639</v>
      </c>
      <c r="B671" s="113" t="s">
        <v>1704</v>
      </c>
      <c r="C671" t="s">
        <v>1048</v>
      </c>
      <c r="D671" t="s">
        <v>461</v>
      </c>
      <c r="E671"/>
      <c r="F671"/>
      <c r="G671"/>
      <c r="H671"/>
      <c r="I671" s="9" t="s">
        <v>1971</v>
      </c>
      <c r="J671" t="s">
        <v>1986</v>
      </c>
      <c r="K671">
        <v>0.17</v>
      </c>
      <c r="L671"/>
      <c r="M671"/>
      <c r="N671" s="79" t="s">
        <v>2015</v>
      </c>
      <c r="O671" s="9" t="s">
        <v>2001</v>
      </c>
      <c r="P671" s="21" t="s">
        <v>2002</v>
      </c>
      <c r="Q671" s="9" t="s">
        <v>34</v>
      </c>
    </row>
    <row r="672" spans="1:17" ht="15" customHeight="1">
      <c r="A672" t="s">
        <v>1639</v>
      </c>
      <c r="B672" s="113" t="s">
        <v>1704</v>
      </c>
      <c r="C672" t="s">
        <v>1048</v>
      </c>
      <c r="D672" t="s">
        <v>461</v>
      </c>
      <c r="E672"/>
      <c r="F672"/>
      <c r="G672"/>
      <c r="H672"/>
      <c r="I672" s="9" t="s">
        <v>1971</v>
      </c>
      <c r="J672" t="s">
        <v>1986</v>
      </c>
      <c r="K672">
        <v>8.5999999999999993E-2</v>
      </c>
      <c r="L672"/>
      <c r="M672"/>
      <c r="N672" s="79" t="s">
        <v>2015</v>
      </c>
      <c r="O672" s="9" t="s">
        <v>2001</v>
      </c>
      <c r="P672" s="21" t="s">
        <v>2002</v>
      </c>
      <c r="Q672" s="9" t="s">
        <v>34</v>
      </c>
    </row>
    <row r="673" spans="1:17" ht="15" customHeight="1">
      <c r="A673" t="s">
        <v>1639</v>
      </c>
      <c r="B673" s="113" t="s">
        <v>1704</v>
      </c>
      <c r="C673" t="s">
        <v>1048</v>
      </c>
      <c r="D673" t="s">
        <v>461</v>
      </c>
      <c r="E673"/>
      <c r="F673"/>
      <c r="G673"/>
      <c r="H673"/>
      <c r="I673" s="9" t="s">
        <v>1971</v>
      </c>
      <c r="J673" t="s">
        <v>1986</v>
      </c>
      <c r="K673">
        <v>0.17</v>
      </c>
      <c r="L673"/>
      <c r="M673"/>
      <c r="N673" s="79" t="s">
        <v>2013</v>
      </c>
      <c r="O673" s="9" t="s">
        <v>2001</v>
      </c>
      <c r="P673" s="21" t="s">
        <v>2002</v>
      </c>
      <c r="Q673" s="9" t="s">
        <v>34</v>
      </c>
    </row>
    <row r="674" spans="1:17" ht="15" customHeight="1">
      <c r="A674" t="s">
        <v>1639</v>
      </c>
      <c r="B674" s="113" t="s">
        <v>1704</v>
      </c>
      <c r="C674" t="s">
        <v>1048</v>
      </c>
      <c r="D674" t="s">
        <v>461</v>
      </c>
      <c r="E674"/>
      <c r="F674"/>
      <c r="G674"/>
      <c r="H674"/>
      <c r="I674" s="9" t="s">
        <v>1971</v>
      </c>
      <c r="J674" t="s">
        <v>1986</v>
      </c>
      <c r="K674">
        <v>0.28000000000000003</v>
      </c>
      <c r="L674"/>
      <c r="M674"/>
      <c r="N674" s="79" t="s">
        <v>2013</v>
      </c>
      <c r="O674" s="9" t="s">
        <v>2001</v>
      </c>
      <c r="P674" s="21" t="s">
        <v>2002</v>
      </c>
      <c r="Q674" s="9" t="s">
        <v>34</v>
      </c>
    </row>
    <row r="675" spans="1:17" ht="15" customHeight="1">
      <c r="A675" t="s">
        <v>1639</v>
      </c>
      <c r="B675" s="113" t="s">
        <v>1704</v>
      </c>
      <c r="C675" t="s">
        <v>1048</v>
      </c>
      <c r="D675" t="s">
        <v>461</v>
      </c>
      <c r="E675"/>
      <c r="F675"/>
      <c r="G675"/>
      <c r="H675"/>
      <c r="I675" s="9" t="s">
        <v>1971</v>
      </c>
      <c r="J675" t="s">
        <v>1986</v>
      </c>
      <c r="K675">
        <v>0.39</v>
      </c>
      <c r="L675"/>
      <c r="M675"/>
      <c r="N675" s="79" t="s">
        <v>2013</v>
      </c>
      <c r="O675" s="9" t="s">
        <v>2001</v>
      </c>
      <c r="P675" s="21" t="s">
        <v>2002</v>
      </c>
      <c r="Q675" s="9" t="s">
        <v>34</v>
      </c>
    </row>
    <row r="676" spans="1:17" ht="15" customHeight="1">
      <c r="A676" t="s">
        <v>1639</v>
      </c>
      <c r="B676" s="113" t="s">
        <v>1704</v>
      </c>
      <c r="C676" t="s">
        <v>1048</v>
      </c>
      <c r="D676" t="s">
        <v>461</v>
      </c>
      <c r="E676"/>
      <c r="F676"/>
      <c r="G676"/>
      <c r="H676"/>
      <c r="I676" s="9" t="s">
        <v>1971</v>
      </c>
      <c r="J676" t="s">
        <v>1986</v>
      </c>
      <c r="K676">
        <v>0.85</v>
      </c>
      <c r="L676"/>
      <c r="M676"/>
      <c r="N676" s="79" t="s">
        <v>2013</v>
      </c>
      <c r="O676" s="9" t="s">
        <v>2001</v>
      </c>
      <c r="P676" s="21" t="s">
        <v>2002</v>
      </c>
      <c r="Q676" s="9" t="s">
        <v>34</v>
      </c>
    </row>
    <row r="677" spans="1:17" ht="15" customHeight="1">
      <c r="A677" t="s">
        <v>1639</v>
      </c>
      <c r="B677" s="113" t="s">
        <v>1704</v>
      </c>
      <c r="C677" t="s">
        <v>1048</v>
      </c>
      <c r="D677" t="s">
        <v>461</v>
      </c>
      <c r="E677"/>
      <c r="F677"/>
      <c r="G677"/>
      <c r="H677"/>
      <c r="I677" s="9" t="s">
        <v>1971</v>
      </c>
      <c r="J677" t="s">
        <v>1986</v>
      </c>
      <c r="K677">
        <v>0.7609999999999999</v>
      </c>
      <c r="L677"/>
      <c r="M677"/>
      <c r="N677" s="117" t="s">
        <v>2016</v>
      </c>
      <c r="O677" s="9" t="s">
        <v>2001</v>
      </c>
      <c r="P677" s="21" t="s">
        <v>2002</v>
      </c>
      <c r="Q677" s="9" t="s">
        <v>34</v>
      </c>
    </row>
    <row r="678" spans="1:17" ht="15" customHeight="1">
      <c r="A678" t="s">
        <v>1639</v>
      </c>
      <c r="B678" s="113" t="s">
        <v>1704</v>
      </c>
      <c r="C678" t="s">
        <v>1048</v>
      </c>
      <c r="D678" t="s">
        <v>461</v>
      </c>
      <c r="E678"/>
      <c r="F678"/>
      <c r="G678"/>
      <c r="H678"/>
      <c r="I678" s="9" t="s">
        <v>1971</v>
      </c>
      <c r="J678" t="s">
        <v>1986</v>
      </c>
      <c r="K678">
        <v>0.78900000000000003</v>
      </c>
      <c r="L678"/>
      <c r="M678"/>
      <c r="N678" s="117" t="s">
        <v>2017</v>
      </c>
      <c r="O678" s="9" t="s">
        <v>2001</v>
      </c>
      <c r="P678" s="21" t="s">
        <v>2002</v>
      </c>
      <c r="Q678" s="9" t="s">
        <v>34</v>
      </c>
    </row>
    <row r="679" spans="1:17" ht="15" customHeight="1">
      <c r="A679" t="s">
        <v>1639</v>
      </c>
      <c r="B679" s="113" t="s">
        <v>1704</v>
      </c>
      <c r="C679" t="s">
        <v>1048</v>
      </c>
      <c r="D679" t="s">
        <v>461</v>
      </c>
      <c r="E679"/>
      <c r="F679"/>
      <c r="G679"/>
      <c r="H679"/>
      <c r="I679" s="9" t="s">
        <v>1971</v>
      </c>
      <c r="J679" t="s">
        <v>1986</v>
      </c>
      <c r="K679">
        <v>0.16</v>
      </c>
      <c r="L679"/>
      <c r="M679"/>
      <c r="N679" s="79" t="s">
        <v>2016</v>
      </c>
      <c r="O679" s="9" t="s">
        <v>2001</v>
      </c>
      <c r="P679" s="21" t="s">
        <v>2002</v>
      </c>
      <c r="Q679" s="9" t="s">
        <v>34</v>
      </c>
    </row>
    <row r="680" spans="1:17" ht="15" customHeight="1">
      <c r="A680" t="s">
        <v>1639</v>
      </c>
      <c r="B680" s="113" t="s">
        <v>1704</v>
      </c>
      <c r="C680" t="s">
        <v>1048</v>
      </c>
      <c r="D680" t="s">
        <v>461</v>
      </c>
      <c r="E680"/>
      <c r="F680"/>
      <c r="G680"/>
      <c r="H680"/>
      <c r="I680" s="9" t="s">
        <v>1971</v>
      </c>
      <c r="J680" t="s">
        <v>1986</v>
      </c>
      <c r="K680">
        <v>0.33</v>
      </c>
      <c r="L680"/>
      <c r="M680"/>
      <c r="N680" s="79" t="s">
        <v>2016</v>
      </c>
      <c r="O680" s="9" t="s">
        <v>2001</v>
      </c>
      <c r="P680" s="21" t="s">
        <v>2002</v>
      </c>
      <c r="Q680" s="9" t="s">
        <v>34</v>
      </c>
    </row>
    <row r="681" spans="1:17" ht="15" customHeight="1">
      <c r="A681" t="s">
        <v>1639</v>
      </c>
      <c r="B681" s="113" t="s">
        <v>1704</v>
      </c>
      <c r="C681" t="s">
        <v>1048</v>
      </c>
      <c r="D681" t="s">
        <v>461</v>
      </c>
      <c r="E681"/>
      <c r="F681"/>
      <c r="G681"/>
      <c r="H681"/>
      <c r="I681" s="9" t="s">
        <v>1971</v>
      </c>
      <c r="J681" t="s">
        <v>1986</v>
      </c>
      <c r="K681">
        <v>0.53</v>
      </c>
      <c r="L681"/>
      <c r="M681"/>
      <c r="N681" s="79" t="s">
        <v>2016</v>
      </c>
      <c r="O681" s="9" t="s">
        <v>2001</v>
      </c>
      <c r="P681" s="21" t="s">
        <v>2002</v>
      </c>
      <c r="Q681" s="9" t="s">
        <v>34</v>
      </c>
    </row>
    <row r="682" spans="1:17" ht="15" customHeight="1">
      <c r="A682" t="s">
        <v>1639</v>
      </c>
      <c r="B682" s="113" t="s">
        <v>1704</v>
      </c>
      <c r="C682" t="s">
        <v>1048</v>
      </c>
      <c r="D682" t="s">
        <v>461</v>
      </c>
      <c r="E682"/>
      <c r="F682"/>
      <c r="G682"/>
      <c r="H682"/>
      <c r="I682" s="9" t="s">
        <v>1971</v>
      </c>
      <c r="J682" t="s">
        <v>1986</v>
      </c>
      <c r="K682">
        <v>0.08</v>
      </c>
      <c r="L682"/>
      <c r="M682"/>
      <c r="N682" s="117" t="s">
        <v>2013</v>
      </c>
      <c r="O682" s="9" t="s">
        <v>2001</v>
      </c>
      <c r="P682" s="21" t="s">
        <v>2002</v>
      </c>
      <c r="Q682" s="9" t="s">
        <v>34</v>
      </c>
    </row>
    <row r="683" spans="1:17" ht="15" customHeight="1">
      <c r="A683" t="s">
        <v>1709</v>
      </c>
      <c r="B683" s="113" t="s">
        <v>1704</v>
      </c>
      <c r="C683" t="s">
        <v>1048</v>
      </c>
      <c r="D683" t="s">
        <v>461</v>
      </c>
      <c r="E683"/>
      <c r="F683"/>
      <c r="G683"/>
      <c r="H683"/>
      <c r="I683" s="9" t="s">
        <v>1971</v>
      </c>
      <c r="J683" t="s">
        <v>1986</v>
      </c>
      <c r="K683">
        <v>0.83</v>
      </c>
      <c r="L683"/>
      <c r="M683"/>
      <c r="N683" s="117" t="s">
        <v>2018</v>
      </c>
      <c r="O683" s="9" t="s">
        <v>2001</v>
      </c>
      <c r="P683" s="21" t="s">
        <v>2002</v>
      </c>
      <c r="Q683" s="9" t="s">
        <v>34</v>
      </c>
    </row>
    <row r="684" spans="1:17" ht="15" customHeight="1">
      <c r="A684" t="s">
        <v>1709</v>
      </c>
      <c r="B684" s="113" t="s">
        <v>1704</v>
      </c>
      <c r="C684" t="s">
        <v>1048</v>
      </c>
      <c r="D684" t="s">
        <v>461</v>
      </c>
      <c r="E684"/>
      <c r="F684"/>
      <c r="G684"/>
      <c r="H684"/>
      <c r="I684" s="9" t="s">
        <v>1971</v>
      </c>
      <c r="J684" t="s">
        <v>1986</v>
      </c>
      <c r="K684">
        <v>1</v>
      </c>
      <c r="L684"/>
      <c r="M684"/>
      <c r="N684" s="79" t="s">
        <v>2012</v>
      </c>
      <c r="O684" s="9" t="s">
        <v>2001</v>
      </c>
      <c r="P684" s="21" t="s">
        <v>2002</v>
      </c>
      <c r="Q684" s="9" t="s">
        <v>34</v>
      </c>
    </row>
    <row r="685" spans="1:17" ht="15" customHeight="1">
      <c r="A685" t="s">
        <v>1709</v>
      </c>
      <c r="B685" s="113" t="s">
        <v>1704</v>
      </c>
      <c r="C685" t="s">
        <v>1048</v>
      </c>
      <c r="D685" t="s">
        <v>461</v>
      </c>
      <c r="E685"/>
      <c r="F685"/>
      <c r="G685"/>
      <c r="H685"/>
      <c r="I685" s="9" t="s">
        <v>1971</v>
      </c>
      <c r="J685" t="s">
        <v>1986</v>
      </c>
      <c r="K685">
        <v>0.99</v>
      </c>
      <c r="L685"/>
      <c r="M685"/>
      <c r="N685" s="79" t="s">
        <v>2012</v>
      </c>
      <c r="O685" s="9" t="s">
        <v>2001</v>
      </c>
      <c r="P685" s="21" t="s">
        <v>2002</v>
      </c>
      <c r="Q685" s="9" t="s">
        <v>34</v>
      </c>
    </row>
    <row r="686" spans="1:17" ht="15" customHeight="1">
      <c r="A686" t="s">
        <v>1709</v>
      </c>
      <c r="B686" s="113" t="s">
        <v>1704</v>
      </c>
      <c r="C686" t="s">
        <v>1048</v>
      </c>
      <c r="D686" t="s">
        <v>461</v>
      </c>
      <c r="E686"/>
      <c r="F686"/>
      <c r="G686"/>
      <c r="H686"/>
      <c r="I686" s="9" t="s">
        <v>1971</v>
      </c>
      <c r="J686" t="s">
        <v>1986</v>
      </c>
      <c r="K686">
        <v>0.99</v>
      </c>
      <c r="L686"/>
      <c r="M686"/>
      <c r="N686" s="79" t="s">
        <v>2013</v>
      </c>
      <c r="O686" s="9" t="s">
        <v>2001</v>
      </c>
      <c r="P686" s="21" t="s">
        <v>2002</v>
      </c>
      <c r="Q686" s="9" t="s">
        <v>34</v>
      </c>
    </row>
    <row r="687" spans="1:17" ht="15" customHeight="1">
      <c r="A687" t="s">
        <v>1709</v>
      </c>
      <c r="B687" s="113" t="s">
        <v>1704</v>
      </c>
      <c r="C687" t="s">
        <v>1048</v>
      </c>
      <c r="D687" t="s">
        <v>461</v>
      </c>
      <c r="E687"/>
      <c r="F687"/>
      <c r="G687"/>
      <c r="H687"/>
      <c r="I687" s="9" t="s">
        <v>1971</v>
      </c>
      <c r="J687" t="s">
        <v>1986</v>
      </c>
      <c r="K687">
        <v>0.96</v>
      </c>
      <c r="L687"/>
      <c r="M687"/>
      <c r="N687" s="79" t="s">
        <v>2013</v>
      </c>
      <c r="O687" s="9" t="s">
        <v>2001</v>
      </c>
      <c r="P687" s="21" t="s">
        <v>2002</v>
      </c>
      <c r="Q687" s="9" t="s">
        <v>34</v>
      </c>
    </row>
    <row r="688" spans="1:17" ht="15" customHeight="1">
      <c r="A688" t="s">
        <v>1709</v>
      </c>
      <c r="B688" s="113" t="s">
        <v>1704</v>
      </c>
      <c r="C688" t="s">
        <v>1048</v>
      </c>
      <c r="D688" t="s">
        <v>461</v>
      </c>
      <c r="E688"/>
      <c r="F688"/>
      <c r="G688"/>
      <c r="H688"/>
      <c r="I688" s="9" t="s">
        <v>1971</v>
      </c>
      <c r="J688" t="s">
        <v>1986</v>
      </c>
      <c r="K688">
        <v>0.96</v>
      </c>
      <c r="L688"/>
      <c r="M688"/>
      <c r="N688" s="79" t="s">
        <v>2013</v>
      </c>
      <c r="O688" s="9" t="s">
        <v>2001</v>
      </c>
      <c r="P688" s="21" t="s">
        <v>2002</v>
      </c>
      <c r="Q688" s="9" t="s">
        <v>34</v>
      </c>
    </row>
    <row r="689" spans="1:17" ht="15" customHeight="1">
      <c r="A689" t="s">
        <v>1709</v>
      </c>
      <c r="B689" s="113" t="s">
        <v>1704</v>
      </c>
      <c r="C689" t="s">
        <v>1048</v>
      </c>
      <c r="D689" t="s">
        <v>461</v>
      </c>
      <c r="E689"/>
      <c r="F689"/>
      <c r="G689"/>
      <c r="H689"/>
      <c r="I689" s="9" t="s">
        <v>1971</v>
      </c>
      <c r="J689" t="s">
        <v>1986</v>
      </c>
      <c r="K689">
        <v>1</v>
      </c>
      <c r="L689"/>
      <c r="M689"/>
      <c r="N689" s="79" t="s">
        <v>2013</v>
      </c>
      <c r="O689" s="9" t="s">
        <v>2001</v>
      </c>
      <c r="P689" s="21" t="s">
        <v>2002</v>
      </c>
      <c r="Q689" s="9" t="s">
        <v>34</v>
      </c>
    </row>
    <row r="690" spans="1:17" ht="15" customHeight="1">
      <c r="A690" t="s">
        <v>1709</v>
      </c>
      <c r="B690" s="113" t="s">
        <v>1704</v>
      </c>
      <c r="C690" t="s">
        <v>1048</v>
      </c>
      <c r="D690" t="s">
        <v>461</v>
      </c>
      <c r="E690"/>
      <c r="F690"/>
      <c r="G690"/>
      <c r="H690"/>
      <c r="I690" s="9" t="s">
        <v>1971</v>
      </c>
      <c r="J690" t="s">
        <v>1986</v>
      </c>
      <c r="K690">
        <v>1</v>
      </c>
      <c r="L690"/>
      <c r="M690"/>
      <c r="N690" s="79" t="s">
        <v>2013</v>
      </c>
      <c r="O690" s="9" t="s">
        <v>2001</v>
      </c>
      <c r="P690" s="21" t="s">
        <v>2002</v>
      </c>
      <c r="Q690" s="9" t="s">
        <v>34</v>
      </c>
    </row>
    <row r="691" spans="1:17" ht="15" customHeight="1">
      <c r="A691" t="s">
        <v>1709</v>
      </c>
      <c r="B691" s="113" t="s">
        <v>1704</v>
      </c>
      <c r="C691" t="s">
        <v>1048</v>
      </c>
      <c r="D691" t="s">
        <v>461</v>
      </c>
      <c r="E691"/>
      <c r="F691"/>
      <c r="G691"/>
      <c r="H691"/>
      <c r="I691" s="9" t="s">
        <v>1971</v>
      </c>
      <c r="J691" t="s">
        <v>1986</v>
      </c>
      <c r="K691">
        <v>0.70499999999999996</v>
      </c>
      <c r="L691"/>
      <c r="M691"/>
      <c r="N691" s="117" t="s">
        <v>2013</v>
      </c>
      <c r="O691" s="9" t="s">
        <v>2001</v>
      </c>
      <c r="P691" s="21" t="s">
        <v>2002</v>
      </c>
      <c r="Q691" s="9" t="s">
        <v>34</v>
      </c>
    </row>
    <row r="692" spans="1:17" ht="15" customHeight="1">
      <c r="A692" t="s">
        <v>1709</v>
      </c>
      <c r="B692" s="113" t="s">
        <v>1704</v>
      </c>
      <c r="C692" t="s">
        <v>1048</v>
      </c>
      <c r="D692" t="s">
        <v>461</v>
      </c>
      <c r="E692"/>
      <c r="F692"/>
      <c r="G692"/>
      <c r="H692"/>
      <c r="I692" s="9" t="s">
        <v>1971</v>
      </c>
      <c r="J692" t="s">
        <v>1986</v>
      </c>
      <c r="K692">
        <v>0.53</v>
      </c>
      <c r="L692"/>
      <c r="M692"/>
      <c r="N692" s="117" t="s">
        <v>2016</v>
      </c>
      <c r="O692" s="9" t="s">
        <v>2001</v>
      </c>
      <c r="P692" s="21" t="s">
        <v>2002</v>
      </c>
      <c r="Q692" s="9" t="s">
        <v>34</v>
      </c>
    </row>
    <row r="693" spans="1:17" ht="15" customHeight="1">
      <c r="A693" t="s">
        <v>1709</v>
      </c>
      <c r="B693" s="113" t="s">
        <v>1704</v>
      </c>
      <c r="C693" t="s">
        <v>1048</v>
      </c>
      <c r="D693" t="s">
        <v>461</v>
      </c>
      <c r="E693"/>
      <c r="F693"/>
      <c r="G693"/>
      <c r="H693"/>
      <c r="I693" s="9" t="s">
        <v>1971</v>
      </c>
      <c r="J693" t="s">
        <v>1986</v>
      </c>
      <c r="K693">
        <v>0.95</v>
      </c>
      <c r="L693"/>
      <c r="M693"/>
      <c r="N693" s="117" t="s">
        <v>2017</v>
      </c>
      <c r="O693" s="9" t="s">
        <v>2001</v>
      </c>
      <c r="P693" s="21" t="s">
        <v>2002</v>
      </c>
      <c r="Q693" s="9" t="s">
        <v>34</v>
      </c>
    </row>
    <row r="694" spans="1:17" ht="15" customHeight="1">
      <c r="A694" t="s">
        <v>1709</v>
      </c>
      <c r="B694" s="113" t="s">
        <v>1704</v>
      </c>
      <c r="C694" t="s">
        <v>1048</v>
      </c>
      <c r="D694" t="s">
        <v>461</v>
      </c>
      <c r="E694"/>
      <c r="F694"/>
      <c r="G694"/>
      <c r="H694"/>
      <c r="I694" s="9" t="s">
        <v>1971</v>
      </c>
      <c r="J694" t="s">
        <v>1986</v>
      </c>
      <c r="K694">
        <v>0.95</v>
      </c>
      <c r="L694"/>
      <c r="M694"/>
      <c r="N694" s="79" t="s">
        <v>2016</v>
      </c>
      <c r="O694" s="9" t="s">
        <v>2001</v>
      </c>
      <c r="P694" s="21" t="s">
        <v>2002</v>
      </c>
      <c r="Q694" s="9" t="s">
        <v>34</v>
      </c>
    </row>
    <row r="695" spans="1:17" ht="15" customHeight="1">
      <c r="A695" t="s">
        <v>1709</v>
      </c>
      <c r="B695" s="113" t="s">
        <v>1704</v>
      </c>
      <c r="C695" t="s">
        <v>1048</v>
      </c>
      <c r="D695" t="s">
        <v>461</v>
      </c>
      <c r="E695"/>
      <c r="F695"/>
      <c r="G695"/>
      <c r="H695"/>
      <c r="I695" s="9" t="s">
        <v>1971</v>
      </c>
      <c r="J695" t="s">
        <v>1986</v>
      </c>
      <c r="K695">
        <v>0.75</v>
      </c>
      <c r="L695"/>
      <c r="M695"/>
      <c r="N695" s="79" t="s">
        <v>2016</v>
      </c>
      <c r="O695" s="9" t="s">
        <v>2001</v>
      </c>
      <c r="P695" s="21" t="s">
        <v>2002</v>
      </c>
      <c r="Q695" s="9" t="s">
        <v>34</v>
      </c>
    </row>
    <row r="696" spans="1:17">
      <c r="A696" s="9" t="s">
        <v>1639</v>
      </c>
      <c r="B696" s="9" t="s">
        <v>2019</v>
      </c>
      <c r="C696" s="26" t="s">
        <v>1156</v>
      </c>
      <c r="D696" s="9" t="s">
        <v>461</v>
      </c>
      <c r="G696" s="9" t="s">
        <v>2020</v>
      </c>
      <c r="I696" s="9" t="s">
        <v>1642</v>
      </c>
      <c r="J696" s="9" t="s">
        <v>1648</v>
      </c>
      <c r="K696" s="35">
        <v>0.73799999999999999</v>
      </c>
      <c r="L696" s="35">
        <v>0.67400000000000004</v>
      </c>
      <c r="M696" s="35">
        <v>0.79500000000000004</v>
      </c>
      <c r="N696" t="s">
        <v>2021</v>
      </c>
      <c r="O696" s="9" t="s">
        <v>2022</v>
      </c>
      <c r="P696" s="9" t="s">
        <v>2023</v>
      </c>
      <c r="Q696" s="9" t="s">
        <v>34</v>
      </c>
    </row>
    <row r="697" spans="1:17">
      <c r="A697" s="9" t="s">
        <v>1647</v>
      </c>
      <c r="B697" s="9" t="s">
        <v>2019</v>
      </c>
      <c r="C697" s="26" t="s">
        <v>1156</v>
      </c>
      <c r="D697" s="9" t="s">
        <v>461</v>
      </c>
      <c r="G697" s="9" t="s">
        <v>2020</v>
      </c>
      <c r="I697" s="9" t="s">
        <v>1642</v>
      </c>
      <c r="J697" s="9" t="s">
        <v>1648</v>
      </c>
      <c r="K697" s="35">
        <v>0.93200000000000005</v>
      </c>
      <c r="L697" s="35">
        <v>0.90300000000000002</v>
      </c>
      <c r="M697" s="35">
        <v>0.95399999999999996</v>
      </c>
      <c r="N697" t="s">
        <v>2021</v>
      </c>
      <c r="O697" s="9" t="s">
        <v>2022</v>
      </c>
      <c r="P697" s="9" t="s">
        <v>2023</v>
      </c>
      <c r="Q697" s="9" t="s">
        <v>34</v>
      </c>
    </row>
    <row r="698" spans="1:17">
      <c r="A698" s="9" t="s">
        <v>1639</v>
      </c>
      <c r="B698" s="9" t="s">
        <v>1675</v>
      </c>
      <c r="C698" s="26" t="s">
        <v>1156</v>
      </c>
      <c r="D698" s="9" t="s">
        <v>461</v>
      </c>
      <c r="G698" s="9" t="s">
        <v>2024</v>
      </c>
      <c r="J698" s="9" t="s">
        <v>2025</v>
      </c>
      <c r="K698" s="9">
        <v>0.4</v>
      </c>
      <c r="N698" s="9" t="s">
        <v>2026</v>
      </c>
      <c r="O698" s="9" t="s">
        <v>1163</v>
      </c>
      <c r="P698" s="9" t="s">
        <v>1164</v>
      </c>
      <c r="Q698" s="9" t="s">
        <v>34</v>
      </c>
    </row>
    <row r="699" spans="1:17">
      <c r="A699" s="9" t="s">
        <v>1639</v>
      </c>
      <c r="B699" s="9" t="s">
        <v>1675</v>
      </c>
      <c r="C699" s="26" t="s">
        <v>1156</v>
      </c>
      <c r="D699" s="9" t="s">
        <v>461</v>
      </c>
      <c r="G699" s="9" t="s">
        <v>2024</v>
      </c>
      <c r="J699" s="9" t="s">
        <v>2025</v>
      </c>
      <c r="K699" s="9">
        <v>0.46</v>
      </c>
      <c r="N699" s="9" t="s">
        <v>2026</v>
      </c>
      <c r="O699" s="9" t="s">
        <v>1163</v>
      </c>
      <c r="P699" s="9" t="s">
        <v>1164</v>
      </c>
      <c r="Q699" s="9" t="s">
        <v>34</v>
      </c>
    </row>
    <row r="700" spans="1:17">
      <c r="A700" s="9" t="s">
        <v>1639</v>
      </c>
      <c r="B700" s="9" t="s">
        <v>1675</v>
      </c>
      <c r="C700" s="26" t="s">
        <v>1156</v>
      </c>
      <c r="D700" s="9" t="s">
        <v>461</v>
      </c>
      <c r="G700" s="9" t="s">
        <v>2027</v>
      </c>
      <c r="J700" s="9" t="s">
        <v>2025</v>
      </c>
      <c r="K700" s="9">
        <v>0.82</v>
      </c>
      <c r="N700" s="9" t="s">
        <v>2026</v>
      </c>
      <c r="O700" s="9" t="s">
        <v>1163</v>
      </c>
      <c r="P700" s="9" t="s">
        <v>1164</v>
      </c>
      <c r="Q700" s="9" t="s">
        <v>34</v>
      </c>
    </row>
    <row r="701" spans="1:17">
      <c r="A701" s="9" t="s">
        <v>1639</v>
      </c>
      <c r="B701" s="9" t="s">
        <v>1675</v>
      </c>
      <c r="C701" s="26" t="s">
        <v>1156</v>
      </c>
      <c r="D701" s="9" t="s">
        <v>461</v>
      </c>
      <c r="G701" s="9" t="s">
        <v>2027</v>
      </c>
      <c r="J701" s="9" t="s">
        <v>2025</v>
      </c>
      <c r="K701" s="9">
        <v>0.88</v>
      </c>
      <c r="N701" s="9" t="s">
        <v>2026</v>
      </c>
      <c r="O701" s="9" t="s">
        <v>1163</v>
      </c>
      <c r="P701" s="9" t="s">
        <v>1164</v>
      </c>
      <c r="Q701" s="9" t="s">
        <v>34</v>
      </c>
    </row>
    <row r="702" spans="1:17">
      <c r="A702" s="9" t="s">
        <v>1647</v>
      </c>
      <c r="B702" s="9" t="s">
        <v>1675</v>
      </c>
      <c r="C702" s="26" t="s">
        <v>1156</v>
      </c>
      <c r="D702" s="9" t="s">
        <v>461</v>
      </c>
      <c r="J702" s="9" t="s">
        <v>2025</v>
      </c>
      <c r="K702" s="9">
        <v>0.88</v>
      </c>
      <c r="N702" s="9" t="s">
        <v>2026</v>
      </c>
      <c r="O702" s="9" t="s">
        <v>1163</v>
      </c>
      <c r="P702" s="9" t="s">
        <v>1164</v>
      </c>
      <c r="Q702" s="9" t="s">
        <v>34</v>
      </c>
    </row>
    <row r="703" spans="1:17">
      <c r="A703" s="9" t="s">
        <v>1647</v>
      </c>
      <c r="B703" s="9" t="s">
        <v>1675</v>
      </c>
      <c r="C703" s="26" t="s">
        <v>1156</v>
      </c>
      <c r="D703" s="9" t="s">
        <v>461</v>
      </c>
      <c r="J703" s="9" t="s">
        <v>2025</v>
      </c>
      <c r="K703" s="9">
        <v>0.97</v>
      </c>
      <c r="N703" s="9" t="s">
        <v>2026</v>
      </c>
      <c r="O703" s="9" t="s">
        <v>1163</v>
      </c>
      <c r="P703" s="9" t="s">
        <v>1164</v>
      </c>
      <c r="Q703" s="9" t="s">
        <v>34</v>
      </c>
    </row>
    <row r="704" spans="1:17">
      <c r="A704" s="9" t="s">
        <v>1639</v>
      </c>
      <c r="B704" s="9" t="s">
        <v>1970</v>
      </c>
      <c r="C704" s="26" t="s">
        <v>1156</v>
      </c>
      <c r="D704" s="9" t="s">
        <v>461</v>
      </c>
      <c r="J704" s="9" t="s">
        <v>1972</v>
      </c>
      <c r="K704" s="35">
        <v>0.06</v>
      </c>
      <c r="N704" s="9" t="s">
        <v>2026</v>
      </c>
      <c r="O704" s="9" t="s">
        <v>1163</v>
      </c>
      <c r="P704" s="9" t="s">
        <v>1164</v>
      </c>
      <c r="Q704" s="9" t="s">
        <v>34</v>
      </c>
    </row>
    <row r="705" spans="1:17">
      <c r="A705" s="9" t="s">
        <v>1639</v>
      </c>
      <c r="B705" s="9" t="s">
        <v>1970</v>
      </c>
      <c r="C705" s="26" t="s">
        <v>1156</v>
      </c>
      <c r="D705" s="9" t="s">
        <v>461</v>
      </c>
      <c r="J705" s="9" t="s">
        <v>1972</v>
      </c>
      <c r="K705" s="9">
        <v>0.32</v>
      </c>
      <c r="N705" s="9" t="s">
        <v>2026</v>
      </c>
      <c r="O705" s="9" t="s">
        <v>1163</v>
      </c>
      <c r="P705" s="9" t="s">
        <v>1164</v>
      </c>
      <c r="Q705" s="9" t="s">
        <v>34</v>
      </c>
    </row>
    <row r="706" spans="1:17">
      <c r="A706" s="9" t="s">
        <v>1647</v>
      </c>
      <c r="B706" s="9" t="s">
        <v>1970</v>
      </c>
      <c r="C706" s="26" t="s">
        <v>1156</v>
      </c>
      <c r="D706" s="9" t="s">
        <v>461</v>
      </c>
      <c r="J706" s="9" t="s">
        <v>1972</v>
      </c>
      <c r="K706" s="35">
        <v>1</v>
      </c>
      <c r="N706" s="9" t="s">
        <v>2026</v>
      </c>
      <c r="O706" s="9" t="s">
        <v>1163</v>
      </c>
      <c r="P706" s="9" t="s">
        <v>1164</v>
      </c>
      <c r="Q706" s="9" t="s">
        <v>34</v>
      </c>
    </row>
    <row r="707" spans="1:17">
      <c r="A707" s="9" t="s">
        <v>1639</v>
      </c>
      <c r="B707" s="9" t="s">
        <v>1640</v>
      </c>
      <c r="C707" s="26" t="s">
        <v>1156</v>
      </c>
      <c r="D707" s="9" t="s">
        <v>463</v>
      </c>
      <c r="I707" s="9" t="s">
        <v>1642</v>
      </c>
      <c r="J707" s="9" t="s">
        <v>2028</v>
      </c>
      <c r="K707" s="35">
        <v>0.91</v>
      </c>
      <c r="N707" t="s">
        <v>2029</v>
      </c>
      <c r="O707" s="9" t="s">
        <v>2030</v>
      </c>
      <c r="P707" s="9" t="s">
        <v>2031</v>
      </c>
      <c r="Q707" s="9" t="s">
        <v>34</v>
      </c>
    </row>
    <row r="708" spans="1:17">
      <c r="A708" s="9" t="s">
        <v>1647</v>
      </c>
      <c r="B708" s="9" t="s">
        <v>1640</v>
      </c>
      <c r="C708" s="26" t="s">
        <v>1156</v>
      </c>
      <c r="D708" s="9" t="s">
        <v>463</v>
      </c>
      <c r="I708" s="9" t="s">
        <v>1642</v>
      </c>
      <c r="J708" s="9" t="s">
        <v>2028</v>
      </c>
      <c r="K708" s="35">
        <v>1</v>
      </c>
      <c r="N708" t="s">
        <v>2029</v>
      </c>
      <c r="O708" s="9" t="s">
        <v>2030</v>
      </c>
      <c r="P708" s="9" t="s">
        <v>2031</v>
      </c>
      <c r="Q708" s="9" t="s">
        <v>34</v>
      </c>
    </row>
    <row r="709" spans="1:17">
      <c r="A709" s="9" t="s">
        <v>1639</v>
      </c>
      <c r="B709" s="9" t="s">
        <v>2032</v>
      </c>
      <c r="C709" s="26" t="s">
        <v>1156</v>
      </c>
      <c r="D709" s="9" t="s">
        <v>463</v>
      </c>
      <c r="I709" s="9" t="s">
        <v>1642</v>
      </c>
      <c r="J709" s="9" t="s">
        <v>2028</v>
      </c>
      <c r="K709" s="35">
        <v>0.92</v>
      </c>
      <c r="N709" t="s">
        <v>2029</v>
      </c>
      <c r="O709" s="9" t="s">
        <v>2030</v>
      </c>
      <c r="P709" s="9" t="s">
        <v>2031</v>
      </c>
      <c r="Q709" s="9" t="s">
        <v>34</v>
      </c>
    </row>
    <row r="710" spans="1:17">
      <c r="A710" s="9" t="s">
        <v>1647</v>
      </c>
      <c r="B710" s="9" t="s">
        <v>2032</v>
      </c>
      <c r="C710" s="26" t="s">
        <v>1156</v>
      </c>
      <c r="D710" s="9" t="s">
        <v>463</v>
      </c>
      <c r="I710" s="9" t="s">
        <v>1642</v>
      </c>
      <c r="J710" s="9" t="s">
        <v>2028</v>
      </c>
      <c r="K710" s="35">
        <v>1</v>
      </c>
      <c r="N710" t="s">
        <v>2029</v>
      </c>
      <c r="O710" s="9" t="s">
        <v>2030</v>
      </c>
      <c r="P710" s="9" t="s">
        <v>2031</v>
      </c>
      <c r="Q710" s="9" t="s">
        <v>34</v>
      </c>
    </row>
    <row r="711" spans="1:17">
      <c r="A711" s="9" t="s">
        <v>1639</v>
      </c>
      <c r="B711" s="9" t="s">
        <v>1640</v>
      </c>
      <c r="C711" s="26" t="s">
        <v>2033</v>
      </c>
      <c r="I711" s="9" t="s">
        <v>68</v>
      </c>
      <c r="K711" s="35">
        <v>0.99</v>
      </c>
      <c r="N711" t="s">
        <v>2034</v>
      </c>
      <c r="O711" s="9" t="s">
        <v>2035</v>
      </c>
      <c r="P711" s="9" t="s">
        <v>2036</v>
      </c>
      <c r="Q711" s="9" t="s">
        <v>34</v>
      </c>
    </row>
    <row r="712" spans="1:17">
      <c r="A712" s="9" t="s">
        <v>1647</v>
      </c>
      <c r="B712" s="9" t="s">
        <v>1640</v>
      </c>
      <c r="C712" s="26" t="s">
        <v>2033</v>
      </c>
      <c r="I712" s="9" t="s">
        <v>68</v>
      </c>
      <c r="K712" s="35">
        <v>1</v>
      </c>
      <c r="N712" t="s">
        <v>2034</v>
      </c>
      <c r="O712" s="9" t="s">
        <v>2035</v>
      </c>
      <c r="P712" s="9" t="s">
        <v>2036</v>
      </c>
      <c r="Q712" s="9" t="s">
        <v>34</v>
      </c>
    </row>
    <row r="713" spans="1:17">
      <c r="A713" s="9" t="s">
        <v>1639</v>
      </c>
      <c r="B713" s="9" t="s">
        <v>1675</v>
      </c>
      <c r="C713" s="26" t="s">
        <v>1156</v>
      </c>
      <c r="I713" s="9" t="s">
        <v>1642</v>
      </c>
      <c r="K713" s="35">
        <v>0.99399999999999999</v>
      </c>
      <c r="N713" s="9" t="s">
        <v>2037</v>
      </c>
      <c r="O713" s="9" t="s">
        <v>1780</v>
      </c>
      <c r="P713" s="9" t="s">
        <v>1781</v>
      </c>
      <c r="Q713" s="9" t="s">
        <v>34</v>
      </c>
    </row>
    <row r="714" spans="1:17">
      <c r="A714" s="9" t="s">
        <v>1647</v>
      </c>
      <c r="B714" s="9" t="s">
        <v>1675</v>
      </c>
      <c r="C714" s="26" t="s">
        <v>1156</v>
      </c>
      <c r="I714" s="9" t="s">
        <v>1642</v>
      </c>
      <c r="K714" s="35">
        <v>0.97899999999999998</v>
      </c>
      <c r="N714" s="9" t="s">
        <v>2037</v>
      </c>
      <c r="O714" s="9" t="s">
        <v>1780</v>
      </c>
      <c r="P714" s="9" t="s">
        <v>1781</v>
      </c>
      <c r="Q714" s="9" t="s">
        <v>34</v>
      </c>
    </row>
    <row r="715" spans="1:17">
      <c r="A715" s="9" t="s">
        <v>1639</v>
      </c>
      <c r="B715" s="9" t="s">
        <v>1675</v>
      </c>
      <c r="C715" s="9" t="s">
        <v>2038</v>
      </c>
      <c r="D715" s="9" t="s">
        <v>708</v>
      </c>
      <c r="H715" s="9" t="s">
        <v>1368</v>
      </c>
      <c r="I715" s="9" t="s">
        <v>68</v>
      </c>
      <c r="J715" s="9" t="s">
        <v>1648</v>
      </c>
      <c r="K715" s="9">
        <v>0</v>
      </c>
      <c r="N715" t="s">
        <v>2039</v>
      </c>
      <c r="O715" s="9" t="s">
        <v>2040</v>
      </c>
      <c r="P715" t="s">
        <v>2041</v>
      </c>
      <c r="Q715" s="9" t="s">
        <v>34</v>
      </c>
    </row>
    <row r="716" spans="1:17">
      <c r="A716" s="9" t="s">
        <v>1639</v>
      </c>
      <c r="B716" s="9" t="s">
        <v>1675</v>
      </c>
      <c r="C716" s="9" t="s">
        <v>2038</v>
      </c>
      <c r="D716" s="9" t="s">
        <v>708</v>
      </c>
      <c r="H716" s="9" t="s">
        <v>2042</v>
      </c>
      <c r="I716" s="9" t="s">
        <v>68</v>
      </c>
      <c r="J716" s="9" t="s">
        <v>1648</v>
      </c>
      <c r="K716" s="9">
        <v>0.75</v>
      </c>
      <c r="N716" t="s">
        <v>2039</v>
      </c>
      <c r="O716" s="9" t="s">
        <v>2040</v>
      </c>
      <c r="P716" t="s">
        <v>2041</v>
      </c>
      <c r="Q716" s="9" t="s">
        <v>34</v>
      </c>
    </row>
    <row r="717" spans="1:17">
      <c r="A717" s="9" t="s">
        <v>1639</v>
      </c>
      <c r="B717" s="9" t="s">
        <v>1675</v>
      </c>
      <c r="C717" s="9" t="s">
        <v>2038</v>
      </c>
      <c r="D717" s="9" t="s">
        <v>708</v>
      </c>
      <c r="H717" s="9" t="s">
        <v>2043</v>
      </c>
      <c r="I717" s="9" t="s">
        <v>68</v>
      </c>
      <c r="J717" s="9" t="s">
        <v>1648</v>
      </c>
      <c r="K717" s="9">
        <v>1</v>
      </c>
      <c r="N717" t="s">
        <v>2039</v>
      </c>
      <c r="O717" s="9" t="s">
        <v>2040</v>
      </c>
      <c r="P717" t="s">
        <v>2041</v>
      </c>
      <c r="Q717" s="9" t="s">
        <v>34</v>
      </c>
    </row>
    <row r="718" spans="1:17">
      <c r="A718" s="9" t="s">
        <v>1647</v>
      </c>
      <c r="B718" s="9" t="s">
        <v>1675</v>
      </c>
      <c r="C718" s="9" t="s">
        <v>2038</v>
      </c>
      <c r="D718" s="9" t="s">
        <v>708</v>
      </c>
      <c r="I718" s="9" t="s">
        <v>68</v>
      </c>
      <c r="J718" s="9" t="s">
        <v>1648</v>
      </c>
      <c r="K718" s="9">
        <v>1</v>
      </c>
      <c r="N718" t="s">
        <v>2039</v>
      </c>
      <c r="O718" s="9" t="s">
        <v>2040</v>
      </c>
      <c r="P718" t="s">
        <v>2041</v>
      </c>
      <c r="Q718" s="9" t="s">
        <v>34</v>
      </c>
    </row>
    <row r="719" spans="1:17">
      <c r="A719" s="9" t="s">
        <v>1639</v>
      </c>
      <c r="B719" s="9" t="s">
        <v>1675</v>
      </c>
      <c r="C719" s="9" t="s">
        <v>2038</v>
      </c>
      <c r="D719" s="9" t="s">
        <v>708</v>
      </c>
      <c r="I719" s="9" t="s">
        <v>68</v>
      </c>
      <c r="J719" s="9" t="s">
        <v>1648</v>
      </c>
      <c r="K719" s="35">
        <v>0.871</v>
      </c>
      <c r="L719" s="35"/>
      <c r="M719" s="35"/>
      <c r="N719" s="9" t="s">
        <v>2044</v>
      </c>
      <c r="O719" s="9" t="s">
        <v>2045</v>
      </c>
      <c r="P719" s="9" t="s">
        <v>2046</v>
      </c>
      <c r="Q719" s="9" t="s">
        <v>34</v>
      </c>
    </row>
    <row r="720" spans="1:17">
      <c r="A720" s="9" t="s">
        <v>1647</v>
      </c>
      <c r="B720" s="9" t="s">
        <v>1675</v>
      </c>
      <c r="C720" s="9" t="s">
        <v>2038</v>
      </c>
      <c r="D720" s="9" t="s">
        <v>708</v>
      </c>
      <c r="I720" s="9" t="s">
        <v>68</v>
      </c>
      <c r="J720" s="9" t="s">
        <v>1648</v>
      </c>
      <c r="K720" s="35">
        <v>0.90800000000000003</v>
      </c>
      <c r="L720" s="35"/>
      <c r="M720" s="35"/>
      <c r="N720" s="9" t="s">
        <v>2044</v>
      </c>
      <c r="O720" s="9" t="s">
        <v>2045</v>
      </c>
      <c r="P720" s="9" t="s">
        <v>2046</v>
      </c>
      <c r="Q720" s="9" t="s">
        <v>34</v>
      </c>
    </row>
    <row r="721" spans="1:17">
      <c r="A721" s="9" t="s">
        <v>1639</v>
      </c>
      <c r="B721" s="9" t="s">
        <v>1675</v>
      </c>
      <c r="C721" s="9" t="s">
        <v>2038</v>
      </c>
      <c r="D721" s="9" t="s">
        <v>708</v>
      </c>
      <c r="I721" s="9" t="s">
        <v>68</v>
      </c>
      <c r="J721" s="9" t="s">
        <v>1648</v>
      </c>
      <c r="K721" s="35">
        <v>0.96599999999999997</v>
      </c>
      <c r="L721" s="35">
        <v>0.92300000000000004</v>
      </c>
      <c r="M721" s="35">
        <v>0.98899999999999999</v>
      </c>
      <c r="N721" t="s">
        <v>2047</v>
      </c>
      <c r="O721" s="9" t="s">
        <v>2048</v>
      </c>
      <c r="P721" t="s">
        <v>2049</v>
      </c>
      <c r="Q721" s="9" t="s">
        <v>34</v>
      </c>
    </row>
    <row r="722" spans="1:17">
      <c r="A722" s="9" t="s">
        <v>1647</v>
      </c>
      <c r="B722" s="9" t="s">
        <v>1675</v>
      </c>
      <c r="C722" s="9" t="s">
        <v>2038</v>
      </c>
      <c r="D722" s="9" t="s">
        <v>708</v>
      </c>
      <c r="I722" s="9" t="s">
        <v>68</v>
      </c>
      <c r="J722" s="9" t="s">
        <v>1648</v>
      </c>
      <c r="K722" s="35">
        <v>0.99299999999999999</v>
      </c>
      <c r="L722" s="35">
        <v>0.97599999999999998</v>
      </c>
      <c r="M722" s="35">
        <v>0.999</v>
      </c>
      <c r="N722" t="s">
        <v>2047</v>
      </c>
      <c r="O722" s="9" t="s">
        <v>2048</v>
      </c>
      <c r="P722" t="s">
        <v>2049</v>
      </c>
      <c r="Q722" s="9" t="s">
        <v>34</v>
      </c>
    </row>
    <row r="723" spans="1:17">
      <c r="A723" s="9" t="s">
        <v>1639</v>
      </c>
      <c r="B723" s="9" t="s">
        <v>1675</v>
      </c>
      <c r="C723" s="9" t="s">
        <v>2038</v>
      </c>
      <c r="D723" s="9" t="s">
        <v>708</v>
      </c>
      <c r="H723" s="9" t="s">
        <v>2050</v>
      </c>
      <c r="I723" s="9" t="s">
        <v>68</v>
      </c>
      <c r="J723" s="9" t="s">
        <v>1648</v>
      </c>
      <c r="K723" s="9">
        <v>0.39</v>
      </c>
      <c r="N723" s="9" t="s">
        <v>2051</v>
      </c>
      <c r="O723" s="9" t="s">
        <v>2052</v>
      </c>
      <c r="P723" s="9" t="s">
        <v>2053</v>
      </c>
      <c r="Q723" s="9" t="s">
        <v>34</v>
      </c>
    </row>
    <row r="724" spans="1:17">
      <c r="A724" s="9" t="s">
        <v>1639</v>
      </c>
      <c r="B724" s="9" t="s">
        <v>1675</v>
      </c>
      <c r="C724" s="9" t="s">
        <v>2038</v>
      </c>
      <c r="D724" s="9" t="s">
        <v>708</v>
      </c>
      <c r="E724" s="120"/>
      <c r="F724" s="79"/>
      <c r="G724"/>
      <c r="H724" t="s">
        <v>2054</v>
      </c>
      <c r="I724"/>
      <c r="J724"/>
      <c r="K724" s="35">
        <v>0.35</v>
      </c>
      <c r="L724"/>
      <c r="M724"/>
      <c r="N724" s="9" t="s">
        <v>2051</v>
      </c>
      <c r="O724" s="9" t="s">
        <v>2052</v>
      </c>
      <c r="P724" s="9" t="s">
        <v>2053</v>
      </c>
      <c r="Q724" s="9" t="s">
        <v>34</v>
      </c>
    </row>
  </sheetData>
  <autoFilter ref="A1:P1" xr:uid="{00000000-0001-0000-0300-000000000000}"/>
  <phoneticPr fontId="2" type="noConversion"/>
  <hyperlinks>
    <hyperlink ref="P39" r:id="rId1" xr:uid="{1A7AC97E-25A8-4524-8AA9-FE22D8FB4256}"/>
    <hyperlink ref="P27" r:id="rId2" xr:uid="{BFAEB733-E817-47F2-B4BC-D97D5C350967}"/>
    <hyperlink ref="P73" r:id="rId3" xr:uid="{08B2015B-602C-4638-891C-714B4DEEB859}"/>
    <hyperlink ref="P76" r:id="rId4" xr:uid="{55986327-210F-420B-8F1E-9B6D1E892865}"/>
    <hyperlink ref="P153" r:id="rId5" xr:uid="{9D187F01-9435-4BCC-A3AE-0559EB972535}"/>
    <hyperlink ref="P154" r:id="rId6" xr:uid="{3DAAFC9B-D3A1-4938-906E-C9A782F86239}"/>
    <hyperlink ref="P155" r:id="rId7" xr:uid="{3466D038-202F-40D6-8A22-EC6B780241B5}"/>
    <hyperlink ref="P156" r:id="rId8" xr:uid="{BA229DBC-D1BD-4D04-BF41-E2E7395EFCC7}"/>
    <hyperlink ref="P157" r:id="rId9" xr:uid="{4C0418AF-6A5F-4F39-979C-45A191466316}"/>
    <hyperlink ref="P158" r:id="rId10" xr:uid="{9CBB3543-9CBD-46B6-B2E3-40B49AF31EE9}"/>
    <hyperlink ref="P159" r:id="rId11" xr:uid="{4F947E11-F570-47BD-9A6B-8CD5F442CB74}"/>
    <hyperlink ref="P160" r:id="rId12" xr:uid="{AE74E6E3-B09D-43BC-9A3F-AAA24B63884A}"/>
    <hyperlink ref="P161" r:id="rId13" xr:uid="{0960A733-8D0A-45D1-ABA9-5094AFC3216B}"/>
    <hyperlink ref="P162" r:id="rId14" xr:uid="{EFC52D93-DB12-4FF1-8D12-07EC3E95DBB9}"/>
    <hyperlink ref="P163" r:id="rId15" xr:uid="{44B96F8C-A6F0-4935-926C-C3339301692F}"/>
    <hyperlink ref="P164" r:id="rId16" xr:uid="{EE60E191-AAF4-4902-9909-42659FDFC9FD}"/>
    <hyperlink ref="P77" r:id="rId17" xr:uid="{65B27D77-BB44-444C-874E-9F887576B90A}"/>
    <hyperlink ref="P78" r:id="rId18" xr:uid="{620C4563-A658-42E0-B494-E967FF31BB0F}"/>
    <hyperlink ref="P79" r:id="rId19" xr:uid="{C1247B0E-2ACD-4507-87E8-AE6C4F3E1238}"/>
    <hyperlink ref="P80" r:id="rId20" xr:uid="{08B4EA47-DC10-4F42-812D-54DA5CD6D8C7}"/>
    <hyperlink ref="P81" r:id="rId21" xr:uid="{0DC84897-AB7F-4380-8C3D-7B6C1CE066AB}"/>
    <hyperlink ref="N165" r:id="rId22" tooltip="Learn more about tank milk from ScienceDirect's AI-generated Topic Pages" display="https://www.sciencedirect.com/topics/agricultural-and-biological-sciences/milk-tanks" xr:uid="{03DB1453-E254-4B34-9C26-3EB7D0F3F797}"/>
    <hyperlink ref="N167" r:id="rId23" tooltip="Learn more about tank milk from ScienceDirect's AI-generated Topic Pages" display="https://www.sciencedirect.com/topics/agricultural-and-biological-sciences/milk-tanks" xr:uid="{77AFA836-C5AB-4970-81F3-1A5ADB634AFF}"/>
    <hyperlink ref="P165" r:id="rId24" xr:uid="{59FCD7D7-E036-41D9-A1A9-B8E53E6D0DD9}"/>
    <hyperlink ref="N166" r:id="rId25" tooltip="Learn more about tank milk from ScienceDirect's AI-generated Topic Pages" display="https://www.sciencedirect.com/topics/agricultural-and-biological-sciences/milk-tanks" xr:uid="{BFDB77F7-14EB-472C-91E3-90A338E82A49}"/>
    <hyperlink ref="P166" r:id="rId26" xr:uid="{37447AAA-6C5B-4003-8A2F-2C545940CC45}"/>
    <hyperlink ref="N168" r:id="rId27" tooltip="Learn more about tank milk from ScienceDirect's AI-generated Topic Pages" display="https://www.sciencedirect.com/topics/agricultural-and-biological-sciences/milk-tanks" xr:uid="{8314CB17-236D-464B-A764-752B4746D640}"/>
    <hyperlink ref="P168" r:id="rId28" xr:uid="{F59EA06D-E124-4F35-90DA-5E587B32440F}"/>
    <hyperlink ref="P170" r:id="rId29" xr:uid="{849D9636-B05C-4786-B53F-EEFF796B9561}"/>
    <hyperlink ref="P171" r:id="rId30" display="https://doi.org/10.1016/j.prevetmed.2018.07.008 " xr:uid="{8A6D9066-7038-4083-9638-25070D7FA642}"/>
    <hyperlink ref="P172" r:id="rId31" display="https://doi.org/10.1016/j.prevetmed.2018.07.008 " xr:uid="{E3C65B57-E951-47CE-BCD4-DDF539047A31}"/>
    <hyperlink ref="P173" r:id="rId32" display="https://doi.org/10.1016/j.prevetmed.2018.07.008 " xr:uid="{668AD78D-C468-4E70-9178-5F8082AD0826}"/>
    <hyperlink ref="P174" r:id="rId33" tooltip="Persistent link using digital object identifier" xr:uid="{D56CB323-B235-43DB-9B01-424A82C9DDC6}"/>
    <hyperlink ref="P175" r:id="rId34" tooltip="Persistent link using digital object identifier" display="https://doi.org/10.1016/j.prevetmed.2005.08.005" xr:uid="{3EEF839E-47F7-4666-A379-A2FC93DDFE6C}"/>
    <hyperlink ref="P189" r:id="rId35" xr:uid="{2FF59C93-D788-4F9E-98DE-66247834F7B3}"/>
    <hyperlink ref="N223" r:id="rId36" location="jvim15229-bib-0032" display="https://www.ncbi.nlm.nih.gov/pmc/articles/PMC6189356/ - jvim15229-bib-0032" xr:uid="{C88436AE-B9A5-4E50-8B87-F47C9BD7FED2}"/>
    <hyperlink ref="N224" r:id="rId37" location="jvim15229-bib-0032" display="https://www.ncbi.nlm.nih.gov/pmc/articles/PMC6189356/ - jvim15229-bib-0032" xr:uid="{09D31618-07F9-4F5D-82B4-3123BD323AF7}"/>
    <hyperlink ref="N227" r:id="rId38" location="jvim15229-bib-0033" display="https://www.ncbi.nlm.nih.gov/pmc/articles/PMC6189356/ - jvim15229-bib-0033" xr:uid="{4F591FA6-A60B-4DA1-A51F-F273FE37926A}"/>
    <hyperlink ref="N228" r:id="rId39" location="jvim15229-bib-0033" display="https://www.ncbi.nlm.nih.gov/pmc/articles/PMC6189356/ - jvim15229-bib-0033" xr:uid="{29EC0FEE-74AA-41F9-B3EE-600C524EA0B8}"/>
    <hyperlink ref="P277" r:id="rId40" xr:uid="{9B9CA1CE-2369-4724-8571-FFD9B064B18A}"/>
    <hyperlink ref="P279" r:id="rId41" xr:uid="{354351AB-2F94-4C80-8F87-90A79CBFF7AF}"/>
    <hyperlink ref="P281" r:id="rId42" xr:uid="{DC350C54-11C8-41E5-B6D7-0E62107D9133}"/>
    <hyperlink ref="P283" r:id="rId43" xr:uid="{8FA18BDA-506A-4345-9E8B-38AB37D23B78}"/>
    <hyperlink ref="P285" r:id="rId44" xr:uid="{B8BAC8C2-6982-45FC-B256-BDC542890484}"/>
    <hyperlink ref="P287" r:id="rId45" xr:uid="{2F34021F-B1CC-40B4-8029-4CDDA76CAE4B}"/>
    <hyperlink ref="P289" r:id="rId46" xr:uid="{E4A71060-F7FA-4AFD-804D-9D3CA496F7DC}"/>
    <hyperlink ref="P291" r:id="rId47" xr:uid="{702C0AF0-D9D7-4729-8887-BC21264181DE}"/>
    <hyperlink ref="P293" r:id="rId48" xr:uid="{49A06355-9BDC-4D30-8A4D-6C148C40540E}"/>
    <hyperlink ref="P295" r:id="rId49" xr:uid="{D497CDD8-7B0C-4CAE-9CDD-2A8ABF3A830D}"/>
    <hyperlink ref="P297" r:id="rId50" xr:uid="{57A656C7-234B-4BA4-A14B-DF8654282873}"/>
    <hyperlink ref="P299" r:id="rId51" xr:uid="{097F5402-109E-4D7C-9165-A623D0EC83BE}"/>
    <hyperlink ref="P301" r:id="rId52" xr:uid="{59ED2DB8-C6F3-42AE-A1FB-3602549DD9F5}"/>
    <hyperlink ref="P303" r:id="rId53" xr:uid="{222171AD-4BE1-4119-B71A-E7F0E035ABD9}"/>
    <hyperlink ref="P305" r:id="rId54" xr:uid="{252388F6-BF20-4F38-A4AA-2D1876CA2A75}"/>
    <hyperlink ref="P307" r:id="rId55" xr:uid="{004B8A2E-F9CC-4564-872E-9666AF842A8F}"/>
    <hyperlink ref="P309" r:id="rId56" xr:uid="{86DA5D22-FC3A-40F9-A152-BBBC1C40582C}"/>
    <hyperlink ref="P311" r:id="rId57" xr:uid="{FB3ACECA-D2DF-4226-B1FE-AA846597CAE4}"/>
    <hyperlink ref="P313" r:id="rId58" xr:uid="{BEB5C0DA-67B0-462E-BAD7-CFD7D22A83FC}"/>
    <hyperlink ref="P315" r:id="rId59" xr:uid="{A8D942E4-D90F-4BC4-988D-51141EC74C82}"/>
    <hyperlink ref="P317" r:id="rId60" xr:uid="{6CE1E1C7-207E-4B8A-AE76-03BAACE584CE}"/>
    <hyperlink ref="P319" r:id="rId61" xr:uid="{F464D947-A84B-4EB5-8B1F-524110645A61}"/>
    <hyperlink ref="P321" r:id="rId62" xr:uid="{2644DC04-EFFC-4E8D-B3D2-CC105BE90CFC}"/>
    <hyperlink ref="P323" r:id="rId63" xr:uid="{48F65930-944D-4D99-8C6F-171B24956473}"/>
    <hyperlink ref="P325" r:id="rId64" xr:uid="{FC5033BC-BED2-4EDD-959B-5171ACF90157}"/>
    <hyperlink ref="P327" r:id="rId65" xr:uid="{B7E1D845-FD6A-4155-BAA3-1F58DC2B31A2}"/>
    <hyperlink ref="P329" r:id="rId66" xr:uid="{8AC45F91-0171-4F44-BFED-8D93810DC051}"/>
    <hyperlink ref="P331" r:id="rId67" xr:uid="{82A52083-8C1F-4C82-A50A-6200C68839FF}"/>
    <hyperlink ref="P333" r:id="rId68" xr:uid="{7CA5EBF3-7458-4F7F-8294-10049AEFAAD6}"/>
    <hyperlink ref="P335" r:id="rId69" xr:uid="{38C3EF89-B96D-4657-97B3-6BDC4FCDBC30}"/>
    <hyperlink ref="P337" r:id="rId70" xr:uid="{34560657-EE56-4A2C-AA86-C2569EA8A6FF}"/>
    <hyperlink ref="P339" r:id="rId71" xr:uid="{FC711649-497D-409C-AC1A-580763E28DB4}"/>
    <hyperlink ref="P341" r:id="rId72" xr:uid="{1C9EDC1A-2560-400F-A86A-47B73E758C7F}"/>
    <hyperlink ref="P343" r:id="rId73" xr:uid="{5ACFB002-A7A3-45CF-85C9-4E30E31C5064}"/>
    <hyperlink ref="P345" r:id="rId74" xr:uid="{C54CA4A1-0E0A-459B-81F9-F8F06DFFDAC8}"/>
    <hyperlink ref="P347" r:id="rId75" xr:uid="{A23DA0F5-CC06-4558-8FB8-C65C5391D46F}"/>
    <hyperlink ref="P349" r:id="rId76" xr:uid="{1DDD8E83-C51D-41E9-ABE8-96835DD7E146}"/>
    <hyperlink ref="P351" r:id="rId77" xr:uid="{C54A91FF-FCC3-40D3-AAA9-A8BA70F68632}"/>
    <hyperlink ref="P353" r:id="rId78" xr:uid="{6EB057BD-82AD-44E4-9582-1A4411D061B7}"/>
    <hyperlink ref="P355" r:id="rId79" xr:uid="{1812A10C-8B41-45E8-9707-E7F84E7D1894}"/>
    <hyperlink ref="P357" r:id="rId80" xr:uid="{1A4EE4D7-03BE-41B9-9A9F-5FFE3FB14AC2}"/>
    <hyperlink ref="P359" r:id="rId81" xr:uid="{1453B932-7FB0-4093-93C5-FB1F96CB270F}"/>
    <hyperlink ref="P361" r:id="rId82" xr:uid="{58551C67-1ACA-410F-B4F1-6CF48949C595}"/>
    <hyperlink ref="P363" r:id="rId83" xr:uid="{C836442C-F337-4D97-9F3E-1DA3E3941112}"/>
    <hyperlink ref="P365" r:id="rId84" xr:uid="{2690EDD2-A135-4C5D-8D3A-645CC85F1FAF}"/>
    <hyperlink ref="P367" r:id="rId85" xr:uid="{658C8BFB-A447-4AE1-8DA1-4F53197BB55C}"/>
    <hyperlink ref="P369" r:id="rId86" xr:uid="{A3AA444E-8CDE-42B3-8575-10A783D1E43B}"/>
    <hyperlink ref="P371" r:id="rId87" xr:uid="{4D69F93F-0B63-4F26-987C-72B64428E9A0}"/>
    <hyperlink ref="P373" r:id="rId88" xr:uid="{71385042-825A-44E5-9633-3731EFB19734}"/>
    <hyperlink ref="P375" r:id="rId89" xr:uid="{4B5FC5D2-1885-4289-9D06-BF283F03006D}"/>
    <hyperlink ref="P377" r:id="rId90" xr:uid="{E4341733-8805-45BD-9C40-93D0C684332B}"/>
    <hyperlink ref="P379" r:id="rId91" xr:uid="{B42423CB-0EC6-45A7-ACB7-5533A8D97963}"/>
    <hyperlink ref="P381" r:id="rId92" xr:uid="{1640BBAB-7A16-4826-81A4-75145B0FE8F1}"/>
    <hyperlink ref="P383" r:id="rId93" xr:uid="{128C1A11-10DA-4BC6-BD42-6BDC04AC1347}"/>
    <hyperlink ref="P385" r:id="rId94" xr:uid="{F69B8707-17E6-4E7C-BE05-EDE65F6304C5}"/>
    <hyperlink ref="P387" r:id="rId95" xr:uid="{44BADED2-87DC-4D95-8BA0-311B849E98FE}"/>
    <hyperlink ref="P389" r:id="rId96" xr:uid="{4FAED94D-44C3-4DE0-8B56-A4D777629E06}"/>
    <hyperlink ref="P391" r:id="rId97" xr:uid="{262F1CC9-2252-45BF-87CC-C9B1B7510F92}"/>
    <hyperlink ref="P393" r:id="rId98" xr:uid="{48CA78DE-4594-42E8-A5CE-4E86F6AAB377}"/>
    <hyperlink ref="P395" r:id="rId99" xr:uid="{B80A82BB-26D7-4D87-A919-17778FE0BF31}"/>
    <hyperlink ref="P397" r:id="rId100" xr:uid="{6650DE5A-C3CD-4770-9186-1221255FA6CE}"/>
    <hyperlink ref="P399" r:id="rId101" xr:uid="{868FB4F8-5B03-4B04-ACD0-0784E948460F}"/>
    <hyperlink ref="P401" r:id="rId102" xr:uid="{61E99539-8F86-4A3B-910A-7CA15D28F4B9}"/>
    <hyperlink ref="P403" r:id="rId103" xr:uid="{44758220-0DB5-4210-95DF-F8F5014C02BB}"/>
    <hyperlink ref="P405" r:id="rId104" xr:uid="{D9908AB2-96F4-4942-AF13-05E240CF534D}"/>
    <hyperlink ref="P407" r:id="rId105" xr:uid="{07AF2E7F-DFE8-4444-8DE2-00EBA28623B8}"/>
    <hyperlink ref="P409" r:id="rId106" xr:uid="{92664694-31FF-4C95-B23F-1DBF7A1B732B}"/>
    <hyperlink ref="P411" r:id="rId107" xr:uid="{19145FFD-2877-4B25-824E-EDEABDDF089F}"/>
    <hyperlink ref="P413" r:id="rId108" xr:uid="{524BB964-F772-4C58-ACD7-2EC5FA5EF426}"/>
    <hyperlink ref="P415" r:id="rId109" xr:uid="{5B75D4B9-1312-483E-A363-15EFAECEB6B6}"/>
    <hyperlink ref="P417" r:id="rId110" xr:uid="{A7E17121-38BC-4A42-8282-14AC4B144115}"/>
    <hyperlink ref="P230" r:id="rId111" xr:uid="{6B2CA1E2-0233-409A-A653-789CD500F141}"/>
    <hyperlink ref="P231" r:id="rId112" xr:uid="{2FC317A6-A232-4395-A279-3AC6E589F181}"/>
    <hyperlink ref="P232" r:id="rId113" xr:uid="{80429D0B-A55E-48C3-9470-83339597D7FE}"/>
    <hyperlink ref="P233" r:id="rId114" xr:uid="{83A60BDE-0EDD-426D-A574-4E6D5BB55DAD}"/>
    <hyperlink ref="P234" r:id="rId115" xr:uid="{CCD4BBCE-E8E4-4039-960B-D9AA28457F5F}"/>
    <hyperlink ref="P235" r:id="rId116" xr:uid="{454B8E91-95C2-4874-B991-88DC5E0E3E23}"/>
    <hyperlink ref="P236" r:id="rId117" xr:uid="{DCA8779F-A057-49C4-B441-065434AF14D2}"/>
    <hyperlink ref="P237" r:id="rId118" xr:uid="{3FDD49E1-E640-421C-9F22-60EEDC79D586}"/>
    <hyperlink ref="P238" r:id="rId119" xr:uid="{C5ED039D-A16F-43A5-9961-B10F5561E522}"/>
    <hyperlink ref="P239" r:id="rId120" xr:uid="{4003EEE0-E073-414E-94D2-87F0505A5A27}"/>
    <hyperlink ref="P240" r:id="rId121" xr:uid="{3768F014-56CB-4822-BBD8-1608059FF2A4}"/>
    <hyperlink ref="P241" r:id="rId122" xr:uid="{B3D419CF-4C2D-4359-9208-33062BD17C30}"/>
    <hyperlink ref="P242" r:id="rId123" xr:uid="{36910FAB-AC74-412E-B891-6DCA8724DAAD}"/>
    <hyperlink ref="P243" r:id="rId124" xr:uid="{EBDD8C1A-4A9E-493D-85A6-51E7ED665C3B}"/>
    <hyperlink ref="P244" r:id="rId125" xr:uid="{7B9DE111-0324-483A-BEBD-45F9267EF82D}"/>
    <hyperlink ref="P245" r:id="rId126" xr:uid="{05ABFADE-9F31-430B-86D3-46AB35934CBB}"/>
    <hyperlink ref="P246" r:id="rId127" xr:uid="{97F702CE-7C08-46E1-B54F-AC3BFCA0268A}"/>
    <hyperlink ref="P247" r:id="rId128" xr:uid="{6845BAE7-CA3F-4D4B-A428-5C42EADA8A32}"/>
    <hyperlink ref="P248" r:id="rId129" xr:uid="{FD239B34-7539-49EC-BA2F-B2F6987EBCCC}"/>
    <hyperlink ref="P249" r:id="rId130" xr:uid="{D06141BA-833A-40D6-B692-F8520272C51F}"/>
    <hyperlink ref="P269" r:id="rId131" xr:uid="{C1005892-4C89-4239-BD21-E4452AC4500E}"/>
    <hyperlink ref="P270" r:id="rId132" xr:uid="{C374777B-7137-4AE7-96FA-A2E7EC070DDD}"/>
    <hyperlink ref="P271" r:id="rId133" xr:uid="{0917A000-5E28-4D86-9E74-5BEA3D78F6B3}"/>
    <hyperlink ref="P272" r:id="rId134" xr:uid="{EAC3893F-B37A-49E2-ABA2-A5B99673B598}"/>
    <hyperlink ref="P273" r:id="rId135" xr:uid="{CDD49EF4-3CFB-4F7E-8BD9-AD8148C889D3}"/>
    <hyperlink ref="P274" r:id="rId136" xr:uid="{E2DFD5AB-2D44-448A-88B7-E8543096F484}"/>
    <hyperlink ref="P276" r:id="rId137" xr:uid="{91BADC53-8834-4691-AEB7-7031805F97BD}"/>
    <hyperlink ref="P275" r:id="rId138" xr:uid="{7D81283F-2389-4424-BBE5-29F832E931BC}"/>
    <hyperlink ref="P437" r:id="rId139" xr:uid="{6C2D4A30-275A-4C6D-BE5D-445802BEC839}"/>
    <hyperlink ref="P443" r:id="rId140" xr:uid="{6DF83B77-1EDD-4887-8914-33718E42C909}"/>
    <hyperlink ref="P447" r:id="rId141" xr:uid="{EE07C5F5-3AA1-46BE-99AD-E763FB3C9C8F}"/>
    <hyperlink ref="P448" r:id="rId142" xr:uid="{710717B5-C2F9-4D79-BFB5-E8C25C47DFEA}"/>
    <hyperlink ref="P478" r:id="rId143" xr:uid="{687F1ED2-2B04-40AB-A8A5-65F6946822F7}"/>
    <hyperlink ref="P477" r:id="rId144" xr:uid="{6CE9C051-8378-4C33-8D10-D0573485138D}"/>
    <hyperlink ref="P634" r:id="rId145" xr:uid="{89331F64-9101-46CA-8A38-74DCD4192961}"/>
    <hyperlink ref="P635" r:id="rId146" xr:uid="{BAAC7D2B-AD4A-4955-90F0-1ED9453B2AC3}"/>
    <hyperlink ref="P636" r:id="rId147" xr:uid="{5FF45846-068D-4944-BE06-D4A8E84AE2DA}"/>
    <hyperlink ref="P637" r:id="rId148" xr:uid="{D639F747-C336-452D-B30B-4E98F5113BC0}"/>
    <hyperlink ref="P638" r:id="rId149" xr:uid="{82D95B2A-0DA1-499F-8263-40D625C21FA4}"/>
    <hyperlink ref="P639" r:id="rId150" xr:uid="{2B5EA1F0-6773-42E0-8223-59C71D10013B}"/>
    <hyperlink ref="P640" r:id="rId151" xr:uid="{B3AFA34A-9BD3-40C6-97BC-792D0DF8757C}"/>
    <hyperlink ref="P641" r:id="rId152" xr:uid="{05DA8998-F670-4AE0-9853-14AE7ECA44EB}"/>
    <hyperlink ref="P642" r:id="rId153" xr:uid="{5F615620-398C-4535-B431-B28BEB59BC25}"/>
    <hyperlink ref="P643" r:id="rId154" xr:uid="{65F70986-E16E-443C-9B72-8F5F81B29170}"/>
    <hyperlink ref="P644" r:id="rId155" xr:uid="{2F522201-CE96-49EA-AE42-CA9C8153C53D}"/>
    <hyperlink ref="P645" r:id="rId156" xr:uid="{E7F2125F-D714-4198-88E8-3F6BABB62B9D}"/>
    <hyperlink ref="P646" r:id="rId157" xr:uid="{B3A9B4ED-1C15-4529-A5E4-F6BF32A5F36B}"/>
    <hyperlink ref="P647" r:id="rId158" xr:uid="{D31F74C7-9A8F-4F1F-83F1-3785DC68BCD7}"/>
    <hyperlink ref="P648" r:id="rId159" xr:uid="{A0C7ABC8-5DE1-4B82-93DF-4322D2492C5F}"/>
    <hyperlink ref="P649" r:id="rId160" xr:uid="{CF0151DF-AB66-47FA-8693-FE0F72C89674}"/>
    <hyperlink ref="P650" r:id="rId161" xr:uid="{E2F9B6A8-8D17-48A0-B6C9-FC2C77F911AB}"/>
    <hyperlink ref="P651" r:id="rId162" xr:uid="{6EC43657-E571-4B69-B97B-CF5A4CC4020A}"/>
    <hyperlink ref="P652" r:id="rId163" xr:uid="{15E104F5-8585-4F88-8BAE-2C88F86A61E6}"/>
    <hyperlink ref="P653" r:id="rId164" xr:uid="{65FF896D-FE21-4F75-A4AC-259F4D3E13DA}"/>
    <hyperlink ref="P654" r:id="rId165" xr:uid="{14CC81FC-F938-44D3-ABA2-3A6CEBD1FB16}"/>
    <hyperlink ref="P655" r:id="rId166" xr:uid="{B8A534F9-2B28-439B-AF31-C1BD481F1E6A}"/>
    <hyperlink ref="P656" r:id="rId167" xr:uid="{A1A99804-C725-4710-8B85-E1161B75AB56}"/>
    <hyperlink ref="P657" r:id="rId168" xr:uid="{D4CFB443-D66C-460A-A5A0-BD5A0449E5EB}"/>
    <hyperlink ref="P658" r:id="rId169" xr:uid="{6803DF92-C004-4850-9B3C-0D461EF7FF06}"/>
    <hyperlink ref="P659" r:id="rId170" xr:uid="{134C9418-3A32-4A34-A38D-7B978211075A}"/>
    <hyperlink ref="P660" r:id="rId171" xr:uid="{07EE64CB-143F-4F08-9903-8F8D96F49CED}"/>
    <hyperlink ref="P661" r:id="rId172" xr:uid="{1E989FB5-3E8D-4084-86C8-7EB76F9649AB}"/>
    <hyperlink ref="P662" r:id="rId173" xr:uid="{546BB742-6C53-450F-974A-98128A7FD0B5}"/>
    <hyperlink ref="P663" r:id="rId174" xr:uid="{53FF684F-1EDC-4E25-AF6D-A78F7E44D2E7}"/>
    <hyperlink ref="P664" r:id="rId175" xr:uid="{3295039A-69DF-413C-A024-A97C06F9FC63}"/>
    <hyperlink ref="P55" r:id="rId176" xr:uid="{501DE573-6F83-4D0B-80B6-C6BA225CEA0B}"/>
  </hyperlinks>
  <pageMargins left="0.7" right="0.7" top="0.75" bottom="0.75" header="0.3" footer="0.3"/>
  <pageSetup paperSize="9" orientation="portrait" r:id="rId177"/>
  <extLst>
    <ext xmlns:x14="http://schemas.microsoft.com/office/spreadsheetml/2009/9/main" uri="{CCE6A557-97BC-4b89-ADB6-D9C93CAAB3DF}">
      <x14:dataValidations xmlns:xm="http://schemas.microsoft.com/office/excel/2006/main" count="4">
        <x14:dataValidation type="list" allowBlank="1" showInputMessage="1" showErrorMessage="1" xr:uid="{7F1D7B9C-42F3-4E36-947B-0585B19C10CE}">
          <x14:formula1>
            <xm:f>LOT!$A$30:$A$31</xm:f>
          </x14:formula1>
          <xm:sqref>A2:A7 A17:A21</xm:sqref>
        </x14:dataValidation>
        <x14:dataValidation type="list" allowBlank="1" showInputMessage="1" showErrorMessage="1" xr:uid="{86F0BF12-242D-4938-A788-CF8D6952270E}">
          <x14:formula1>
            <xm:f>LOT!$A$34:$A$36</xm:f>
          </x14:formula1>
          <xm:sqref>B2:B7 B17:B18</xm:sqref>
        </x14:dataValidation>
        <x14:dataValidation type="list" allowBlank="1" showInputMessage="1" showErrorMessage="1" xr:uid="{3C85C16C-EEDF-40CE-B4F9-52ADA849F240}">
          <x14:formula1>
            <xm:f>LOT!$A$39:$A$41</xm:f>
          </x14:formula1>
          <xm:sqref>J2:J7 J17:J18</xm:sqref>
        </x14:dataValidation>
        <x14:dataValidation type="list" allowBlank="1" showInputMessage="1" showErrorMessage="1" xr:uid="{0601DDE7-106A-4FEF-9A9B-ACCF6DD62BE2}">
          <x14:formula1>
            <xm:f>LOT!$D$15:$D$19</xm:f>
          </x14:formula1>
          <xm:sqref>C2:C7 C17:C18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CED1C8-8303-45B6-A135-EEBD30379396}">
  <dimension ref="A1:Q178"/>
  <sheetViews>
    <sheetView zoomScale="60" zoomScaleNormal="60" workbookViewId="0">
      <pane ySplit="1" topLeftCell="A22" activePane="bottomLeft" state="frozen"/>
      <selection pane="bottomLeft" activeCell="A3" sqref="A3:XFD3"/>
    </sheetView>
  </sheetViews>
  <sheetFormatPr defaultRowHeight="14.5"/>
  <cols>
    <col min="1" max="1" width="32.26953125" customWidth="1"/>
    <col min="2" max="2" width="21.7265625" customWidth="1"/>
    <col min="3" max="9" width="14.1796875" customWidth="1"/>
    <col min="11" max="11" width="18" customWidth="1"/>
    <col min="12" max="12" width="20.7265625" customWidth="1"/>
    <col min="14" max="14" width="13.26953125" customWidth="1"/>
  </cols>
  <sheetData>
    <row r="1" spans="1:16" ht="40.5" customHeight="1">
      <c r="A1" s="14" t="s">
        <v>0</v>
      </c>
      <c r="B1" s="14" t="s">
        <v>6</v>
      </c>
      <c r="C1" s="14" t="s">
        <v>8</v>
      </c>
      <c r="D1" s="3" t="s">
        <v>9</v>
      </c>
      <c r="E1" s="3" t="s">
        <v>10</v>
      </c>
      <c r="F1" s="3" t="s">
        <v>11</v>
      </c>
      <c r="G1" s="3" t="s">
        <v>12</v>
      </c>
      <c r="H1" s="14" t="s">
        <v>2055</v>
      </c>
      <c r="I1" s="14" t="s">
        <v>2056</v>
      </c>
      <c r="J1" s="14" t="s">
        <v>16</v>
      </c>
      <c r="K1" s="3" t="s">
        <v>17</v>
      </c>
      <c r="L1" s="3" t="s">
        <v>18</v>
      </c>
      <c r="M1" s="3" t="s">
        <v>21</v>
      </c>
      <c r="N1" s="14" t="s">
        <v>22</v>
      </c>
      <c r="O1" s="14" t="s">
        <v>23</v>
      </c>
      <c r="P1" s="3" t="s">
        <v>24</v>
      </c>
    </row>
    <row r="2" spans="1:16">
      <c r="A2" t="s">
        <v>2057</v>
      </c>
      <c r="B2" t="s">
        <v>454</v>
      </c>
      <c r="D2" t="s">
        <v>461</v>
      </c>
      <c r="H2" t="s">
        <v>2058</v>
      </c>
      <c r="I2">
        <v>2006</v>
      </c>
      <c r="J2">
        <v>0.56999999999999995</v>
      </c>
      <c r="M2" t="s">
        <v>2059</v>
      </c>
      <c r="N2" t="s">
        <v>1707</v>
      </c>
      <c r="O2" t="s">
        <v>1708</v>
      </c>
      <c r="P2" t="s">
        <v>34</v>
      </c>
    </row>
    <row r="3" spans="1:16">
      <c r="A3" t="s">
        <v>2057</v>
      </c>
      <c r="B3" t="s">
        <v>2060</v>
      </c>
      <c r="C3" t="s">
        <v>461</v>
      </c>
      <c r="H3" t="s">
        <v>2058</v>
      </c>
      <c r="I3" t="s">
        <v>2061</v>
      </c>
      <c r="J3">
        <v>5.1999999999999998E-2</v>
      </c>
      <c r="K3">
        <v>0.04</v>
      </c>
      <c r="L3">
        <v>0.06</v>
      </c>
      <c r="M3" t="s">
        <v>2062</v>
      </c>
      <c r="N3" t="s">
        <v>2063</v>
      </c>
      <c r="O3" s="20" t="s">
        <v>2064</v>
      </c>
      <c r="P3" t="s">
        <v>34</v>
      </c>
    </row>
    <row r="4" spans="1:16">
      <c r="A4" t="s">
        <v>2057</v>
      </c>
      <c r="B4" t="s">
        <v>2060</v>
      </c>
      <c r="C4" t="s">
        <v>461</v>
      </c>
      <c r="H4" t="s">
        <v>2058</v>
      </c>
      <c r="I4" t="s">
        <v>2061</v>
      </c>
      <c r="J4">
        <v>0.09</v>
      </c>
      <c r="K4">
        <v>0.08</v>
      </c>
      <c r="L4">
        <v>0.1</v>
      </c>
      <c r="M4" t="s">
        <v>2062</v>
      </c>
      <c r="N4" t="s">
        <v>2063</v>
      </c>
      <c r="O4" s="20" t="s">
        <v>2064</v>
      </c>
      <c r="P4" t="s">
        <v>34</v>
      </c>
    </row>
    <row r="5" spans="1:16">
      <c r="A5" t="s">
        <v>2057</v>
      </c>
      <c r="B5" t="s">
        <v>2060</v>
      </c>
      <c r="C5" t="s">
        <v>461</v>
      </c>
      <c r="H5" t="s">
        <v>2058</v>
      </c>
      <c r="I5">
        <v>2013</v>
      </c>
      <c r="J5">
        <v>4.24E-2</v>
      </c>
      <c r="M5" t="s">
        <v>2065</v>
      </c>
      <c r="N5" t="s">
        <v>2066</v>
      </c>
      <c r="O5" s="20" t="s">
        <v>2067</v>
      </c>
      <c r="P5" t="s">
        <v>34</v>
      </c>
    </row>
    <row r="6" spans="1:16">
      <c r="A6" t="s">
        <v>2057</v>
      </c>
      <c r="B6" t="s">
        <v>2060</v>
      </c>
      <c r="C6" t="s">
        <v>461</v>
      </c>
      <c r="H6" t="s">
        <v>2058</v>
      </c>
      <c r="I6">
        <v>2013</v>
      </c>
      <c r="J6">
        <v>0.20660000000000001</v>
      </c>
      <c r="M6" t="s">
        <v>2065</v>
      </c>
      <c r="N6" t="s">
        <v>2066</v>
      </c>
      <c r="O6" s="20" t="s">
        <v>2067</v>
      </c>
      <c r="P6" t="s">
        <v>34</v>
      </c>
    </row>
    <row r="7" spans="1:16">
      <c r="A7" t="s">
        <v>2057</v>
      </c>
      <c r="B7" t="s">
        <v>2060</v>
      </c>
      <c r="C7" t="s">
        <v>461</v>
      </c>
      <c r="H7" t="s">
        <v>2068</v>
      </c>
      <c r="I7">
        <v>2019</v>
      </c>
      <c r="J7">
        <v>2.0000000000000001E-4</v>
      </c>
      <c r="M7" t="s">
        <v>2069</v>
      </c>
      <c r="N7" t="s">
        <v>2070</v>
      </c>
      <c r="O7" t="s">
        <v>2071</v>
      </c>
      <c r="P7" t="s">
        <v>34</v>
      </c>
    </row>
    <row r="8" spans="1:16">
      <c r="A8" t="s">
        <v>2057</v>
      </c>
      <c r="B8" t="s">
        <v>2060</v>
      </c>
      <c r="C8" t="s">
        <v>461</v>
      </c>
      <c r="H8" t="s">
        <v>2068</v>
      </c>
      <c r="I8">
        <v>2019</v>
      </c>
      <c r="J8">
        <v>8.0000000000000002E-3</v>
      </c>
      <c r="M8" t="s">
        <v>2069</v>
      </c>
      <c r="N8" t="s">
        <v>2070</v>
      </c>
      <c r="O8" t="s">
        <v>2071</v>
      </c>
      <c r="P8" t="s">
        <v>34</v>
      </c>
    </row>
    <row r="9" spans="1:16">
      <c r="A9" t="s">
        <v>2057</v>
      </c>
      <c r="B9" t="s">
        <v>2060</v>
      </c>
      <c r="C9" t="s">
        <v>461</v>
      </c>
      <c r="H9" t="s">
        <v>2058</v>
      </c>
      <c r="I9">
        <v>2019</v>
      </c>
      <c r="J9" s="80">
        <v>0.113</v>
      </c>
      <c r="K9" s="80">
        <v>9.9000000000000005E-2</v>
      </c>
      <c r="L9" s="80">
        <v>0.128</v>
      </c>
      <c r="M9" t="s">
        <v>2072</v>
      </c>
      <c r="N9" t="s">
        <v>2073</v>
      </c>
      <c r="O9" t="s">
        <v>2074</v>
      </c>
      <c r="P9" t="s">
        <v>34</v>
      </c>
    </row>
    <row r="10" spans="1:16">
      <c r="A10" s="4" t="s">
        <v>2057</v>
      </c>
      <c r="B10" t="s">
        <v>2075</v>
      </c>
      <c r="C10" t="s">
        <v>461</v>
      </c>
      <c r="H10" t="s">
        <v>2076</v>
      </c>
      <c r="J10">
        <v>0.69099999999999995</v>
      </c>
      <c r="M10" t="s">
        <v>2077</v>
      </c>
      <c r="N10" t="s">
        <v>2078</v>
      </c>
      <c r="O10" t="s">
        <v>2079</v>
      </c>
      <c r="P10" t="s">
        <v>34</v>
      </c>
    </row>
    <row r="11" spans="1:16" ht="15" customHeight="1">
      <c r="A11" s="4" t="s">
        <v>2057</v>
      </c>
      <c r="B11" s="5" t="s">
        <v>903</v>
      </c>
      <c r="C11" s="4" t="s">
        <v>461</v>
      </c>
      <c r="D11" s="4"/>
      <c r="E11" s="4"/>
      <c r="F11" s="4" t="s">
        <v>2080</v>
      </c>
      <c r="G11" s="4"/>
      <c r="H11" s="4"/>
      <c r="I11" s="4"/>
      <c r="J11" s="4"/>
      <c r="K11" s="4">
        <v>0.15</v>
      </c>
      <c r="L11" s="4">
        <v>0.2</v>
      </c>
      <c r="M11" s="4"/>
      <c r="N11" s="4" t="s">
        <v>2081</v>
      </c>
      <c r="O11" s="6" t="s">
        <v>2082</v>
      </c>
    </row>
    <row r="12" spans="1:16" ht="15" customHeight="1">
      <c r="A12" s="4" t="s">
        <v>2057</v>
      </c>
      <c r="B12" s="5" t="s">
        <v>903</v>
      </c>
      <c r="C12" s="4" t="s">
        <v>461</v>
      </c>
      <c r="D12" s="4"/>
      <c r="E12" s="4"/>
      <c r="F12" s="4" t="s">
        <v>2083</v>
      </c>
      <c r="G12" s="4"/>
      <c r="H12" s="4"/>
      <c r="I12" s="4"/>
      <c r="J12" s="4"/>
      <c r="K12" s="4">
        <v>0.53</v>
      </c>
      <c r="L12" s="4">
        <v>0.57999999999999996</v>
      </c>
      <c r="M12" s="4"/>
      <c r="N12" s="4" t="s">
        <v>2084</v>
      </c>
      <c r="O12" s="6" t="s">
        <v>2085</v>
      </c>
    </row>
    <row r="13" spans="1:16" ht="15" customHeight="1">
      <c r="A13" s="4" t="s">
        <v>2086</v>
      </c>
      <c r="B13" s="5" t="s">
        <v>523</v>
      </c>
      <c r="C13" s="4" t="s">
        <v>461</v>
      </c>
      <c r="D13" s="4"/>
      <c r="E13" s="4"/>
      <c r="F13" s="4"/>
      <c r="G13" s="4"/>
      <c r="H13" s="4"/>
      <c r="I13" s="4"/>
      <c r="J13" s="4">
        <v>0.01</v>
      </c>
      <c r="K13" s="4">
        <v>2.3999999999999998E-3</v>
      </c>
      <c r="L13" s="4">
        <v>0.18</v>
      </c>
      <c r="M13" s="4" t="s">
        <v>2087</v>
      </c>
      <c r="N13" s="4" t="s">
        <v>2088</v>
      </c>
      <c r="O13" s="6" t="s">
        <v>2089</v>
      </c>
      <c r="P13" s="1"/>
    </row>
    <row r="14" spans="1:16" ht="15" customHeight="1">
      <c r="A14" s="4" t="s">
        <v>2090</v>
      </c>
      <c r="B14" s="5" t="s">
        <v>2091</v>
      </c>
      <c r="C14" s="4" t="s">
        <v>461</v>
      </c>
      <c r="D14" s="4"/>
      <c r="E14" s="4"/>
      <c r="F14" s="4" t="s">
        <v>2092</v>
      </c>
      <c r="G14" s="4"/>
      <c r="H14" s="4"/>
      <c r="I14" s="4"/>
      <c r="J14" s="4">
        <v>2.0000000000000001E-4</v>
      </c>
      <c r="K14" s="4"/>
      <c r="L14" s="4"/>
      <c r="M14" s="4"/>
      <c r="N14" s="4" t="s">
        <v>2093</v>
      </c>
      <c r="O14" s="6" t="s">
        <v>2094</v>
      </c>
      <c r="P14" s="1"/>
    </row>
    <row r="15" spans="1:16" ht="15" customHeight="1">
      <c r="A15" s="4" t="s">
        <v>2090</v>
      </c>
      <c r="B15" s="5" t="s">
        <v>2091</v>
      </c>
      <c r="C15" s="4" t="s">
        <v>461</v>
      </c>
      <c r="D15" s="4"/>
      <c r="E15" s="4"/>
      <c r="F15" s="4" t="s">
        <v>2092</v>
      </c>
      <c r="G15" s="4"/>
      <c r="H15" s="4"/>
      <c r="I15" s="4"/>
      <c r="J15" s="4">
        <v>0.02</v>
      </c>
      <c r="K15" s="4"/>
      <c r="L15" s="4"/>
      <c r="M15" s="4"/>
      <c r="N15" s="4" t="s">
        <v>2095</v>
      </c>
      <c r="O15" s="6" t="s">
        <v>2096</v>
      </c>
      <c r="P15" s="1"/>
    </row>
    <row r="16" spans="1:16" ht="15" customHeight="1">
      <c r="A16" s="4" t="s">
        <v>2090</v>
      </c>
      <c r="B16" s="5" t="s">
        <v>2091</v>
      </c>
      <c r="C16" s="4" t="s">
        <v>461</v>
      </c>
      <c r="D16" s="4"/>
      <c r="E16" s="4"/>
      <c r="F16" s="7" t="s">
        <v>2097</v>
      </c>
      <c r="G16" s="4"/>
      <c r="H16" s="4"/>
      <c r="I16" s="4"/>
      <c r="J16" s="4"/>
      <c r="K16" s="4">
        <v>1E-4</v>
      </c>
      <c r="L16" s="4">
        <v>0.01</v>
      </c>
      <c r="M16" s="4" t="s">
        <v>2098</v>
      </c>
      <c r="N16" s="4" t="s">
        <v>2099</v>
      </c>
      <c r="O16" s="6" t="s">
        <v>2100</v>
      </c>
      <c r="P16" s="1"/>
    </row>
    <row r="17" spans="1:16" ht="15" customHeight="1">
      <c r="A17" s="4" t="s">
        <v>2057</v>
      </c>
      <c r="B17" s="5" t="s">
        <v>533</v>
      </c>
      <c r="C17" s="4" t="s">
        <v>461</v>
      </c>
      <c r="G17" t="s">
        <v>2101</v>
      </c>
      <c r="H17" t="s">
        <v>2102</v>
      </c>
      <c r="I17" t="s">
        <v>2103</v>
      </c>
      <c r="J17">
        <v>0.32900000000000001</v>
      </c>
      <c r="M17" t="s">
        <v>2104</v>
      </c>
      <c r="N17" s="4" t="s">
        <v>2105</v>
      </c>
      <c r="O17" t="s">
        <v>2106</v>
      </c>
      <c r="P17" t="s">
        <v>34</v>
      </c>
    </row>
    <row r="18" spans="1:16" ht="15" customHeight="1">
      <c r="A18" s="4" t="s">
        <v>2057</v>
      </c>
      <c r="B18" s="5" t="s">
        <v>533</v>
      </c>
      <c r="C18" s="4" t="s">
        <v>461</v>
      </c>
      <c r="G18" t="s">
        <v>2107</v>
      </c>
      <c r="H18" t="s">
        <v>2102</v>
      </c>
      <c r="I18" t="s">
        <v>2103</v>
      </c>
      <c r="J18" s="4">
        <v>0.3</v>
      </c>
      <c r="M18" t="s">
        <v>2104</v>
      </c>
      <c r="N18" s="4" t="s">
        <v>2105</v>
      </c>
      <c r="O18" t="s">
        <v>2106</v>
      </c>
      <c r="P18" t="s">
        <v>34</v>
      </c>
    </row>
    <row r="19" spans="1:16" ht="15" customHeight="1">
      <c r="A19" s="4" t="s">
        <v>2057</v>
      </c>
      <c r="B19" s="5" t="s">
        <v>533</v>
      </c>
      <c r="C19" s="4" t="s">
        <v>461</v>
      </c>
      <c r="H19" t="s">
        <v>2076</v>
      </c>
      <c r="I19" t="s">
        <v>2108</v>
      </c>
      <c r="J19" s="80">
        <v>0.62</v>
      </c>
      <c r="K19" s="80">
        <v>0.58099999999999996</v>
      </c>
      <c r="L19" s="80">
        <v>0.65900000000000003</v>
      </c>
      <c r="M19" t="s">
        <v>2109</v>
      </c>
      <c r="N19" s="4" t="s">
        <v>2110</v>
      </c>
      <c r="O19" t="s">
        <v>2111</v>
      </c>
      <c r="P19" t="s">
        <v>34</v>
      </c>
    </row>
    <row r="20" spans="1:16">
      <c r="A20" t="s">
        <v>2057</v>
      </c>
      <c r="B20" s="28" t="s">
        <v>556</v>
      </c>
      <c r="C20" t="s">
        <v>161</v>
      </c>
      <c r="H20" t="s">
        <v>2058</v>
      </c>
      <c r="I20">
        <v>2006</v>
      </c>
      <c r="J20" s="80">
        <v>0.82199999999999995</v>
      </c>
      <c r="M20" t="s">
        <v>2112</v>
      </c>
      <c r="N20" t="s">
        <v>2113</v>
      </c>
      <c r="O20" t="s">
        <v>2114</v>
      </c>
      <c r="P20" t="s">
        <v>34</v>
      </c>
    </row>
    <row r="21" spans="1:16">
      <c r="A21" t="s">
        <v>2057</v>
      </c>
      <c r="B21" s="28" t="s">
        <v>556</v>
      </c>
      <c r="C21" t="s">
        <v>161</v>
      </c>
      <c r="D21" t="s">
        <v>447</v>
      </c>
      <c r="H21" t="s">
        <v>2058</v>
      </c>
      <c r="I21" t="s">
        <v>2115</v>
      </c>
      <c r="J21">
        <v>0.97</v>
      </c>
      <c r="M21" t="s">
        <v>2116</v>
      </c>
      <c r="N21" t="s">
        <v>2117</v>
      </c>
      <c r="O21" t="s">
        <v>2118</v>
      </c>
      <c r="P21" t="s">
        <v>34</v>
      </c>
    </row>
    <row r="22" spans="1:16">
      <c r="A22" t="s">
        <v>2057</v>
      </c>
      <c r="B22" s="28" t="s">
        <v>556</v>
      </c>
      <c r="C22" t="s">
        <v>161</v>
      </c>
      <c r="D22" t="s">
        <v>441</v>
      </c>
      <c r="H22" t="s">
        <v>2058</v>
      </c>
      <c r="I22" t="s">
        <v>2115</v>
      </c>
      <c r="J22">
        <v>0.93</v>
      </c>
      <c r="M22" t="s">
        <v>2116</v>
      </c>
      <c r="N22" t="s">
        <v>2117</v>
      </c>
      <c r="O22" t="s">
        <v>2118</v>
      </c>
      <c r="P22" t="s">
        <v>34</v>
      </c>
    </row>
    <row r="23" spans="1:16">
      <c r="A23" t="s">
        <v>2057</v>
      </c>
      <c r="B23" s="28" t="s">
        <v>556</v>
      </c>
      <c r="C23" t="s">
        <v>161</v>
      </c>
      <c r="H23" t="s">
        <v>2058</v>
      </c>
      <c r="I23" t="s">
        <v>2119</v>
      </c>
      <c r="J23" s="80">
        <v>0.78800000000000003</v>
      </c>
      <c r="K23" s="80">
        <v>0.745</v>
      </c>
      <c r="L23" s="80">
        <v>0.82499999999999996</v>
      </c>
      <c r="M23" t="s">
        <v>2120</v>
      </c>
      <c r="N23" t="s">
        <v>2121</v>
      </c>
      <c r="O23" t="s">
        <v>2122</v>
      </c>
      <c r="P23" t="s">
        <v>34</v>
      </c>
    </row>
    <row r="24" spans="1:16">
      <c r="A24" t="s">
        <v>2057</v>
      </c>
      <c r="B24" s="28" t="s">
        <v>556</v>
      </c>
      <c r="C24" t="s">
        <v>161</v>
      </c>
      <c r="H24" t="s">
        <v>2058</v>
      </c>
      <c r="I24" t="s">
        <v>2123</v>
      </c>
      <c r="J24" s="80">
        <v>0.40899999999999997</v>
      </c>
      <c r="M24" t="s">
        <v>2124</v>
      </c>
      <c r="N24" s="9" t="s">
        <v>2125</v>
      </c>
      <c r="O24" t="s">
        <v>2126</v>
      </c>
      <c r="P24" s="9" t="s">
        <v>34</v>
      </c>
    </row>
    <row r="25" spans="1:16">
      <c r="A25" t="s">
        <v>2057</v>
      </c>
      <c r="B25" s="28" t="s">
        <v>1814</v>
      </c>
      <c r="C25" t="s">
        <v>2127</v>
      </c>
      <c r="H25" t="s">
        <v>53</v>
      </c>
      <c r="I25" t="s">
        <v>2128</v>
      </c>
      <c r="J25">
        <v>4.2999999999999997E-2</v>
      </c>
      <c r="M25" t="s">
        <v>2129</v>
      </c>
      <c r="N25" t="s">
        <v>2130</v>
      </c>
      <c r="O25" t="s">
        <v>2131</v>
      </c>
      <c r="P25" t="s">
        <v>34</v>
      </c>
    </row>
    <row r="26" spans="1:16">
      <c r="A26" t="s">
        <v>2057</v>
      </c>
      <c r="B26" s="28" t="s">
        <v>1814</v>
      </c>
      <c r="C26" t="s">
        <v>2127</v>
      </c>
      <c r="H26" t="s">
        <v>53</v>
      </c>
      <c r="I26" t="s">
        <v>2132</v>
      </c>
      <c r="J26">
        <v>0.185</v>
      </c>
      <c r="M26" t="s">
        <v>2129</v>
      </c>
      <c r="N26" t="s">
        <v>2130</v>
      </c>
      <c r="O26" t="s">
        <v>2131</v>
      </c>
      <c r="P26" t="s">
        <v>34</v>
      </c>
    </row>
    <row r="27" spans="1:16">
      <c r="A27" t="s">
        <v>2057</v>
      </c>
      <c r="B27" s="28" t="s">
        <v>1814</v>
      </c>
      <c r="C27" t="s">
        <v>2127</v>
      </c>
      <c r="H27" t="s">
        <v>53</v>
      </c>
      <c r="I27" t="s">
        <v>2133</v>
      </c>
      <c r="J27">
        <v>0.38900000000000001</v>
      </c>
      <c r="M27" t="s">
        <v>2129</v>
      </c>
      <c r="N27" t="s">
        <v>2130</v>
      </c>
      <c r="O27" t="s">
        <v>2131</v>
      </c>
      <c r="P27" t="s">
        <v>34</v>
      </c>
    </row>
    <row r="28" spans="1:16">
      <c r="A28" t="s">
        <v>2057</v>
      </c>
      <c r="B28" s="28" t="s">
        <v>1814</v>
      </c>
      <c r="C28" t="s">
        <v>463</v>
      </c>
      <c r="D28" t="s">
        <v>534</v>
      </c>
      <c r="H28" t="s">
        <v>2058</v>
      </c>
      <c r="I28">
        <v>2005</v>
      </c>
      <c r="J28" s="80">
        <v>8.8999999999999996E-2</v>
      </c>
      <c r="M28" t="s">
        <v>2134</v>
      </c>
      <c r="N28" t="s">
        <v>2135</v>
      </c>
      <c r="O28" t="s">
        <v>2136</v>
      </c>
      <c r="P28" t="s">
        <v>34</v>
      </c>
    </row>
    <row r="29" spans="1:16">
      <c r="A29" t="s">
        <v>2057</v>
      </c>
      <c r="B29" s="28" t="s">
        <v>1814</v>
      </c>
      <c r="C29" t="s">
        <v>461</v>
      </c>
      <c r="D29" t="s">
        <v>534</v>
      </c>
      <c r="H29" t="s">
        <v>2058</v>
      </c>
      <c r="I29" t="s">
        <v>2137</v>
      </c>
      <c r="J29" s="80">
        <v>0.14799999999999999</v>
      </c>
      <c r="M29" t="s">
        <v>2138</v>
      </c>
      <c r="N29" t="s">
        <v>2139</v>
      </c>
      <c r="O29" t="s">
        <v>2140</v>
      </c>
      <c r="P29" t="s">
        <v>34</v>
      </c>
    </row>
    <row r="30" spans="1:16">
      <c r="A30" t="s">
        <v>2057</v>
      </c>
      <c r="B30" s="28" t="s">
        <v>1814</v>
      </c>
      <c r="C30" t="s">
        <v>461</v>
      </c>
      <c r="D30" t="s">
        <v>534</v>
      </c>
      <c r="H30" t="s">
        <v>2058</v>
      </c>
      <c r="I30" t="s">
        <v>2141</v>
      </c>
      <c r="J30" s="80">
        <v>6.2E-2</v>
      </c>
      <c r="M30" t="s">
        <v>2142</v>
      </c>
      <c r="N30" t="s">
        <v>2143</v>
      </c>
      <c r="O30" t="s">
        <v>2144</v>
      </c>
      <c r="P30" t="s">
        <v>34</v>
      </c>
    </row>
    <row r="31" spans="1:16">
      <c r="A31" t="s">
        <v>2057</v>
      </c>
      <c r="B31" s="28" t="s">
        <v>1814</v>
      </c>
      <c r="C31" t="s">
        <v>919</v>
      </c>
      <c r="H31" t="s">
        <v>2058</v>
      </c>
      <c r="I31">
        <v>2011</v>
      </c>
      <c r="J31" s="80">
        <v>9.6000000000000002E-2</v>
      </c>
      <c r="K31" s="80">
        <v>6.9000000000000006E-2</v>
      </c>
      <c r="L31" s="80">
        <v>0.122</v>
      </c>
      <c r="M31" t="s">
        <v>2145</v>
      </c>
      <c r="N31" t="s">
        <v>2146</v>
      </c>
      <c r="O31" t="s">
        <v>2147</v>
      </c>
      <c r="P31" t="s">
        <v>34</v>
      </c>
    </row>
    <row r="32" spans="1:16">
      <c r="A32" t="s">
        <v>2057</v>
      </c>
      <c r="B32" s="28" t="s">
        <v>1814</v>
      </c>
      <c r="C32" t="s">
        <v>461</v>
      </c>
      <c r="H32" t="s">
        <v>2058</v>
      </c>
      <c r="I32" t="s">
        <v>2148</v>
      </c>
      <c r="J32">
        <v>0.222</v>
      </c>
      <c r="K32">
        <v>0.2</v>
      </c>
      <c r="L32">
        <v>0.24299999999999999</v>
      </c>
      <c r="M32" t="s">
        <v>2149</v>
      </c>
      <c r="N32" s="9" t="s">
        <v>2150</v>
      </c>
      <c r="O32" t="s">
        <v>2151</v>
      </c>
      <c r="P32" s="9" t="s">
        <v>34</v>
      </c>
    </row>
    <row r="33" spans="1:17" ht="18" customHeight="1">
      <c r="A33" t="s">
        <v>2057</v>
      </c>
      <c r="B33" s="28" t="s">
        <v>1814</v>
      </c>
      <c r="C33" t="s">
        <v>463</v>
      </c>
      <c r="H33" t="s">
        <v>2058</v>
      </c>
      <c r="I33" t="s">
        <v>2148</v>
      </c>
      <c r="J33" s="80">
        <v>0.25700000000000001</v>
      </c>
      <c r="K33">
        <v>0.23400000000000001</v>
      </c>
      <c r="L33">
        <v>0.27900000000000003</v>
      </c>
      <c r="M33" t="s">
        <v>2149</v>
      </c>
      <c r="N33" s="9" t="s">
        <v>2150</v>
      </c>
      <c r="O33" t="s">
        <v>2151</v>
      </c>
      <c r="P33" s="9" t="s">
        <v>34</v>
      </c>
      <c r="Q33" s="9"/>
    </row>
    <row r="34" spans="1:17">
      <c r="A34" t="s">
        <v>2057</v>
      </c>
      <c r="B34" s="28" t="s">
        <v>1814</v>
      </c>
      <c r="C34" t="s">
        <v>1340</v>
      </c>
      <c r="H34" t="s">
        <v>2058</v>
      </c>
      <c r="I34" t="s">
        <v>2148</v>
      </c>
      <c r="J34" s="80">
        <v>0.41499999999999998</v>
      </c>
      <c r="K34">
        <v>0.375</v>
      </c>
      <c r="L34">
        <v>0.45400000000000001</v>
      </c>
      <c r="M34" t="s">
        <v>2149</v>
      </c>
      <c r="N34" s="9" t="s">
        <v>2150</v>
      </c>
      <c r="O34" t="s">
        <v>2151</v>
      </c>
      <c r="P34" s="9" t="s">
        <v>34</v>
      </c>
    </row>
    <row r="35" spans="1:17">
      <c r="A35" t="s">
        <v>2057</v>
      </c>
      <c r="B35" s="28" t="s">
        <v>1814</v>
      </c>
      <c r="C35" t="s">
        <v>463</v>
      </c>
      <c r="H35" t="s">
        <v>2058</v>
      </c>
      <c r="I35" t="s">
        <v>2152</v>
      </c>
      <c r="J35">
        <v>0.378</v>
      </c>
      <c r="M35" t="s">
        <v>2153</v>
      </c>
      <c r="N35" t="s">
        <v>2154</v>
      </c>
      <c r="O35" t="s">
        <v>2155</v>
      </c>
      <c r="P35" t="s">
        <v>34</v>
      </c>
    </row>
    <row r="36" spans="1:17">
      <c r="A36" t="s">
        <v>2057</v>
      </c>
      <c r="B36" s="28" t="s">
        <v>1814</v>
      </c>
      <c r="C36" t="s">
        <v>461</v>
      </c>
      <c r="H36" t="s">
        <v>2058</v>
      </c>
      <c r="I36" t="s">
        <v>2152</v>
      </c>
      <c r="J36" s="80">
        <v>0.12</v>
      </c>
      <c r="M36" t="s">
        <v>2153</v>
      </c>
      <c r="N36" t="s">
        <v>2154</v>
      </c>
      <c r="O36" t="s">
        <v>2155</v>
      </c>
      <c r="P36" t="s">
        <v>34</v>
      </c>
    </row>
    <row r="37" spans="1:17">
      <c r="A37" s="101"/>
      <c r="B37" s="102" t="s">
        <v>1358</v>
      </c>
      <c r="C37" s="101"/>
      <c r="D37" s="101"/>
      <c r="E37" s="101"/>
      <c r="F37" s="101"/>
      <c r="G37" s="101"/>
      <c r="H37" s="101"/>
      <c r="I37" s="101"/>
      <c r="J37" s="101"/>
      <c r="K37" s="101"/>
      <c r="L37" s="101"/>
      <c r="M37" s="101"/>
      <c r="N37" s="101"/>
      <c r="O37" s="101"/>
      <c r="P37" s="101"/>
    </row>
    <row r="38" spans="1:17">
      <c r="A38" t="s">
        <v>2057</v>
      </c>
      <c r="B38" t="s">
        <v>854</v>
      </c>
      <c r="C38" t="s">
        <v>708</v>
      </c>
      <c r="H38" t="s">
        <v>2058</v>
      </c>
      <c r="I38" t="s">
        <v>2156</v>
      </c>
      <c r="J38" s="80">
        <v>0.04</v>
      </c>
      <c r="K38" s="80">
        <v>0.02</v>
      </c>
      <c r="L38" s="80">
        <v>0.06</v>
      </c>
      <c r="M38" t="s">
        <v>2157</v>
      </c>
      <c r="N38" t="s">
        <v>2158</v>
      </c>
      <c r="O38" t="s">
        <v>2159</v>
      </c>
      <c r="P38" t="s">
        <v>34</v>
      </c>
    </row>
    <row r="39" spans="1:17">
      <c r="A39" t="s">
        <v>2057</v>
      </c>
      <c r="B39" t="s">
        <v>854</v>
      </c>
      <c r="C39" t="s">
        <v>708</v>
      </c>
      <c r="F39" t="s">
        <v>2160</v>
      </c>
      <c r="G39" t="s">
        <v>2161</v>
      </c>
      <c r="H39" t="s">
        <v>2058</v>
      </c>
      <c r="I39">
        <v>1998</v>
      </c>
      <c r="J39">
        <v>0.222</v>
      </c>
      <c r="M39" t="s">
        <v>2162</v>
      </c>
      <c r="N39" t="s">
        <v>2163</v>
      </c>
      <c r="O39" s="104" t="s">
        <v>2164</v>
      </c>
      <c r="P39" t="s">
        <v>34</v>
      </c>
    </row>
    <row r="40" spans="1:17">
      <c r="A40" t="s">
        <v>2057</v>
      </c>
      <c r="B40" t="s">
        <v>854</v>
      </c>
      <c r="C40" t="s">
        <v>708</v>
      </c>
      <c r="F40" t="s">
        <v>2160</v>
      </c>
      <c r="G40" t="s">
        <v>2165</v>
      </c>
      <c r="H40" t="s">
        <v>2058</v>
      </c>
      <c r="I40">
        <v>1998</v>
      </c>
      <c r="J40">
        <v>0.30499999999999999</v>
      </c>
      <c r="M40" t="s">
        <v>2162</v>
      </c>
      <c r="N40" t="s">
        <v>2163</v>
      </c>
      <c r="O40" s="104" t="s">
        <v>2164</v>
      </c>
      <c r="P40" t="s">
        <v>34</v>
      </c>
    </row>
    <row r="41" spans="1:17">
      <c r="A41" t="s">
        <v>2057</v>
      </c>
      <c r="B41" t="s">
        <v>854</v>
      </c>
      <c r="C41" t="s">
        <v>708</v>
      </c>
      <c r="F41" t="s">
        <v>2166</v>
      </c>
      <c r="G41" t="s">
        <v>2161</v>
      </c>
      <c r="H41" t="s">
        <v>2058</v>
      </c>
      <c r="I41">
        <v>1998</v>
      </c>
      <c r="J41">
        <v>0.13200000000000001</v>
      </c>
      <c r="M41" t="s">
        <v>2162</v>
      </c>
      <c r="N41" t="s">
        <v>2163</v>
      </c>
      <c r="O41" s="104" t="s">
        <v>2164</v>
      </c>
      <c r="P41" t="s">
        <v>34</v>
      </c>
    </row>
    <row r="42" spans="1:17">
      <c r="A42" t="s">
        <v>2057</v>
      </c>
      <c r="B42" t="s">
        <v>854</v>
      </c>
      <c r="C42" t="s">
        <v>708</v>
      </c>
      <c r="F42" s="105" t="s">
        <v>2166</v>
      </c>
      <c r="G42" t="s">
        <v>2165</v>
      </c>
      <c r="H42" t="s">
        <v>2058</v>
      </c>
      <c r="I42">
        <v>1998</v>
      </c>
      <c r="J42">
        <v>0.219</v>
      </c>
      <c r="M42" t="s">
        <v>2162</v>
      </c>
      <c r="N42" t="s">
        <v>2163</v>
      </c>
      <c r="O42" s="104" t="s">
        <v>2164</v>
      </c>
      <c r="P42" t="s">
        <v>34</v>
      </c>
    </row>
    <row r="43" spans="1:17">
      <c r="A43" t="s">
        <v>2057</v>
      </c>
      <c r="B43" t="s">
        <v>854</v>
      </c>
      <c r="C43" t="s">
        <v>708</v>
      </c>
      <c r="F43" s="105" t="s">
        <v>2167</v>
      </c>
      <c r="G43" t="s">
        <v>2161</v>
      </c>
      <c r="H43" t="s">
        <v>2058</v>
      </c>
      <c r="I43">
        <v>1998</v>
      </c>
      <c r="J43">
        <v>0.35099999999999998</v>
      </c>
      <c r="M43" t="s">
        <v>2162</v>
      </c>
      <c r="N43" t="s">
        <v>2163</v>
      </c>
      <c r="O43" s="104" t="s">
        <v>2164</v>
      </c>
      <c r="P43" t="s">
        <v>34</v>
      </c>
    </row>
    <row r="44" spans="1:17">
      <c r="A44" t="s">
        <v>2057</v>
      </c>
      <c r="B44" t="s">
        <v>854</v>
      </c>
      <c r="C44" t="s">
        <v>708</v>
      </c>
      <c r="F44" s="105" t="s">
        <v>2167</v>
      </c>
      <c r="G44" t="s">
        <v>2165</v>
      </c>
      <c r="H44" t="s">
        <v>2058</v>
      </c>
      <c r="I44">
        <v>1998</v>
      </c>
      <c r="J44">
        <v>0.25600000000000001</v>
      </c>
      <c r="M44" t="s">
        <v>2162</v>
      </c>
      <c r="N44" t="s">
        <v>2163</v>
      </c>
      <c r="O44" s="104" t="s">
        <v>2164</v>
      </c>
      <c r="P44" t="s">
        <v>34</v>
      </c>
    </row>
    <row r="45" spans="1:17">
      <c r="A45" t="s">
        <v>2057</v>
      </c>
      <c r="B45" t="s">
        <v>854</v>
      </c>
      <c r="C45" t="s">
        <v>708</v>
      </c>
      <c r="F45" s="105" t="s">
        <v>2168</v>
      </c>
      <c r="G45" t="s">
        <v>2161</v>
      </c>
      <c r="H45" t="s">
        <v>2058</v>
      </c>
      <c r="I45">
        <v>1998</v>
      </c>
      <c r="J45">
        <v>0</v>
      </c>
      <c r="M45" t="s">
        <v>2162</v>
      </c>
      <c r="N45" t="s">
        <v>2163</v>
      </c>
      <c r="O45" s="104" t="s">
        <v>2164</v>
      </c>
      <c r="P45" t="s">
        <v>34</v>
      </c>
    </row>
    <row r="46" spans="1:17">
      <c r="A46" t="s">
        <v>2057</v>
      </c>
      <c r="B46" t="s">
        <v>854</v>
      </c>
      <c r="C46" t="s">
        <v>708</v>
      </c>
      <c r="F46" s="105" t="s">
        <v>2168</v>
      </c>
      <c r="G46" t="s">
        <v>2165</v>
      </c>
      <c r="H46" t="s">
        <v>2058</v>
      </c>
      <c r="I46">
        <v>1998</v>
      </c>
      <c r="J46">
        <v>0</v>
      </c>
      <c r="M46" t="s">
        <v>2162</v>
      </c>
      <c r="N46" t="s">
        <v>2163</v>
      </c>
      <c r="O46" s="104" t="s">
        <v>2164</v>
      </c>
      <c r="P46" t="s">
        <v>34</v>
      </c>
    </row>
    <row r="47" spans="1:17">
      <c r="A47" t="s">
        <v>2057</v>
      </c>
      <c r="B47" t="s">
        <v>854</v>
      </c>
      <c r="C47" t="s">
        <v>708</v>
      </c>
      <c r="F47" s="105" t="s">
        <v>2169</v>
      </c>
      <c r="G47" t="s">
        <v>2161</v>
      </c>
      <c r="H47" t="s">
        <v>2058</v>
      </c>
      <c r="I47">
        <v>1998</v>
      </c>
      <c r="J47">
        <v>0.53300000000000003</v>
      </c>
      <c r="M47" t="s">
        <v>2162</v>
      </c>
      <c r="N47" t="s">
        <v>2163</v>
      </c>
      <c r="O47" s="104" t="s">
        <v>2164</v>
      </c>
      <c r="P47" t="s">
        <v>34</v>
      </c>
    </row>
    <row r="48" spans="1:17">
      <c r="A48" t="s">
        <v>2057</v>
      </c>
      <c r="B48" t="s">
        <v>854</v>
      </c>
      <c r="C48" t="s">
        <v>708</v>
      </c>
      <c r="F48" s="105" t="s">
        <v>2169</v>
      </c>
      <c r="G48" t="s">
        <v>2165</v>
      </c>
      <c r="H48" t="s">
        <v>2058</v>
      </c>
      <c r="I48">
        <v>1998</v>
      </c>
      <c r="J48">
        <v>0.26600000000000001</v>
      </c>
      <c r="M48" t="s">
        <v>2162</v>
      </c>
      <c r="N48" t="s">
        <v>2163</v>
      </c>
      <c r="O48" s="104" t="s">
        <v>2164</v>
      </c>
      <c r="P48" t="s">
        <v>34</v>
      </c>
    </row>
    <row r="49" spans="1:16">
      <c r="A49" t="s">
        <v>2057</v>
      </c>
      <c r="B49" t="s">
        <v>854</v>
      </c>
      <c r="C49" t="s">
        <v>708</v>
      </c>
      <c r="F49" t="s">
        <v>2170</v>
      </c>
      <c r="G49" t="s">
        <v>2161</v>
      </c>
      <c r="H49" t="s">
        <v>2058</v>
      </c>
      <c r="I49">
        <v>1998</v>
      </c>
      <c r="J49">
        <v>0.32100000000000001</v>
      </c>
      <c r="M49" t="s">
        <v>2162</v>
      </c>
      <c r="N49" t="s">
        <v>2163</v>
      </c>
      <c r="O49" s="104" t="s">
        <v>2164</v>
      </c>
      <c r="P49" t="s">
        <v>34</v>
      </c>
    </row>
    <row r="50" spans="1:16">
      <c r="A50" t="s">
        <v>2057</v>
      </c>
      <c r="B50" t="s">
        <v>854</v>
      </c>
      <c r="C50" t="s">
        <v>708</v>
      </c>
      <c r="F50" t="s">
        <v>2170</v>
      </c>
      <c r="G50" t="s">
        <v>2165</v>
      </c>
      <c r="H50" t="s">
        <v>2058</v>
      </c>
      <c r="I50">
        <v>1998</v>
      </c>
      <c r="J50">
        <v>0.26600000000000001</v>
      </c>
      <c r="M50" t="s">
        <v>2162</v>
      </c>
      <c r="N50" t="s">
        <v>2163</v>
      </c>
      <c r="O50" s="104" t="s">
        <v>2164</v>
      </c>
      <c r="P50" t="s">
        <v>34</v>
      </c>
    </row>
    <row r="51" spans="1:16">
      <c r="A51" t="s">
        <v>2057</v>
      </c>
      <c r="B51" t="s">
        <v>854</v>
      </c>
      <c r="C51" t="s">
        <v>708</v>
      </c>
      <c r="F51" t="s">
        <v>2160</v>
      </c>
      <c r="G51" t="s">
        <v>2161</v>
      </c>
      <c r="H51" t="s">
        <v>2058</v>
      </c>
      <c r="I51">
        <v>1999</v>
      </c>
      <c r="J51">
        <v>0.79100000000000004</v>
      </c>
      <c r="M51" t="s">
        <v>2162</v>
      </c>
      <c r="N51" t="s">
        <v>2163</v>
      </c>
      <c r="O51" s="104" t="s">
        <v>2164</v>
      </c>
      <c r="P51" t="s">
        <v>34</v>
      </c>
    </row>
    <row r="52" spans="1:16">
      <c r="A52" t="s">
        <v>2057</v>
      </c>
      <c r="B52" t="s">
        <v>854</v>
      </c>
      <c r="C52" t="s">
        <v>708</v>
      </c>
      <c r="F52" t="s">
        <v>2160</v>
      </c>
      <c r="G52" t="s">
        <v>2165</v>
      </c>
      <c r="H52" t="s">
        <v>2058</v>
      </c>
      <c r="I52">
        <v>1999</v>
      </c>
      <c r="J52">
        <v>3.5999999999999997E-2</v>
      </c>
      <c r="M52" t="s">
        <v>2162</v>
      </c>
      <c r="N52" t="s">
        <v>2163</v>
      </c>
      <c r="O52" s="104" t="s">
        <v>2164</v>
      </c>
      <c r="P52" t="s">
        <v>34</v>
      </c>
    </row>
    <row r="53" spans="1:16">
      <c r="A53" t="s">
        <v>2057</v>
      </c>
      <c r="B53" t="s">
        <v>854</v>
      </c>
      <c r="C53" t="s">
        <v>708</v>
      </c>
      <c r="F53" t="s">
        <v>2166</v>
      </c>
      <c r="G53" t="s">
        <v>2161</v>
      </c>
      <c r="H53" t="s">
        <v>2058</v>
      </c>
      <c r="I53">
        <v>1999</v>
      </c>
      <c r="J53">
        <v>0.63600000000000001</v>
      </c>
      <c r="M53" t="s">
        <v>2162</v>
      </c>
      <c r="N53" t="s">
        <v>2163</v>
      </c>
      <c r="O53" s="104" t="s">
        <v>2164</v>
      </c>
      <c r="P53" t="s">
        <v>34</v>
      </c>
    </row>
    <row r="54" spans="1:16">
      <c r="A54" t="s">
        <v>2057</v>
      </c>
      <c r="B54" t="s">
        <v>854</v>
      </c>
      <c r="C54" t="s">
        <v>708</v>
      </c>
      <c r="F54" s="105" t="s">
        <v>2166</v>
      </c>
      <c r="G54" t="s">
        <v>2165</v>
      </c>
      <c r="H54" t="s">
        <v>2058</v>
      </c>
      <c r="I54">
        <v>1999</v>
      </c>
      <c r="J54">
        <v>9.5000000000000001E-2</v>
      </c>
      <c r="M54" t="s">
        <v>2162</v>
      </c>
      <c r="N54" t="s">
        <v>2163</v>
      </c>
      <c r="O54" s="104" t="s">
        <v>2164</v>
      </c>
      <c r="P54" t="s">
        <v>34</v>
      </c>
    </row>
    <row r="55" spans="1:16">
      <c r="A55" t="s">
        <v>2057</v>
      </c>
      <c r="B55" t="s">
        <v>854</v>
      </c>
      <c r="C55" t="s">
        <v>708</v>
      </c>
      <c r="F55" s="105" t="s">
        <v>2167</v>
      </c>
      <c r="G55" t="s">
        <v>2161</v>
      </c>
      <c r="H55" t="s">
        <v>2058</v>
      </c>
      <c r="I55">
        <v>1999</v>
      </c>
      <c r="J55">
        <v>0.34200000000000003</v>
      </c>
      <c r="M55" t="s">
        <v>2162</v>
      </c>
      <c r="N55" t="s">
        <v>2163</v>
      </c>
      <c r="O55" s="104" t="s">
        <v>2164</v>
      </c>
      <c r="P55" t="s">
        <v>34</v>
      </c>
    </row>
    <row r="56" spans="1:16">
      <c r="A56" t="s">
        <v>2057</v>
      </c>
      <c r="B56" t="s">
        <v>854</v>
      </c>
      <c r="C56" t="s">
        <v>708</v>
      </c>
      <c r="F56" s="105" t="s">
        <v>2167</v>
      </c>
      <c r="G56" t="s">
        <v>2165</v>
      </c>
      <c r="H56" t="s">
        <v>2058</v>
      </c>
      <c r="I56">
        <v>1999</v>
      </c>
      <c r="J56">
        <v>0.375</v>
      </c>
      <c r="M56" t="s">
        <v>2162</v>
      </c>
      <c r="N56" t="s">
        <v>2163</v>
      </c>
      <c r="O56" s="104" t="s">
        <v>2164</v>
      </c>
      <c r="P56" t="s">
        <v>34</v>
      </c>
    </row>
    <row r="57" spans="1:16">
      <c r="A57" t="s">
        <v>2057</v>
      </c>
      <c r="B57" t="s">
        <v>854</v>
      </c>
      <c r="C57" t="s">
        <v>708</v>
      </c>
      <c r="F57" s="105" t="s">
        <v>2168</v>
      </c>
      <c r="G57" t="s">
        <v>2161</v>
      </c>
      <c r="H57" t="s">
        <v>2058</v>
      </c>
      <c r="I57">
        <v>1999</v>
      </c>
      <c r="J57">
        <v>0.13300000000000001</v>
      </c>
      <c r="M57" t="s">
        <v>2162</v>
      </c>
      <c r="N57" t="s">
        <v>2163</v>
      </c>
      <c r="O57" s="104" t="s">
        <v>2164</v>
      </c>
      <c r="P57" t="s">
        <v>34</v>
      </c>
    </row>
    <row r="58" spans="1:16">
      <c r="A58" t="s">
        <v>2057</v>
      </c>
      <c r="B58" t="s">
        <v>854</v>
      </c>
      <c r="C58" t="s">
        <v>708</v>
      </c>
      <c r="F58" s="105" t="s">
        <v>2168</v>
      </c>
      <c r="G58" t="s">
        <v>2165</v>
      </c>
      <c r="H58" t="s">
        <v>2058</v>
      </c>
      <c r="I58">
        <v>1999</v>
      </c>
      <c r="J58">
        <v>0.42899999999999999</v>
      </c>
      <c r="M58" t="s">
        <v>2162</v>
      </c>
      <c r="N58" t="s">
        <v>2163</v>
      </c>
      <c r="O58" s="104" t="s">
        <v>2164</v>
      </c>
      <c r="P58" t="s">
        <v>34</v>
      </c>
    </row>
    <row r="59" spans="1:16">
      <c r="A59" t="s">
        <v>2057</v>
      </c>
      <c r="B59" t="s">
        <v>854</v>
      </c>
      <c r="C59" t="s">
        <v>708</v>
      </c>
      <c r="F59" s="105" t="s">
        <v>2169</v>
      </c>
      <c r="G59" t="s">
        <v>2161</v>
      </c>
      <c r="H59" t="s">
        <v>2058</v>
      </c>
      <c r="I59">
        <v>1999</v>
      </c>
      <c r="J59">
        <v>0.92800000000000005</v>
      </c>
      <c r="M59" t="s">
        <v>2162</v>
      </c>
      <c r="N59" t="s">
        <v>2163</v>
      </c>
      <c r="O59" s="104" t="s">
        <v>2164</v>
      </c>
      <c r="P59" t="s">
        <v>34</v>
      </c>
    </row>
    <row r="60" spans="1:16">
      <c r="A60" t="s">
        <v>2057</v>
      </c>
      <c r="B60" t="s">
        <v>854</v>
      </c>
      <c r="C60" t="s">
        <v>708</v>
      </c>
      <c r="F60" s="105" t="s">
        <v>2169</v>
      </c>
      <c r="G60" t="s">
        <v>2165</v>
      </c>
      <c r="H60" t="s">
        <v>2058</v>
      </c>
      <c r="I60">
        <v>1999</v>
      </c>
      <c r="J60">
        <v>0.57099999999999995</v>
      </c>
      <c r="M60" t="s">
        <v>2162</v>
      </c>
      <c r="N60" t="s">
        <v>2163</v>
      </c>
      <c r="O60" s="104" t="s">
        <v>2164</v>
      </c>
      <c r="P60" t="s">
        <v>34</v>
      </c>
    </row>
    <row r="61" spans="1:16">
      <c r="A61" t="s">
        <v>2057</v>
      </c>
      <c r="B61" t="s">
        <v>854</v>
      </c>
      <c r="C61" t="s">
        <v>708</v>
      </c>
      <c r="F61" t="s">
        <v>2170</v>
      </c>
      <c r="G61" t="s">
        <v>2161</v>
      </c>
      <c r="H61" t="s">
        <v>2058</v>
      </c>
      <c r="I61">
        <v>1999</v>
      </c>
      <c r="J61">
        <v>0.57499999999999996</v>
      </c>
      <c r="M61" t="s">
        <v>2162</v>
      </c>
      <c r="N61" t="s">
        <v>2163</v>
      </c>
      <c r="O61" s="104" t="s">
        <v>2164</v>
      </c>
      <c r="P61" t="s">
        <v>34</v>
      </c>
    </row>
    <row r="62" spans="1:16">
      <c r="A62" t="s">
        <v>2057</v>
      </c>
      <c r="B62" t="s">
        <v>854</v>
      </c>
      <c r="C62" t="s">
        <v>708</v>
      </c>
      <c r="F62" t="s">
        <v>2170</v>
      </c>
      <c r="G62" t="s">
        <v>2165</v>
      </c>
      <c r="H62" t="s">
        <v>2058</v>
      </c>
      <c r="I62">
        <v>1999</v>
      </c>
      <c r="J62">
        <v>0.25700000000000001</v>
      </c>
      <c r="M62" t="s">
        <v>2162</v>
      </c>
      <c r="N62" t="s">
        <v>2163</v>
      </c>
      <c r="O62" s="104" t="s">
        <v>2164</v>
      </c>
      <c r="P62" t="s">
        <v>34</v>
      </c>
    </row>
    <row r="63" spans="1:16">
      <c r="A63" t="s">
        <v>2057</v>
      </c>
      <c r="B63" t="s">
        <v>854</v>
      </c>
      <c r="C63" t="s">
        <v>708</v>
      </c>
      <c r="F63" t="s">
        <v>2160</v>
      </c>
      <c r="G63" t="s">
        <v>2161</v>
      </c>
      <c r="H63" t="s">
        <v>2058</v>
      </c>
      <c r="I63">
        <v>2000</v>
      </c>
      <c r="J63">
        <v>0.63600000000000001</v>
      </c>
      <c r="M63" t="s">
        <v>2162</v>
      </c>
      <c r="N63" t="s">
        <v>2163</v>
      </c>
      <c r="O63" s="104" t="s">
        <v>2164</v>
      </c>
      <c r="P63" t="s">
        <v>34</v>
      </c>
    </row>
    <row r="64" spans="1:16">
      <c r="A64" t="s">
        <v>2057</v>
      </c>
      <c r="B64" t="s">
        <v>854</v>
      </c>
      <c r="C64" t="s">
        <v>708</v>
      </c>
      <c r="F64" t="s">
        <v>2160</v>
      </c>
      <c r="G64" t="s">
        <v>2165</v>
      </c>
      <c r="H64" t="s">
        <v>2058</v>
      </c>
      <c r="I64">
        <v>2000</v>
      </c>
      <c r="J64">
        <v>9.0999999999999998E-2</v>
      </c>
      <c r="M64" t="s">
        <v>2162</v>
      </c>
      <c r="N64" t="s">
        <v>2163</v>
      </c>
      <c r="O64" s="104" t="s">
        <v>2164</v>
      </c>
      <c r="P64" t="s">
        <v>34</v>
      </c>
    </row>
    <row r="65" spans="1:16">
      <c r="A65" t="s">
        <v>2057</v>
      </c>
      <c r="B65" t="s">
        <v>854</v>
      </c>
      <c r="C65" t="s">
        <v>708</v>
      </c>
      <c r="F65" t="s">
        <v>2166</v>
      </c>
      <c r="G65" t="s">
        <v>2161</v>
      </c>
      <c r="H65" t="s">
        <v>2058</v>
      </c>
      <c r="I65">
        <v>2000</v>
      </c>
      <c r="J65">
        <v>0.65</v>
      </c>
      <c r="M65" t="s">
        <v>2162</v>
      </c>
      <c r="N65" t="s">
        <v>2163</v>
      </c>
      <c r="O65" s="104" t="s">
        <v>2164</v>
      </c>
      <c r="P65" t="s">
        <v>34</v>
      </c>
    </row>
    <row r="66" spans="1:16">
      <c r="A66" t="s">
        <v>2057</v>
      </c>
      <c r="B66" t="s">
        <v>854</v>
      </c>
      <c r="C66" t="s">
        <v>708</v>
      </c>
      <c r="F66" s="105" t="s">
        <v>2166</v>
      </c>
      <c r="G66" t="s">
        <v>2165</v>
      </c>
      <c r="H66" t="s">
        <v>2058</v>
      </c>
      <c r="I66">
        <v>2000</v>
      </c>
      <c r="J66">
        <v>0.26300000000000001</v>
      </c>
      <c r="M66" t="s">
        <v>2162</v>
      </c>
      <c r="N66" t="s">
        <v>2163</v>
      </c>
      <c r="O66" s="104" t="s">
        <v>2164</v>
      </c>
      <c r="P66" t="s">
        <v>34</v>
      </c>
    </row>
    <row r="67" spans="1:16">
      <c r="A67" t="s">
        <v>2057</v>
      </c>
      <c r="B67" t="s">
        <v>854</v>
      </c>
      <c r="C67" t="s">
        <v>708</v>
      </c>
      <c r="F67" s="105" t="s">
        <v>2167</v>
      </c>
      <c r="G67" t="s">
        <v>2161</v>
      </c>
      <c r="H67" t="s">
        <v>2058</v>
      </c>
      <c r="I67">
        <v>2000</v>
      </c>
      <c r="J67">
        <v>0.372</v>
      </c>
      <c r="M67" t="s">
        <v>2162</v>
      </c>
      <c r="N67" t="s">
        <v>2163</v>
      </c>
      <c r="O67" s="104" t="s">
        <v>2164</v>
      </c>
      <c r="P67" t="s">
        <v>34</v>
      </c>
    </row>
    <row r="68" spans="1:16">
      <c r="A68" t="s">
        <v>2057</v>
      </c>
      <c r="B68" t="s">
        <v>854</v>
      </c>
      <c r="C68" t="s">
        <v>708</v>
      </c>
      <c r="F68" s="105" t="s">
        <v>2167</v>
      </c>
      <c r="G68" t="s">
        <v>2165</v>
      </c>
      <c r="H68" t="s">
        <v>2058</v>
      </c>
      <c r="I68">
        <v>2000</v>
      </c>
      <c r="J68">
        <v>0.26800000000000002</v>
      </c>
      <c r="M68" t="s">
        <v>2162</v>
      </c>
      <c r="N68" t="s">
        <v>2163</v>
      </c>
      <c r="O68" s="104" t="s">
        <v>2164</v>
      </c>
      <c r="P68" t="s">
        <v>34</v>
      </c>
    </row>
    <row r="69" spans="1:16">
      <c r="A69" t="s">
        <v>2057</v>
      </c>
      <c r="B69" t="s">
        <v>854</v>
      </c>
      <c r="C69" t="s">
        <v>708</v>
      </c>
      <c r="F69" s="105" t="s">
        <v>2168</v>
      </c>
      <c r="G69" t="s">
        <v>2161</v>
      </c>
      <c r="H69" t="s">
        <v>2058</v>
      </c>
      <c r="I69">
        <v>2000</v>
      </c>
      <c r="J69">
        <v>0.40899999999999997</v>
      </c>
      <c r="M69" t="s">
        <v>2162</v>
      </c>
      <c r="N69" t="s">
        <v>2163</v>
      </c>
      <c r="O69" s="104" t="s">
        <v>2164</v>
      </c>
      <c r="P69" t="s">
        <v>34</v>
      </c>
    </row>
    <row r="70" spans="1:16">
      <c r="A70" t="s">
        <v>2057</v>
      </c>
      <c r="B70" t="s">
        <v>854</v>
      </c>
      <c r="C70" t="s">
        <v>708</v>
      </c>
      <c r="F70" s="105" t="s">
        <v>2168</v>
      </c>
      <c r="G70" t="s">
        <v>2165</v>
      </c>
      <c r="H70" t="s">
        <v>2058</v>
      </c>
      <c r="I70">
        <v>2000</v>
      </c>
      <c r="J70">
        <v>0.52500000000000002</v>
      </c>
      <c r="M70" t="s">
        <v>2162</v>
      </c>
      <c r="N70" t="s">
        <v>2163</v>
      </c>
      <c r="O70" s="104" t="s">
        <v>2164</v>
      </c>
      <c r="P70" t="s">
        <v>34</v>
      </c>
    </row>
    <row r="71" spans="1:16">
      <c r="A71" t="s">
        <v>2057</v>
      </c>
      <c r="B71" t="s">
        <v>854</v>
      </c>
      <c r="C71" t="s">
        <v>708</v>
      </c>
      <c r="F71" s="105" t="s">
        <v>2169</v>
      </c>
      <c r="G71" t="s">
        <v>2161</v>
      </c>
      <c r="H71" t="s">
        <v>2058</v>
      </c>
      <c r="I71">
        <v>2000</v>
      </c>
      <c r="J71">
        <v>0</v>
      </c>
      <c r="M71" t="s">
        <v>2162</v>
      </c>
      <c r="N71" t="s">
        <v>2163</v>
      </c>
      <c r="O71" s="104" t="s">
        <v>2164</v>
      </c>
      <c r="P71" t="s">
        <v>34</v>
      </c>
    </row>
    <row r="72" spans="1:16">
      <c r="A72" t="s">
        <v>2057</v>
      </c>
      <c r="B72" t="s">
        <v>854</v>
      </c>
      <c r="C72" t="s">
        <v>708</v>
      </c>
      <c r="F72" s="105" t="s">
        <v>2169</v>
      </c>
      <c r="G72" t="s">
        <v>2165</v>
      </c>
      <c r="H72" t="s">
        <v>2058</v>
      </c>
      <c r="I72">
        <v>2000</v>
      </c>
      <c r="J72">
        <v>0</v>
      </c>
      <c r="M72" t="s">
        <v>2162</v>
      </c>
      <c r="N72" t="s">
        <v>2163</v>
      </c>
      <c r="O72" s="104" t="s">
        <v>2164</v>
      </c>
      <c r="P72" t="s">
        <v>34</v>
      </c>
    </row>
    <row r="73" spans="1:16">
      <c r="A73" t="s">
        <v>2057</v>
      </c>
      <c r="B73" t="s">
        <v>854</v>
      </c>
      <c r="C73" t="s">
        <v>708</v>
      </c>
      <c r="F73" t="s">
        <v>2170</v>
      </c>
      <c r="G73" t="s">
        <v>2161</v>
      </c>
      <c r="H73" t="s">
        <v>2058</v>
      </c>
      <c r="I73">
        <v>2000</v>
      </c>
      <c r="J73">
        <v>0.45800000000000002</v>
      </c>
      <c r="M73" t="s">
        <v>2162</v>
      </c>
      <c r="N73" t="s">
        <v>2163</v>
      </c>
      <c r="O73" s="104" t="s">
        <v>2164</v>
      </c>
      <c r="P73" t="s">
        <v>34</v>
      </c>
    </row>
    <row r="74" spans="1:16">
      <c r="A74" t="s">
        <v>2057</v>
      </c>
      <c r="B74" t="s">
        <v>854</v>
      </c>
      <c r="C74" t="s">
        <v>708</v>
      </c>
      <c r="F74" t="s">
        <v>2170</v>
      </c>
      <c r="G74" t="s">
        <v>2165</v>
      </c>
      <c r="H74" t="s">
        <v>2058</v>
      </c>
      <c r="I74">
        <v>2000</v>
      </c>
      <c r="J74">
        <v>0.34200000000000003</v>
      </c>
      <c r="M74" t="s">
        <v>2162</v>
      </c>
      <c r="N74" t="s">
        <v>2163</v>
      </c>
      <c r="O74" s="104" t="s">
        <v>2164</v>
      </c>
      <c r="P74" t="s">
        <v>34</v>
      </c>
    </row>
    <row r="75" spans="1:16">
      <c r="A75" t="s">
        <v>2057</v>
      </c>
      <c r="B75" t="s">
        <v>854</v>
      </c>
      <c r="C75" t="s">
        <v>708</v>
      </c>
      <c r="F75" t="s">
        <v>2160</v>
      </c>
      <c r="G75" t="s">
        <v>2161</v>
      </c>
      <c r="H75" t="s">
        <v>2058</v>
      </c>
      <c r="I75" t="s">
        <v>2171</v>
      </c>
      <c r="J75">
        <v>0.47099999999999997</v>
      </c>
      <c r="M75" t="s">
        <v>2162</v>
      </c>
      <c r="N75" t="s">
        <v>2163</v>
      </c>
      <c r="O75" s="104" t="s">
        <v>2164</v>
      </c>
      <c r="P75" t="s">
        <v>34</v>
      </c>
    </row>
    <row r="76" spans="1:16">
      <c r="A76" t="s">
        <v>2057</v>
      </c>
      <c r="B76" t="s">
        <v>854</v>
      </c>
      <c r="C76" t="s">
        <v>708</v>
      </c>
      <c r="F76" t="s">
        <v>2160</v>
      </c>
      <c r="G76" t="s">
        <v>2165</v>
      </c>
      <c r="H76" t="s">
        <v>2058</v>
      </c>
      <c r="I76" t="s">
        <v>2171</v>
      </c>
      <c r="J76">
        <v>0.17299999999999999</v>
      </c>
      <c r="M76" t="s">
        <v>2162</v>
      </c>
      <c r="N76" t="s">
        <v>2163</v>
      </c>
      <c r="O76" s="104" t="s">
        <v>2164</v>
      </c>
      <c r="P76" t="s">
        <v>34</v>
      </c>
    </row>
    <row r="77" spans="1:16">
      <c r="A77" t="s">
        <v>2057</v>
      </c>
      <c r="B77" t="s">
        <v>854</v>
      </c>
      <c r="C77" t="s">
        <v>708</v>
      </c>
      <c r="F77" t="s">
        <v>2166</v>
      </c>
      <c r="G77" t="s">
        <v>2161</v>
      </c>
      <c r="H77" t="s">
        <v>2058</v>
      </c>
      <c r="I77" t="s">
        <v>2171</v>
      </c>
      <c r="J77">
        <v>0.35399999999999998</v>
      </c>
      <c r="M77" t="s">
        <v>2162</v>
      </c>
      <c r="N77" t="s">
        <v>2163</v>
      </c>
      <c r="O77" s="104" t="s">
        <v>2164</v>
      </c>
      <c r="P77" t="s">
        <v>34</v>
      </c>
    </row>
    <row r="78" spans="1:16">
      <c r="A78" t="s">
        <v>2057</v>
      </c>
      <c r="B78" t="s">
        <v>854</v>
      </c>
      <c r="C78" t="s">
        <v>708</v>
      </c>
      <c r="F78" s="105" t="s">
        <v>2166</v>
      </c>
      <c r="G78" t="s">
        <v>2165</v>
      </c>
      <c r="H78" t="s">
        <v>2058</v>
      </c>
      <c r="I78" t="s">
        <v>2171</v>
      </c>
      <c r="J78">
        <v>0.19400000000000001</v>
      </c>
      <c r="M78" t="s">
        <v>2162</v>
      </c>
      <c r="N78" t="s">
        <v>2163</v>
      </c>
      <c r="O78" s="104" t="s">
        <v>2164</v>
      </c>
      <c r="P78" t="s">
        <v>34</v>
      </c>
    </row>
    <row r="79" spans="1:16">
      <c r="A79" t="s">
        <v>2057</v>
      </c>
      <c r="B79" t="s">
        <v>854</v>
      </c>
      <c r="C79" t="s">
        <v>708</v>
      </c>
      <c r="F79" s="105" t="s">
        <v>2167</v>
      </c>
      <c r="G79" t="s">
        <v>2161</v>
      </c>
      <c r="H79" t="s">
        <v>2058</v>
      </c>
      <c r="I79" t="s">
        <v>2171</v>
      </c>
      <c r="J79">
        <v>0.35699999999999998</v>
      </c>
      <c r="M79" t="s">
        <v>2162</v>
      </c>
      <c r="N79" t="s">
        <v>2163</v>
      </c>
      <c r="O79" s="104" t="s">
        <v>2164</v>
      </c>
      <c r="P79" t="s">
        <v>34</v>
      </c>
    </row>
    <row r="80" spans="1:16">
      <c r="A80" t="s">
        <v>2057</v>
      </c>
      <c r="B80" t="s">
        <v>854</v>
      </c>
      <c r="C80" t="s">
        <v>708</v>
      </c>
      <c r="F80" s="105" t="s">
        <v>2167</v>
      </c>
      <c r="G80" t="s">
        <v>2165</v>
      </c>
      <c r="H80" t="s">
        <v>2058</v>
      </c>
      <c r="I80" t="s">
        <v>2171</v>
      </c>
      <c r="J80">
        <v>0.28000000000000003</v>
      </c>
      <c r="M80" t="s">
        <v>2162</v>
      </c>
      <c r="N80" t="s">
        <v>2163</v>
      </c>
      <c r="O80" s="104" t="s">
        <v>2164</v>
      </c>
      <c r="P80" t="s">
        <v>34</v>
      </c>
    </row>
    <row r="81" spans="1:16">
      <c r="A81" t="s">
        <v>2057</v>
      </c>
      <c r="B81" t="s">
        <v>854</v>
      </c>
      <c r="C81" t="s">
        <v>708</v>
      </c>
      <c r="F81" s="105" t="s">
        <v>2168</v>
      </c>
      <c r="G81" t="s">
        <v>2161</v>
      </c>
      <c r="H81" t="s">
        <v>2058</v>
      </c>
      <c r="I81" t="s">
        <v>2171</v>
      </c>
      <c r="J81">
        <v>0.33900000000000002</v>
      </c>
      <c r="M81" t="s">
        <v>2162</v>
      </c>
      <c r="N81" t="s">
        <v>2163</v>
      </c>
      <c r="O81" s="104" t="s">
        <v>2164</v>
      </c>
      <c r="P81" t="s">
        <v>34</v>
      </c>
    </row>
    <row r="82" spans="1:16">
      <c r="A82" t="s">
        <v>2057</v>
      </c>
      <c r="B82" t="s">
        <v>854</v>
      </c>
      <c r="C82" t="s">
        <v>708</v>
      </c>
      <c r="F82" s="105" t="s">
        <v>2168</v>
      </c>
      <c r="G82" t="s">
        <v>2165</v>
      </c>
      <c r="H82" t="s">
        <v>2058</v>
      </c>
      <c r="I82" t="s">
        <v>2171</v>
      </c>
      <c r="J82">
        <v>0.5</v>
      </c>
      <c r="M82" t="s">
        <v>2162</v>
      </c>
      <c r="N82" t="s">
        <v>2163</v>
      </c>
      <c r="O82" s="104" t="s">
        <v>2164</v>
      </c>
      <c r="P82" t="s">
        <v>34</v>
      </c>
    </row>
    <row r="83" spans="1:16">
      <c r="A83" t="s">
        <v>2057</v>
      </c>
      <c r="B83" t="s">
        <v>854</v>
      </c>
      <c r="C83" t="s">
        <v>708</v>
      </c>
      <c r="F83" s="105" t="s">
        <v>2169</v>
      </c>
      <c r="G83" t="s">
        <v>2161</v>
      </c>
      <c r="H83" t="s">
        <v>2058</v>
      </c>
      <c r="I83" t="s">
        <v>2171</v>
      </c>
      <c r="J83">
        <v>0.60799999999999998</v>
      </c>
      <c r="M83" t="s">
        <v>2162</v>
      </c>
      <c r="N83" t="s">
        <v>2163</v>
      </c>
      <c r="O83" s="104" t="s">
        <v>2164</v>
      </c>
      <c r="P83" t="s">
        <v>34</v>
      </c>
    </row>
    <row r="84" spans="1:16">
      <c r="A84" t="s">
        <v>2057</v>
      </c>
      <c r="B84" t="s">
        <v>854</v>
      </c>
      <c r="C84" t="s">
        <v>708</v>
      </c>
      <c r="F84" s="105" t="s">
        <v>2169</v>
      </c>
      <c r="G84" t="s">
        <v>2165</v>
      </c>
      <c r="H84" t="s">
        <v>2058</v>
      </c>
      <c r="I84" t="s">
        <v>2171</v>
      </c>
      <c r="J84">
        <v>0.32400000000000001</v>
      </c>
      <c r="M84" t="s">
        <v>2162</v>
      </c>
      <c r="N84" t="s">
        <v>2163</v>
      </c>
      <c r="O84" s="104" t="s">
        <v>2164</v>
      </c>
      <c r="P84" t="s">
        <v>34</v>
      </c>
    </row>
    <row r="85" spans="1:16">
      <c r="A85" t="s">
        <v>2057</v>
      </c>
      <c r="B85" t="s">
        <v>854</v>
      </c>
      <c r="C85" t="s">
        <v>708</v>
      </c>
      <c r="F85" t="s">
        <v>2170</v>
      </c>
      <c r="G85" t="s">
        <v>2161</v>
      </c>
      <c r="H85" t="s">
        <v>2058</v>
      </c>
      <c r="I85" t="s">
        <v>2171</v>
      </c>
      <c r="J85">
        <v>0.41899999999999998</v>
      </c>
      <c r="M85" t="s">
        <v>2162</v>
      </c>
      <c r="N85" t="s">
        <v>2163</v>
      </c>
      <c r="O85" s="104" t="s">
        <v>2164</v>
      </c>
      <c r="P85" t="s">
        <v>34</v>
      </c>
    </row>
    <row r="86" spans="1:16">
      <c r="A86" t="s">
        <v>2057</v>
      </c>
      <c r="B86" t="s">
        <v>854</v>
      </c>
      <c r="C86" t="s">
        <v>708</v>
      </c>
      <c r="F86" t="s">
        <v>2170</v>
      </c>
      <c r="G86" t="s">
        <v>2165</v>
      </c>
      <c r="H86" t="s">
        <v>2058</v>
      </c>
      <c r="I86" t="s">
        <v>2171</v>
      </c>
      <c r="J86">
        <v>0.28199999999999997</v>
      </c>
      <c r="M86" t="s">
        <v>2162</v>
      </c>
      <c r="N86" t="s">
        <v>2163</v>
      </c>
      <c r="O86" s="104" t="s">
        <v>2164</v>
      </c>
      <c r="P86" t="s">
        <v>34</v>
      </c>
    </row>
    <row r="87" spans="1:16">
      <c r="A87" t="s">
        <v>2057</v>
      </c>
      <c r="B87" t="s">
        <v>854</v>
      </c>
      <c r="C87" t="s">
        <v>708</v>
      </c>
      <c r="F87" s="105" t="s">
        <v>2160</v>
      </c>
      <c r="G87" t="s">
        <v>1648</v>
      </c>
      <c r="H87" t="s">
        <v>2058</v>
      </c>
      <c r="I87" t="s">
        <v>2171</v>
      </c>
      <c r="J87">
        <v>0</v>
      </c>
      <c r="M87" t="s">
        <v>2162</v>
      </c>
      <c r="N87" t="s">
        <v>2163</v>
      </c>
      <c r="O87" s="104" t="s">
        <v>2164</v>
      </c>
      <c r="P87" t="s">
        <v>34</v>
      </c>
    </row>
    <row r="88" spans="1:16">
      <c r="A88" t="s">
        <v>2057</v>
      </c>
      <c r="B88" t="s">
        <v>854</v>
      </c>
      <c r="C88" t="s">
        <v>708</v>
      </c>
      <c r="F88" s="105" t="s">
        <v>2172</v>
      </c>
      <c r="G88" t="s">
        <v>1648</v>
      </c>
      <c r="H88" t="s">
        <v>2058</v>
      </c>
      <c r="I88" t="s">
        <v>2171</v>
      </c>
      <c r="J88">
        <v>0.66700000000000004</v>
      </c>
      <c r="M88" t="s">
        <v>2162</v>
      </c>
      <c r="N88" t="s">
        <v>2163</v>
      </c>
      <c r="O88" s="104" t="s">
        <v>2164</v>
      </c>
      <c r="P88" t="s">
        <v>34</v>
      </c>
    </row>
    <row r="89" spans="1:16">
      <c r="A89" t="s">
        <v>2057</v>
      </c>
      <c r="B89" t="s">
        <v>854</v>
      </c>
      <c r="C89" t="s">
        <v>708</v>
      </c>
      <c r="F89" s="105" t="s">
        <v>2173</v>
      </c>
      <c r="G89" t="s">
        <v>1648</v>
      </c>
      <c r="H89" t="s">
        <v>2058</v>
      </c>
      <c r="I89" t="s">
        <v>2171</v>
      </c>
      <c r="J89">
        <v>0.86699999999999999</v>
      </c>
      <c r="M89" t="s">
        <v>2162</v>
      </c>
      <c r="N89" t="s">
        <v>2163</v>
      </c>
      <c r="O89" s="104" t="s">
        <v>2164</v>
      </c>
      <c r="P89" t="s">
        <v>34</v>
      </c>
    </row>
    <row r="90" spans="1:16">
      <c r="A90" t="s">
        <v>2057</v>
      </c>
      <c r="B90" t="s">
        <v>854</v>
      </c>
      <c r="C90" t="s">
        <v>708</v>
      </c>
      <c r="F90" s="105" t="s">
        <v>2174</v>
      </c>
      <c r="G90" t="s">
        <v>1648</v>
      </c>
      <c r="H90" t="s">
        <v>2058</v>
      </c>
      <c r="I90" t="s">
        <v>2171</v>
      </c>
      <c r="J90">
        <v>0</v>
      </c>
      <c r="M90" t="s">
        <v>2162</v>
      </c>
      <c r="N90" t="s">
        <v>2163</v>
      </c>
      <c r="O90" s="104" t="s">
        <v>2164</v>
      </c>
      <c r="P90" t="s">
        <v>34</v>
      </c>
    </row>
    <row r="91" spans="1:16">
      <c r="A91" t="s">
        <v>2057</v>
      </c>
      <c r="B91" t="s">
        <v>854</v>
      </c>
      <c r="C91" t="s">
        <v>708</v>
      </c>
      <c r="F91" s="105" t="s">
        <v>1960</v>
      </c>
      <c r="G91" t="s">
        <v>1648</v>
      </c>
      <c r="H91" t="s">
        <v>2058</v>
      </c>
      <c r="I91" t="s">
        <v>2171</v>
      </c>
      <c r="J91">
        <v>6.3E-2</v>
      </c>
      <c r="M91" t="s">
        <v>2162</v>
      </c>
      <c r="N91" t="s">
        <v>2163</v>
      </c>
      <c r="O91" s="104" t="s">
        <v>2164</v>
      </c>
      <c r="P91" t="s">
        <v>34</v>
      </c>
    </row>
    <row r="92" spans="1:16">
      <c r="A92" t="s">
        <v>2057</v>
      </c>
      <c r="B92" t="s">
        <v>854</v>
      </c>
      <c r="C92" t="s">
        <v>708</v>
      </c>
      <c r="F92" s="105" t="s">
        <v>2170</v>
      </c>
      <c r="G92" t="s">
        <v>1648</v>
      </c>
      <c r="H92" t="s">
        <v>2058</v>
      </c>
      <c r="I92" t="s">
        <v>2171</v>
      </c>
      <c r="J92">
        <v>0.27300000000000002</v>
      </c>
      <c r="M92" t="s">
        <v>2162</v>
      </c>
      <c r="N92" t="s">
        <v>2163</v>
      </c>
      <c r="O92" s="104" t="s">
        <v>2164</v>
      </c>
      <c r="P92" t="s">
        <v>34</v>
      </c>
    </row>
    <row r="93" spans="1:16">
      <c r="A93" t="s">
        <v>2057</v>
      </c>
      <c r="B93" t="s">
        <v>854</v>
      </c>
      <c r="C93" t="s">
        <v>708</v>
      </c>
      <c r="F93" s="105" t="s">
        <v>2160</v>
      </c>
      <c r="G93" t="s">
        <v>1972</v>
      </c>
      <c r="H93" t="s">
        <v>2058</v>
      </c>
      <c r="I93" t="s">
        <v>2171</v>
      </c>
      <c r="J93">
        <v>0</v>
      </c>
      <c r="M93" t="s">
        <v>2162</v>
      </c>
      <c r="N93" t="s">
        <v>2163</v>
      </c>
      <c r="O93" s="104" t="s">
        <v>2164</v>
      </c>
      <c r="P93" t="s">
        <v>34</v>
      </c>
    </row>
    <row r="94" spans="1:16">
      <c r="A94" t="s">
        <v>2057</v>
      </c>
      <c r="B94" t="s">
        <v>854</v>
      </c>
      <c r="C94" t="s">
        <v>708</v>
      </c>
      <c r="F94" s="105" t="s">
        <v>2172</v>
      </c>
      <c r="G94" t="s">
        <v>1972</v>
      </c>
      <c r="H94" t="s">
        <v>2058</v>
      </c>
      <c r="I94" t="s">
        <v>2171</v>
      </c>
      <c r="J94">
        <v>1</v>
      </c>
      <c r="M94" t="s">
        <v>2162</v>
      </c>
      <c r="N94" t="s">
        <v>2163</v>
      </c>
      <c r="O94" s="104" t="s">
        <v>2164</v>
      </c>
      <c r="P94" t="s">
        <v>34</v>
      </c>
    </row>
    <row r="95" spans="1:16">
      <c r="A95" t="s">
        <v>2057</v>
      </c>
      <c r="B95" t="s">
        <v>854</v>
      </c>
      <c r="C95" t="s">
        <v>708</v>
      </c>
      <c r="F95" s="105" t="s">
        <v>2173</v>
      </c>
      <c r="G95" t="s">
        <v>1972</v>
      </c>
      <c r="H95" t="s">
        <v>2058</v>
      </c>
      <c r="I95" t="s">
        <v>2171</v>
      </c>
      <c r="J95">
        <v>0.4</v>
      </c>
      <c r="M95" t="s">
        <v>2162</v>
      </c>
      <c r="N95" t="s">
        <v>2163</v>
      </c>
      <c r="O95" s="104" t="s">
        <v>2164</v>
      </c>
      <c r="P95" t="s">
        <v>34</v>
      </c>
    </row>
    <row r="96" spans="1:16">
      <c r="A96" t="s">
        <v>2057</v>
      </c>
      <c r="B96" t="s">
        <v>854</v>
      </c>
      <c r="C96" t="s">
        <v>708</v>
      </c>
      <c r="F96" s="105" t="s">
        <v>2174</v>
      </c>
      <c r="G96" t="s">
        <v>1972</v>
      </c>
      <c r="H96" t="s">
        <v>2058</v>
      </c>
      <c r="I96" t="s">
        <v>2171</v>
      </c>
      <c r="J96">
        <v>0</v>
      </c>
      <c r="M96" t="s">
        <v>2162</v>
      </c>
      <c r="N96" t="s">
        <v>2163</v>
      </c>
      <c r="O96" s="104" t="s">
        <v>2164</v>
      </c>
      <c r="P96" t="s">
        <v>34</v>
      </c>
    </row>
    <row r="97" spans="1:16">
      <c r="A97" t="s">
        <v>2057</v>
      </c>
      <c r="B97" t="s">
        <v>854</v>
      </c>
      <c r="C97" t="s">
        <v>708</v>
      </c>
      <c r="F97" s="105" t="s">
        <v>1960</v>
      </c>
      <c r="G97" t="s">
        <v>1972</v>
      </c>
      <c r="H97" t="s">
        <v>2058</v>
      </c>
      <c r="I97" t="s">
        <v>2171</v>
      </c>
      <c r="J97">
        <v>0</v>
      </c>
      <c r="M97" t="s">
        <v>2162</v>
      </c>
      <c r="N97" t="s">
        <v>2163</v>
      </c>
      <c r="O97" s="104" t="s">
        <v>2164</v>
      </c>
      <c r="P97" t="s">
        <v>34</v>
      </c>
    </row>
    <row r="98" spans="1:16">
      <c r="A98" t="s">
        <v>2057</v>
      </c>
      <c r="B98" t="s">
        <v>854</v>
      </c>
      <c r="C98" t="s">
        <v>708</v>
      </c>
      <c r="F98" s="105" t="s">
        <v>2170</v>
      </c>
      <c r="G98" t="s">
        <v>1972</v>
      </c>
      <c r="H98" t="s">
        <v>2058</v>
      </c>
      <c r="I98" t="s">
        <v>2171</v>
      </c>
      <c r="J98">
        <v>0.17100000000000001</v>
      </c>
      <c r="M98" t="s">
        <v>2162</v>
      </c>
      <c r="N98" t="s">
        <v>2163</v>
      </c>
      <c r="O98" s="104" t="s">
        <v>2164</v>
      </c>
      <c r="P98" t="s">
        <v>34</v>
      </c>
    </row>
    <row r="99" spans="1:16">
      <c r="A99" t="s">
        <v>2057</v>
      </c>
      <c r="B99" t="s">
        <v>854</v>
      </c>
      <c r="C99" t="s">
        <v>708</v>
      </c>
      <c r="F99" s="105" t="s">
        <v>2160</v>
      </c>
      <c r="G99" t="s">
        <v>2161</v>
      </c>
      <c r="H99" t="s">
        <v>2058</v>
      </c>
      <c r="I99" t="s">
        <v>2171</v>
      </c>
      <c r="J99">
        <v>0.3</v>
      </c>
      <c r="M99" t="s">
        <v>2162</v>
      </c>
      <c r="N99" t="s">
        <v>2163</v>
      </c>
      <c r="O99" s="104" t="s">
        <v>2164</v>
      </c>
      <c r="P99" t="s">
        <v>34</v>
      </c>
    </row>
    <row r="100" spans="1:16">
      <c r="A100" t="s">
        <v>2057</v>
      </c>
      <c r="B100" t="s">
        <v>854</v>
      </c>
      <c r="C100" t="s">
        <v>708</v>
      </c>
      <c r="F100" s="105" t="s">
        <v>2172</v>
      </c>
      <c r="G100" t="s">
        <v>2161</v>
      </c>
      <c r="H100" t="s">
        <v>2058</v>
      </c>
      <c r="I100" t="s">
        <v>2171</v>
      </c>
      <c r="J100">
        <v>0.83299999999999996</v>
      </c>
      <c r="M100" t="s">
        <v>2162</v>
      </c>
      <c r="N100" t="s">
        <v>2163</v>
      </c>
      <c r="O100" s="104" t="s">
        <v>2164</v>
      </c>
      <c r="P100" t="s">
        <v>34</v>
      </c>
    </row>
    <row r="101" spans="1:16">
      <c r="A101" t="s">
        <v>2057</v>
      </c>
      <c r="B101" t="s">
        <v>854</v>
      </c>
      <c r="C101" t="s">
        <v>708</v>
      </c>
      <c r="F101" s="105" t="s">
        <v>2173</v>
      </c>
      <c r="G101" t="s">
        <v>2161</v>
      </c>
      <c r="H101" t="s">
        <v>2058</v>
      </c>
      <c r="I101" t="s">
        <v>2171</v>
      </c>
      <c r="J101">
        <v>0.73299999999999998</v>
      </c>
      <c r="M101" t="s">
        <v>2162</v>
      </c>
      <c r="N101" t="s">
        <v>2163</v>
      </c>
      <c r="O101" s="104" t="s">
        <v>2164</v>
      </c>
      <c r="P101" t="s">
        <v>34</v>
      </c>
    </row>
    <row r="102" spans="1:16">
      <c r="A102" t="s">
        <v>2057</v>
      </c>
      <c r="B102" t="s">
        <v>854</v>
      </c>
      <c r="C102" t="s">
        <v>708</v>
      </c>
      <c r="F102" s="105" t="s">
        <v>2174</v>
      </c>
      <c r="G102" t="s">
        <v>2161</v>
      </c>
      <c r="H102" t="s">
        <v>2058</v>
      </c>
      <c r="I102" t="s">
        <v>2171</v>
      </c>
      <c r="J102">
        <v>1</v>
      </c>
      <c r="M102" t="s">
        <v>2162</v>
      </c>
      <c r="N102" t="s">
        <v>2163</v>
      </c>
      <c r="O102" s="104" t="s">
        <v>2164</v>
      </c>
      <c r="P102" t="s">
        <v>34</v>
      </c>
    </row>
    <row r="103" spans="1:16">
      <c r="A103" t="s">
        <v>2057</v>
      </c>
      <c r="B103" t="s">
        <v>854</v>
      </c>
      <c r="C103" t="s">
        <v>708</v>
      </c>
      <c r="F103" s="105" t="s">
        <v>1960</v>
      </c>
      <c r="G103" t="s">
        <v>2161</v>
      </c>
      <c r="H103" t="s">
        <v>2058</v>
      </c>
      <c r="I103" t="s">
        <v>2171</v>
      </c>
      <c r="J103">
        <v>1</v>
      </c>
      <c r="M103" t="s">
        <v>2162</v>
      </c>
      <c r="N103" t="s">
        <v>2163</v>
      </c>
      <c r="O103" s="104" t="s">
        <v>2164</v>
      </c>
      <c r="P103" t="s">
        <v>34</v>
      </c>
    </row>
    <row r="104" spans="1:16">
      <c r="A104" t="s">
        <v>2057</v>
      </c>
      <c r="B104" t="s">
        <v>854</v>
      </c>
      <c r="C104" t="s">
        <v>708</v>
      </c>
      <c r="F104" s="105" t="s">
        <v>2170</v>
      </c>
      <c r="G104" t="s">
        <v>2161</v>
      </c>
      <c r="H104" t="s">
        <v>2058</v>
      </c>
      <c r="I104" t="s">
        <v>2171</v>
      </c>
      <c r="J104">
        <v>0.77600000000000002</v>
      </c>
      <c r="M104" t="s">
        <v>2162</v>
      </c>
      <c r="N104" t="s">
        <v>2163</v>
      </c>
      <c r="O104" s="104" t="s">
        <v>2164</v>
      </c>
      <c r="P104" t="s">
        <v>34</v>
      </c>
    </row>
    <row r="105" spans="1:16">
      <c r="A105" t="s">
        <v>2057</v>
      </c>
      <c r="B105" t="s">
        <v>854</v>
      </c>
      <c r="C105" t="s">
        <v>708</v>
      </c>
      <c r="G105" t="s">
        <v>2175</v>
      </c>
      <c r="H105" t="s">
        <v>2058</v>
      </c>
      <c r="I105">
        <v>2004</v>
      </c>
      <c r="J105">
        <v>0.72</v>
      </c>
      <c r="M105" t="s">
        <v>2176</v>
      </c>
      <c r="N105" t="s">
        <v>2177</v>
      </c>
      <c r="O105" t="s">
        <v>2178</v>
      </c>
      <c r="P105" t="s">
        <v>34</v>
      </c>
    </row>
    <row r="106" spans="1:16">
      <c r="A106" t="s">
        <v>2057</v>
      </c>
      <c r="B106" t="s">
        <v>854</v>
      </c>
      <c r="C106" t="s">
        <v>708</v>
      </c>
      <c r="G106" t="s">
        <v>2179</v>
      </c>
      <c r="H106" t="s">
        <v>2058</v>
      </c>
      <c r="I106">
        <v>2004</v>
      </c>
      <c r="J106">
        <v>0.89</v>
      </c>
      <c r="M106" t="s">
        <v>2176</v>
      </c>
      <c r="N106" t="s">
        <v>2177</v>
      </c>
      <c r="O106" t="s">
        <v>2178</v>
      </c>
      <c r="P106" t="s">
        <v>34</v>
      </c>
    </row>
    <row r="107" spans="1:16">
      <c r="A107" t="s">
        <v>2057</v>
      </c>
      <c r="B107" t="s">
        <v>854</v>
      </c>
      <c r="C107" t="s">
        <v>708</v>
      </c>
      <c r="F107" s="105" t="s">
        <v>1377</v>
      </c>
      <c r="H107" t="s">
        <v>2058</v>
      </c>
      <c r="J107">
        <v>0.495</v>
      </c>
      <c r="M107" t="s">
        <v>2180</v>
      </c>
      <c r="N107" t="s">
        <v>2181</v>
      </c>
      <c r="O107" s="104" t="s">
        <v>2182</v>
      </c>
      <c r="P107" t="s">
        <v>34</v>
      </c>
    </row>
    <row r="108" spans="1:16">
      <c r="A108" t="s">
        <v>2057</v>
      </c>
      <c r="B108" t="s">
        <v>854</v>
      </c>
      <c r="C108" t="s">
        <v>708</v>
      </c>
      <c r="F108" s="105" t="s">
        <v>2183</v>
      </c>
      <c r="H108" t="s">
        <v>2058</v>
      </c>
      <c r="J108">
        <v>0.73199999999999998</v>
      </c>
      <c r="M108" t="s">
        <v>2180</v>
      </c>
      <c r="N108" t="s">
        <v>2181</v>
      </c>
      <c r="O108" s="104" t="s">
        <v>2182</v>
      </c>
      <c r="P108" t="s">
        <v>34</v>
      </c>
    </row>
    <row r="109" spans="1:16">
      <c r="A109" t="s">
        <v>2057</v>
      </c>
      <c r="B109" s="5" t="s">
        <v>854</v>
      </c>
      <c r="C109" s="4" t="s">
        <v>30</v>
      </c>
      <c r="G109" s="106" t="s">
        <v>2184</v>
      </c>
      <c r="H109" t="s">
        <v>2161</v>
      </c>
      <c r="I109" s="106" t="s">
        <v>2171</v>
      </c>
      <c r="J109" s="106">
        <v>0.41899999999999998</v>
      </c>
      <c r="M109" t="s">
        <v>2185</v>
      </c>
      <c r="N109" s="4" t="s">
        <v>863</v>
      </c>
      <c r="O109" s="104" t="s">
        <v>864</v>
      </c>
      <c r="P109" t="s">
        <v>34</v>
      </c>
    </row>
    <row r="110" spans="1:16">
      <c r="A110" t="s">
        <v>2057</v>
      </c>
      <c r="B110" s="5" t="s">
        <v>854</v>
      </c>
      <c r="C110" s="4" t="s">
        <v>30</v>
      </c>
      <c r="G110" s="106" t="s">
        <v>2184</v>
      </c>
      <c r="H110" t="s">
        <v>2165</v>
      </c>
      <c r="I110" s="106" t="s">
        <v>2171</v>
      </c>
      <c r="J110" s="106">
        <v>0.28799999999999998</v>
      </c>
      <c r="M110" t="s">
        <v>2185</v>
      </c>
      <c r="N110" s="4" t="s">
        <v>863</v>
      </c>
      <c r="O110" s="104" t="s">
        <v>864</v>
      </c>
      <c r="P110" t="s">
        <v>34</v>
      </c>
    </row>
    <row r="111" spans="1:16">
      <c r="A111" t="s">
        <v>2057</v>
      </c>
      <c r="B111" s="5" t="s">
        <v>854</v>
      </c>
      <c r="C111" s="4" t="s">
        <v>30</v>
      </c>
      <c r="G111" s="106" t="s">
        <v>2184</v>
      </c>
      <c r="I111" s="106" t="s">
        <v>2186</v>
      </c>
      <c r="J111" s="106">
        <v>0.48399999999999999</v>
      </c>
      <c r="M111" t="s">
        <v>2185</v>
      </c>
      <c r="N111" s="4" t="s">
        <v>863</v>
      </c>
      <c r="O111" s="104" t="s">
        <v>864</v>
      </c>
      <c r="P111" t="s">
        <v>34</v>
      </c>
    </row>
    <row r="112" spans="1:16">
      <c r="A112" t="s">
        <v>2057</v>
      </c>
      <c r="B112" s="5" t="s">
        <v>854</v>
      </c>
      <c r="C112" s="4" t="s">
        <v>30</v>
      </c>
      <c r="F112" t="s">
        <v>2183</v>
      </c>
      <c r="G112" s="106" t="s">
        <v>2187</v>
      </c>
      <c r="I112" s="106" t="s">
        <v>2188</v>
      </c>
      <c r="J112" s="106">
        <v>0.73199999999999998</v>
      </c>
      <c r="M112" t="s">
        <v>2185</v>
      </c>
      <c r="N112" s="4" t="s">
        <v>863</v>
      </c>
      <c r="O112" s="104" t="s">
        <v>864</v>
      </c>
      <c r="P112" t="s">
        <v>34</v>
      </c>
    </row>
    <row r="113" spans="1:16">
      <c r="A113" t="s">
        <v>2057</v>
      </c>
      <c r="B113" s="5" t="s">
        <v>854</v>
      </c>
      <c r="C113" s="4" t="s">
        <v>30</v>
      </c>
      <c r="G113" s="106" t="s">
        <v>2189</v>
      </c>
      <c r="I113" s="106" t="s">
        <v>2190</v>
      </c>
      <c r="J113" s="107">
        <v>0.31</v>
      </c>
      <c r="M113" t="s">
        <v>2185</v>
      </c>
      <c r="N113" s="4" t="s">
        <v>863</v>
      </c>
      <c r="O113" s="104" t="s">
        <v>864</v>
      </c>
      <c r="P113" t="s">
        <v>34</v>
      </c>
    </row>
    <row r="114" spans="1:16">
      <c r="A114" t="s">
        <v>2057</v>
      </c>
      <c r="B114" s="5" t="s">
        <v>854</v>
      </c>
      <c r="C114" s="4" t="s">
        <v>30</v>
      </c>
      <c r="G114" s="106" t="s">
        <v>2191</v>
      </c>
      <c r="I114" s="106">
        <v>2008</v>
      </c>
      <c r="J114" s="106">
        <v>0.502</v>
      </c>
      <c r="M114" t="s">
        <v>2185</v>
      </c>
      <c r="N114" s="4" t="s">
        <v>863</v>
      </c>
      <c r="O114" s="104" t="s">
        <v>864</v>
      </c>
      <c r="P114" t="s">
        <v>34</v>
      </c>
    </row>
    <row r="115" spans="1:16">
      <c r="A115" t="s">
        <v>2057</v>
      </c>
      <c r="B115" s="5" t="s">
        <v>854</v>
      </c>
      <c r="C115" s="4" t="s">
        <v>30</v>
      </c>
      <c r="G115" s="106" t="s">
        <v>2191</v>
      </c>
      <c r="I115" s="106">
        <v>2008</v>
      </c>
      <c r="J115" s="107">
        <v>0.87</v>
      </c>
      <c r="M115" t="s">
        <v>2185</v>
      </c>
      <c r="N115" s="4" t="s">
        <v>863</v>
      </c>
      <c r="O115" s="104" t="s">
        <v>864</v>
      </c>
      <c r="P115" t="s">
        <v>34</v>
      </c>
    </row>
    <row r="116" spans="1:16">
      <c r="A116" t="s">
        <v>2057</v>
      </c>
      <c r="B116" s="5" t="s">
        <v>854</v>
      </c>
      <c r="C116" s="4" t="s">
        <v>30</v>
      </c>
      <c r="G116" s="106" t="s">
        <v>2184</v>
      </c>
      <c r="I116" s="106"/>
      <c r="J116" s="106">
        <v>0.20399999999999999</v>
      </c>
      <c r="M116" t="s">
        <v>2185</v>
      </c>
      <c r="N116" s="4" t="s">
        <v>863</v>
      </c>
      <c r="O116" s="104" t="s">
        <v>864</v>
      </c>
      <c r="P116" t="s">
        <v>34</v>
      </c>
    </row>
    <row r="117" spans="1:16">
      <c r="A117" t="s">
        <v>2057</v>
      </c>
      <c r="B117" s="5" t="s">
        <v>854</v>
      </c>
      <c r="C117" s="4" t="s">
        <v>30</v>
      </c>
      <c r="G117" s="106" t="s">
        <v>2192</v>
      </c>
      <c r="H117" t="s">
        <v>2161</v>
      </c>
      <c r="I117" s="106" t="s">
        <v>2103</v>
      </c>
      <c r="J117" s="106">
        <v>0.68600000000000005</v>
      </c>
      <c r="M117" t="s">
        <v>2185</v>
      </c>
      <c r="N117" s="4" t="s">
        <v>863</v>
      </c>
      <c r="O117" s="104" t="s">
        <v>864</v>
      </c>
      <c r="P117" t="s">
        <v>34</v>
      </c>
    </row>
    <row r="118" spans="1:16">
      <c r="A118" t="s">
        <v>2057</v>
      </c>
      <c r="B118" s="5" t="s">
        <v>854</v>
      </c>
      <c r="C118" s="4" t="s">
        <v>30</v>
      </c>
      <c r="G118" s="106" t="s">
        <v>2192</v>
      </c>
      <c r="H118" t="s">
        <v>2165</v>
      </c>
      <c r="I118" s="106" t="s">
        <v>2103</v>
      </c>
      <c r="J118" s="106">
        <v>7.0000000000000007E-2</v>
      </c>
      <c r="M118" t="s">
        <v>2185</v>
      </c>
      <c r="N118" s="4" t="s">
        <v>863</v>
      </c>
      <c r="O118" s="104" t="s">
        <v>864</v>
      </c>
      <c r="P118" t="s">
        <v>34</v>
      </c>
    </row>
    <row r="119" spans="1:16">
      <c r="A119" t="s">
        <v>2057</v>
      </c>
      <c r="B119" s="5" t="s">
        <v>854</v>
      </c>
      <c r="C119" s="4" t="s">
        <v>30</v>
      </c>
      <c r="G119" s="106" t="s">
        <v>2192</v>
      </c>
      <c r="H119" t="s">
        <v>2193</v>
      </c>
      <c r="I119" s="106" t="s">
        <v>2103</v>
      </c>
      <c r="J119" s="106">
        <v>0.67600000000000005</v>
      </c>
      <c r="M119" t="s">
        <v>2185</v>
      </c>
      <c r="N119" s="4" t="s">
        <v>863</v>
      </c>
      <c r="O119" s="104" t="s">
        <v>864</v>
      </c>
      <c r="P119" t="s">
        <v>34</v>
      </c>
    </row>
    <row r="120" spans="1:16">
      <c r="A120" t="s">
        <v>2057</v>
      </c>
      <c r="B120" s="5" t="s">
        <v>854</v>
      </c>
      <c r="C120" s="4" t="s">
        <v>30</v>
      </c>
      <c r="G120" s="106" t="s">
        <v>2194</v>
      </c>
      <c r="I120" s="106"/>
      <c r="J120" s="106">
        <v>0.91700000000000004</v>
      </c>
      <c r="M120" t="s">
        <v>2185</v>
      </c>
      <c r="N120" s="4" t="s">
        <v>863</v>
      </c>
      <c r="O120" s="104" t="s">
        <v>864</v>
      </c>
      <c r="P120" t="s">
        <v>34</v>
      </c>
    </row>
    <row r="121" spans="1:16">
      <c r="A121" t="s">
        <v>2057</v>
      </c>
      <c r="B121" s="5" t="s">
        <v>854</v>
      </c>
      <c r="C121" s="4" t="s">
        <v>30</v>
      </c>
      <c r="G121" s="106" t="s">
        <v>2195</v>
      </c>
      <c r="I121" s="106" t="s">
        <v>2196</v>
      </c>
      <c r="J121" s="107">
        <v>0.73</v>
      </c>
      <c r="M121" t="s">
        <v>2185</v>
      </c>
      <c r="N121" s="4" t="s">
        <v>863</v>
      </c>
      <c r="O121" s="104" t="s">
        <v>864</v>
      </c>
      <c r="P121" t="s">
        <v>34</v>
      </c>
    </row>
    <row r="122" spans="1:16">
      <c r="A122" t="s">
        <v>2057</v>
      </c>
      <c r="B122" s="5" t="s">
        <v>854</v>
      </c>
      <c r="C122" s="4" t="s">
        <v>30</v>
      </c>
      <c r="G122" s="106" t="s">
        <v>2197</v>
      </c>
      <c r="I122" s="106" t="s">
        <v>2198</v>
      </c>
      <c r="J122" s="106">
        <v>0.58099999999999996</v>
      </c>
      <c r="M122" t="s">
        <v>2185</v>
      </c>
      <c r="N122" s="4" t="s">
        <v>863</v>
      </c>
      <c r="O122" s="104" t="s">
        <v>864</v>
      </c>
      <c r="P122" t="s">
        <v>34</v>
      </c>
    </row>
    <row r="123" spans="1:16">
      <c r="A123" t="s">
        <v>2057</v>
      </c>
      <c r="B123" s="5" t="s">
        <v>854</v>
      </c>
      <c r="C123" s="4" t="s">
        <v>30</v>
      </c>
      <c r="G123" s="106" t="s">
        <v>2199</v>
      </c>
      <c r="I123" s="106"/>
      <c r="J123" s="106">
        <v>0.61599999999999999</v>
      </c>
      <c r="M123" t="s">
        <v>2185</v>
      </c>
      <c r="N123" s="4" t="s">
        <v>863</v>
      </c>
      <c r="O123" s="104" t="s">
        <v>864</v>
      </c>
      <c r="P123" t="s">
        <v>34</v>
      </c>
    </row>
    <row r="124" spans="1:16">
      <c r="A124" t="s">
        <v>2057</v>
      </c>
      <c r="B124" s="5" t="s">
        <v>854</v>
      </c>
      <c r="C124" s="4" t="s">
        <v>30</v>
      </c>
      <c r="G124" s="106" t="s">
        <v>2200</v>
      </c>
      <c r="H124" t="s">
        <v>2161</v>
      </c>
      <c r="I124" s="106">
        <v>2006</v>
      </c>
      <c r="J124" s="106">
        <v>0.28999999999999998</v>
      </c>
      <c r="M124" t="s">
        <v>2185</v>
      </c>
      <c r="N124" s="4" t="s">
        <v>863</v>
      </c>
      <c r="O124" s="104" t="s">
        <v>864</v>
      </c>
      <c r="P124" t="s">
        <v>34</v>
      </c>
    </row>
    <row r="125" spans="1:16">
      <c r="A125" t="s">
        <v>2057</v>
      </c>
      <c r="B125" s="5" t="s">
        <v>854</v>
      </c>
      <c r="C125" s="4" t="s">
        <v>30</v>
      </c>
      <c r="G125" s="106" t="s">
        <v>2200</v>
      </c>
      <c r="H125" t="s">
        <v>2201</v>
      </c>
      <c r="I125" s="106">
        <v>2006</v>
      </c>
      <c r="J125" s="106">
        <v>0.36899999999999999</v>
      </c>
      <c r="M125" t="s">
        <v>2185</v>
      </c>
      <c r="N125" s="4" t="s">
        <v>863</v>
      </c>
      <c r="O125" s="104" t="s">
        <v>864</v>
      </c>
      <c r="P125" t="s">
        <v>34</v>
      </c>
    </row>
    <row r="126" spans="1:16">
      <c r="A126" t="s">
        <v>2057</v>
      </c>
      <c r="B126" s="5" t="s">
        <v>854</v>
      </c>
      <c r="C126" s="4" t="s">
        <v>30</v>
      </c>
      <c r="G126" s="106" t="s">
        <v>2200</v>
      </c>
      <c r="H126" t="s">
        <v>2165</v>
      </c>
      <c r="I126" s="106">
        <v>2006</v>
      </c>
      <c r="J126" s="106">
        <v>0.28999999999999998</v>
      </c>
      <c r="M126" t="s">
        <v>2185</v>
      </c>
      <c r="N126" s="4" t="s">
        <v>863</v>
      </c>
      <c r="O126" s="104" t="s">
        <v>864</v>
      </c>
      <c r="P126" t="s">
        <v>34</v>
      </c>
    </row>
    <row r="127" spans="1:16">
      <c r="A127" t="s">
        <v>2057</v>
      </c>
      <c r="B127" s="5" t="s">
        <v>854</v>
      </c>
      <c r="C127" s="4" t="s">
        <v>30</v>
      </c>
      <c r="G127" s="106" t="s">
        <v>2200</v>
      </c>
      <c r="H127" t="s">
        <v>670</v>
      </c>
      <c r="I127" s="106">
        <v>2006</v>
      </c>
      <c r="J127" s="106">
        <v>0.61399999999999999</v>
      </c>
      <c r="M127" t="s">
        <v>2185</v>
      </c>
      <c r="N127" s="4" t="s">
        <v>863</v>
      </c>
      <c r="O127" s="104" t="s">
        <v>864</v>
      </c>
      <c r="P127" t="s">
        <v>34</v>
      </c>
    </row>
    <row r="128" spans="1:16">
      <c r="A128" t="s">
        <v>2057</v>
      </c>
      <c r="B128" s="5" t="s">
        <v>854</v>
      </c>
      <c r="C128" s="4" t="s">
        <v>30</v>
      </c>
      <c r="G128" s="106" t="s">
        <v>2202</v>
      </c>
      <c r="I128" s="106">
        <v>2013</v>
      </c>
      <c r="J128" s="106">
        <v>0.92800000000000005</v>
      </c>
      <c r="M128" t="s">
        <v>2185</v>
      </c>
      <c r="N128" s="4" t="s">
        <v>863</v>
      </c>
      <c r="O128" s="104" t="s">
        <v>864</v>
      </c>
      <c r="P128" t="s">
        <v>34</v>
      </c>
    </row>
    <row r="129" spans="1:16">
      <c r="A129" t="s">
        <v>2057</v>
      </c>
      <c r="B129" s="5" t="s">
        <v>854</v>
      </c>
      <c r="C129" s="4" t="s">
        <v>30</v>
      </c>
      <c r="G129" s="106" t="s">
        <v>2191</v>
      </c>
      <c r="I129" s="106">
        <v>2014</v>
      </c>
      <c r="J129" s="108">
        <v>0.8</v>
      </c>
      <c r="M129" t="s">
        <v>2185</v>
      </c>
      <c r="N129" s="4" t="s">
        <v>863</v>
      </c>
      <c r="O129" s="104" t="s">
        <v>864</v>
      </c>
      <c r="P129" t="s">
        <v>34</v>
      </c>
    </row>
    <row r="130" spans="1:16">
      <c r="A130" t="s">
        <v>2057</v>
      </c>
      <c r="B130" s="5" t="s">
        <v>854</v>
      </c>
      <c r="C130" s="4" t="s">
        <v>30</v>
      </c>
      <c r="G130" s="106" t="s">
        <v>2203</v>
      </c>
      <c r="I130" s="106" t="s">
        <v>2196</v>
      </c>
      <c r="J130" s="108">
        <v>0.27</v>
      </c>
      <c r="M130" t="s">
        <v>2185</v>
      </c>
      <c r="N130" s="4" t="s">
        <v>863</v>
      </c>
      <c r="O130" s="104" t="s">
        <v>864</v>
      </c>
      <c r="P130" t="s">
        <v>34</v>
      </c>
    </row>
    <row r="131" spans="1:16" ht="29">
      <c r="A131" t="s">
        <v>2057</v>
      </c>
      <c r="B131" s="5" t="s">
        <v>854</v>
      </c>
      <c r="C131" s="4" t="s">
        <v>30</v>
      </c>
      <c r="G131" s="106" t="s">
        <v>2204</v>
      </c>
      <c r="I131" s="106" t="s">
        <v>2205</v>
      </c>
      <c r="J131" s="108">
        <v>0.73</v>
      </c>
      <c r="M131" t="s">
        <v>2185</v>
      </c>
      <c r="N131" s="4" t="s">
        <v>863</v>
      </c>
      <c r="O131" s="104" t="s">
        <v>864</v>
      </c>
      <c r="P131" t="s">
        <v>34</v>
      </c>
    </row>
    <row r="132" spans="1:16">
      <c r="A132" t="s">
        <v>2057</v>
      </c>
      <c r="B132" t="s">
        <v>903</v>
      </c>
      <c r="C132" t="s">
        <v>461</v>
      </c>
      <c r="D132" t="s">
        <v>534</v>
      </c>
      <c r="H132" t="s">
        <v>2076</v>
      </c>
      <c r="I132" t="s">
        <v>2108</v>
      </c>
      <c r="J132">
        <v>0.23</v>
      </c>
      <c r="K132">
        <v>0.21</v>
      </c>
      <c r="L132">
        <v>0.25</v>
      </c>
      <c r="M132" t="s">
        <v>2206</v>
      </c>
      <c r="N132" t="s">
        <v>2110</v>
      </c>
      <c r="O132" t="s">
        <v>2111</v>
      </c>
      <c r="P132" t="s">
        <v>34</v>
      </c>
    </row>
    <row r="133" spans="1:16">
      <c r="A133" s="4" t="s">
        <v>2057</v>
      </c>
      <c r="B133" s="5" t="s">
        <v>935</v>
      </c>
      <c r="C133" t="s">
        <v>30</v>
      </c>
      <c r="F133" s="4" t="s">
        <v>2207</v>
      </c>
      <c r="H133" t="s">
        <v>2208</v>
      </c>
      <c r="I133" t="s">
        <v>2209</v>
      </c>
      <c r="J133">
        <v>0.68</v>
      </c>
      <c r="M133" s="4" t="s">
        <v>2210</v>
      </c>
      <c r="N133" s="4" t="s">
        <v>2211</v>
      </c>
      <c r="O133" s="20" t="s">
        <v>2212</v>
      </c>
      <c r="P133" t="s">
        <v>34</v>
      </c>
    </row>
    <row r="134" spans="1:16">
      <c r="A134" s="4" t="s">
        <v>2057</v>
      </c>
      <c r="B134" s="5" t="s">
        <v>935</v>
      </c>
      <c r="C134" t="s">
        <v>30</v>
      </c>
      <c r="F134" s="4" t="s">
        <v>2183</v>
      </c>
      <c r="H134" t="s">
        <v>2208</v>
      </c>
      <c r="I134" t="s">
        <v>2209</v>
      </c>
      <c r="J134">
        <v>0.71</v>
      </c>
      <c r="M134" s="4" t="s">
        <v>2210</v>
      </c>
      <c r="N134" s="4" t="s">
        <v>2211</v>
      </c>
      <c r="O134" s="20" t="s">
        <v>2212</v>
      </c>
      <c r="P134" t="s">
        <v>34</v>
      </c>
    </row>
    <row r="135" spans="1:16">
      <c r="A135" s="4" t="s">
        <v>2057</v>
      </c>
      <c r="B135" s="5" t="s">
        <v>935</v>
      </c>
      <c r="C135" t="s">
        <v>30</v>
      </c>
      <c r="F135" t="s">
        <v>2213</v>
      </c>
      <c r="H135" t="s">
        <v>2058</v>
      </c>
      <c r="I135">
        <v>2016</v>
      </c>
      <c r="J135">
        <v>0.63300000000000001</v>
      </c>
      <c r="N135" t="s">
        <v>2214</v>
      </c>
      <c r="O135" s="20" t="s">
        <v>2215</v>
      </c>
      <c r="P135" t="s">
        <v>34</v>
      </c>
    </row>
    <row r="136" spans="1:16">
      <c r="A136" s="4" t="s">
        <v>2057</v>
      </c>
      <c r="B136" s="5" t="s">
        <v>935</v>
      </c>
      <c r="C136" t="s">
        <v>30</v>
      </c>
      <c r="F136" t="s">
        <v>2216</v>
      </c>
      <c r="H136" t="s">
        <v>2058</v>
      </c>
      <c r="I136">
        <v>2016</v>
      </c>
      <c r="J136">
        <v>0.30299999999999999</v>
      </c>
      <c r="N136" t="s">
        <v>2214</v>
      </c>
      <c r="O136" s="20" t="s">
        <v>2215</v>
      </c>
      <c r="P136" t="s">
        <v>34</v>
      </c>
    </row>
    <row r="137" spans="1:16">
      <c r="A137" s="4" t="s">
        <v>2057</v>
      </c>
      <c r="B137" s="5" t="s">
        <v>935</v>
      </c>
      <c r="C137" t="s">
        <v>30</v>
      </c>
      <c r="F137" t="s">
        <v>2217</v>
      </c>
      <c r="H137" t="s">
        <v>2058</v>
      </c>
      <c r="I137">
        <v>2016</v>
      </c>
      <c r="J137">
        <v>0.40400000000000003</v>
      </c>
      <c r="N137" t="s">
        <v>2214</v>
      </c>
      <c r="O137" s="20" t="s">
        <v>2215</v>
      </c>
      <c r="P137" t="s">
        <v>34</v>
      </c>
    </row>
    <row r="138" spans="1:16">
      <c r="A138" s="4" t="s">
        <v>2057</v>
      </c>
      <c r="B138" s="5" t="s">
        <v>935</v>
      </c>
      <c r="C138" t="s">
        <v>30</v>
      </c>
      <c r="F138" t="s">
        <v>2218</v>
      </c>
      <c r="H138" t="s">
        <v>2058</v>
      </c>
      <c r="I138">
        <v>2016</v>
      </c>
      <c r="J138">
        <v>0.54100000000000004</v>
      </c>
      <c r="N138" t="s">
        <v>2214</v>
      </c>
      <c r="O138" s="20" t="s">
        <v>2215</v>
      </c>
      <c r="P138" t="s">
        <v>34</v>
      </c>
    </row>
    <row r="139" spans="1:16">
      <c r="A139" s="4" t="s">
        <v>2057</v>
      </c>
      <c r="B139" s="5" t="s">
        <v>935</v>
      </c>
      <c r="C139" t="s">
        <v>30</v>
      </c>
      <c r="F139" t="s">
        <v>1960</v>
      </c>
      <c r="H139" t="s">
        <v>2076</v>
      </c>
      <c r="J139">
        <v>0.05</v>
      </c>
      <c r="M139" s="9" t="s">
        <v>2076</v>
      </c>
      <c r="N139" s="9" t="s">
        <v>2219</v>
      </c>
      <c r="O139" s="21" t="s">
        <v>2220</v>
      </c>
      <c r="P139" s="9" t="s">
        <v>34</v>
      </c>
    </row>
    <row r="140" spans="1:16">
      <c r="A140" s="4" t="s">
        <v>2057</v>
      </c>
      <c r="B140" s="5" t="s">
        <v>935</v>
      </c>
      <c r="C140" t="s">
        <v>30</v>
      </c>
      <c r="F140" t="s">
        <v>1960</v>
      </c>
      <c r="H140" t="s">
        <v>2076</v>
      </c>
      <c r="J140">
        <v>0.2</v>
      </c>
      <c r="M140" s="9" t="s">
        <v>2076</v>
      </c>
      <c r="N140" s="9" t="s">
        <v>2219</v>
      </c>
      <c r="O140" s="21" t="s">
        <v>2220</v>
      </c>
      <c r="P140" s="9" t="s">
        <v>34</v>
      </c>
    </row>
    <row r="141" spans="1:16">
      <c r="A141" s="4" t="s">
        <v>2057</v>
      </c>
      <c r="B141" s="5" t="s">
        <v>935</v>
      </c>
      <c r="C141" t="s">
        <v>30</v>
      </c>
      <c r="F141" t="s">
        <v>1960</v>
      </c>
      <c r="H141" t="s">
        <v>2076</v>
      </c>
      <c r="J141">
        <v>0.05</v>
      </c>
      <c r="M141" s="9" t="s">
        <v>2076</v>
      </c>
      <c r="N141" s="9" t="s">
        <v>2219</v>
      </c>
      <c r="O141" s="21" t="s">
        <v>2220</v>
      </c>
      <c r="P141" s="9" t="s">
        <v>34</v>
      </c>
    </row>
    <row r="142" spans="1:16">
      <c r="A142" s="4" t="s">
        <v>2057</v>
      </c>
      <c r="B142" s="5" t="s">
        <v>935</v>
      </c>
      <c r="C142" t="s">
        <v>30</v>
      </c>
      <c r="F142" t="s">
        <v>1960</v>
      </c>
      <c r="H142" t="s">
        <v>2076</v>
      </c>
      <c r="J142">
        <v>0.3</v>
      </c>
      <c r="M142" s="9" t="s">
        <v>2076</v>
      </c>
      <c r="N142" s="9" t="s">
        <v>2219</v>
      </c>
      <c r="O142" s="21" t="s">
        <v>2220</v>
      </c>
      <c r="P142" s="9" t="s">
        <v>34</v>
      </c>
    </row>
    <row r="143" spans="1:16">
      <c r="A143" s="101"/>
      <c r="B143" s="118" t="s">
        <v>1048</v>
      </c>
      <c r="C143" s="101"/>
      <c r="D143" s="101"/>
      <c r="E143" s="101"/>
      <c r="F143" s="101"/>
      <c r="G143" s="101"/>
      <c r="H143" s="101"/>
      <c r="I143" s="101"/>
      <c r="J143" s="101"/>
      <c r="K143" s="101"/>
      <c r="L143" s="101"/>
      <c r="M143" s="101"/>
      <c r="N143" s="101"/>
      <c r="O143" s="101"/>
      <c r="P143" s="101"/>
    </row>
    <row r="144" spans="1:16">
      <c r="A144" s="4" t="s">
        <v>2057</v>
      </c>
      <c r="B144" s="28" t="s">
        <v>2221</v>
      </c>
      <c r="C144" s="4" t="s">
        <v>461</v>
      </c>
      <c r="D144" t="s">
        <v>534</v>
      </c>
      <c r="F144" t="s">
        <v>517</v>
      </c>
      <c r="G144" t="s">
        <v>2222</v>
      </c>
      <c r="H144" t="s">
        <v>2076</v>
      </c>
      <c r="I144" t="s">
        <v>2223</v>
      </c>
      <c r="J144">
        <v>0.33</v>
      </c>
      <c r="K144">
        <v>0.27</v>
      </c>
      <c r="L144">
        <v>0.39</v>
      </c>
      <c r="M144" t="s">
        <v>2224</v>
      </c>
      <c r="N144" s="4" t="s">
        <v>2225</v>
      </c>
      <c r="O144" s="20" t="s">
        <v>2226</v>
      </c>
      <c r="P144" t="s">
        <v>34</v>
      </c>
    </row>
    <row r="145" spans="1:16">
      <c r="A145" s="4" t="s">
        <v>2057</v>
      </c>
      <c r="B145" s="28" t="s">
        <v>2221</v>
      </c>
      <c r="C145" s="4" t="s">
        <v>461</v>
      </c>
      <c r="D145" t="s">
        <v>534</v>
      </c>
      <c r="F145" t="s">
        <v>517</v>
      </c>
      <c r="G145" t="s">
        <v>2227</v>
      </c>
      <c r="H145" t="s">
        <v>2076</v>
      </c>
      <c r="I145" t="s">
        <v>2223</v>
      </c>
      <c r="J145">
        <v>0.19</v>
      </c>
      <c r="K145">
        <v>0.12</v>
      </c>
      <c r="L145">
        <v>0.26</v>
      </c>
      <c r="M145" t="s">
        <v>2224</v>
      </c>
      <c r="N145" s="4" t="s">
        <v>2225</v>
      </c>
      <c r="O145" s="20" t="s">
        <v>2226</v>
      </c>
      <c r="P145" t="s">
        <v>34</v>
      </c>
    </row>
    <row r="146" spans="1:16">
      <c r="A146" s="4" t="s">
        <v>2057</v>
      </c>
      <c r="B146" s="28" t="s">
        <v>2221</v>
      </c>
      <c r="C146" s="4" t="s">
        <v>461</v>
      </c>
      <c r="D146" t="s">
        <v>534</v>
      </c>
      <c r="F146" t="s">
        <v>517</v>
      </c>
      <c r="G146" t="s">
        <v>2228</v>
      </c>
      <c r="H146" t="s">
        <v>2076</v>
      </c>
      <c r="I146" t="s">
        <v>2223</v>
      </c>
      <c r="J146">
        <v>0.24</v>
      </c>
      <c r="K146">
        <v>0.18</v>
      </c>
      <c r="L146">
        <v>0.31</v>
      </c>
      <c r="M146" t="s">
        <v>2224</v>
      </c>
      <c r="N146" s="4" t="s">
        <v>2225</v>
      </c>
      <c r="O146" s="20" t="s">
        <v>2226</v>
      </c>
      <c r="P146" t="s">
        <v>34</v>
      </c>
    </row>
    <row r="147" spans="1:16">
      <c r="A147" s="4" t="s">
        <v>2057</v>
      </c>
      <c r="B147" s="28" t="s">
        <v>2221</v>
      </c>
      <c r="C147" s="4" t="s">
        <v>461</v>
      </c>
      <c r="D147" t="s">
        <v>534</v>
      </c>
      <c r="F147" t="s">
        <v>517</v>
      </c>
      <c r="G147" t="s">
        <v>2229</v>
      </c>
      <c r="H147" t="s">
        <v>2076</v>
      </c>
      <c r="I147" t="s">
        <v>2223</v>
      </c>
      <c r="J147">
        <v>0.37</v>
      </c>
      <c r="K147">
        <v>0.33</v>
      </c>
      <c r="L147">
        <v>0.44</v>
      </c>
      <c r="M147" t="s">
        <v>2224</v>
      </c>
      <c r="N147" s="4" t="s">
        <v>2225</v>
      </c>
      <c r="O147" s="20" t="s">
        <v>2226</v>
      </c>
      <c r="P147" t="s">
        <v>34</v>
      </c>
    </row>
    <row r="148" spans="1:16">
      <c r="A148" s="4" t="s">
        <v>2057</v>
      </c>
      <c r="B148" s="28" t="s">
        <v>2221</v>
      </c>
      <c r="C148" s="4" t="s">
        <v>461</v>
      </c>
      <c r="D148" t="s">
        <v>534</v>
      </c>
      <c r="F148" t="s">
        <v>2230</v>
      </c>
      <c r="G148" t="s">
        <v>2222</v>
      </c>
      <c r="H148" t="s">
        <v>2076</v>
      </c>
      <c r="I148" t="s">
        <v>2223</v>
      </c>
      <c r="J148">
        <v>0.25</v>
      </c>
      <c r="K148">
        <v>0.22</v>
      </c>
      <c r="L148">
        <v>0.28000000000000003</v>
      </c>
      <c r="M148" t="s">
        <v>2224</v>
      </c>
      <c r="N148" s="4" t="s">
        <v>2225</v>
      </c>
      <c r="O148" s="20" t="s">
        <v>2226</v>
      </c>
      <c r="P148" t="s">
        <v>34</v>
      </c>
    </row>
    <row r="149" spans="1:16">
      <c r="A149" s="4" t="s">
        <v>2057</v>
      </c>
      <c r="B149" s="28" t="s">
        <v>2221</v>
      </c>
      <c r="C149" s="4" t="s">
        <v>461</v>
      </c>
      <c r="D149" t="s">
        <v>534</v>
      </c>
      <c r="F149" t="s">
        <v>2230</v>
      </c>
      <c r="G149" t="s">
        <v>2227</v>
      </c>
      <c r="H149" t="s">
        <v>2076</v>
      </c>
      <c r="I149" t="s">
        <v>2223</v>
      </c>
      <c r="J149">
        <v>0.26</v>
      </c>
      <c r="K149">
        <v>0.2</v>
      </c>
      <c r="L149">
        <v>0.31</v>
      </c>
      <c r="M149" t="s">
        <v>2224</v>
      </c>
      <c r="N149" s="4" t="s">
        <v>2225</v>
      </c>
      <c r="O149" s="20" t="s">
        <v>2226</v>
      </c>
      <c r="P149" t="s">
        <v>34</v>
      </c>
    </row>
    <row r="150" spans="1:16">
      <c r="A150" s="4" t="s">
        <v>2057</v>
      </c>
      <c r="B150" s="28" t="s">
        <v>2221</v>
      </c>
      <c r="C150" s="4" t="s">
        <v>461</v>
      </c>
      <c r="D150" t="s">
        <v>534</v>
      </c>
      <c r="F150" t="s">
        <v>2230</v>
      </c>
      <c r="G150" t="s">
        <v>2228</v>
      </c>
      <c r="H150" t="s">
        <v>2076</v>
      </c>
      <c r="I150" t="s">
        <v>2223</v>
      </c>
      <c r="J150">
        <v>0.3</v>
      </c>
      <c r="K150">
        <v>0.26</v>
      </c>
      <c r="L150">
        <v>0.34</v>
      </c>
      <c r="M150" t="s">
        <v>2224</v>
      </c>
      <c r="N150" s="4" t="s">
        <v>2225</v>
      </c>
      <c r="O150" s="20" t="s">
        <v>2226</v>
      </c>
      <c r="P150" t="s">
        <v>34</v>
      </c>
    </row>
    <row r="151" spans="1:16">
      <c r="A151" s="4" t="s">
        <v>2057</v>
      </c>
      <c r="B151" s="28" t="s">
        <v>2221</v>
      </c>
      <c r="C151" s="4" t="s">
        <v>461</v>
      </c>
      <c r="D151" t="s">
        <v>534</v>
      </c>
      <c r="F151" t="s">
        <v>2230</v>
      </c>
      <c r="G151" t="s">
        <v>2229</v>
      </c>
      <c r="H151" t="s">
        <v>2076</v>
      </c>
      <c r="I151" t="s">
        <v>2223</v>
      </c>
      <c r="J151">
        <v>0.27</v>
      </c>
      <c r="K151">
        <v>0.24</v>
      </c>
      <c r="L151">
        <v>0.3</v>
      </c>
      <c r="M151" t="s">
        <v>2224</v>
      </c>
      <c r="N151" s="4" t="s">
        <v>2225</v>
      </c>
      <c r="O151" s="20" t="s">
        <v>2226</v>
      </c>
      <c r="P151" t="s">
        <v>34</v>
      </c>
    </row>
    <row r="152" spans="1:16">
      <c r="A152" s="4" t="s">
        <v>2057</v>
      </c>
      <c r="B152" s="28" t="s">
        <v>2221</v>
      </c>
      <c r="C152" s="4" t="s">
        <v>461</v>
      </c>
      <c r="D152" t="s">
        <v>534</v>
      </c>
      <c r="F152" t="s">
        <v>2231</v>
      </c>
      <c r="G152" t="s">
        <v>2222</v>
      </c>
      <c r="H152" t="s">
        <v>2076</v>
      </c>
      <c r="I152" t="s">
        <v>2223</v>
      </c>
      <c r="J152">
        <v>0.33</v>
      </c>
      <c r="K152">
        <v>0.31</v>
      </c>
      <c r="L152">
        <v>0.35</v>
      </c>
      <c r="M152" t="s">
        <v>2224</v>
      </c>
      <c r="N152" s="4" t="s">
        <v>2225</v>
      </c>
      <c r="O152" s="20" t="s">
        <v>2226</v>
      </c>
      <c r="P152" t="s">
        <v>34</v>
      </c>
    </row>
    <row r="153" spans="1:16">
      <c r="A153" s="4" t="s">
        <v>2057</v>
      </c>
      <c r="B153" s="28" t="s">
        <v>2221</v>
      </c>
      <c r="C153" s="4" t="s">
        <v>461</v>
      </c>
      <c r="D153" t="s">
        <v>534</v>
      </c>
      <c r="F153" t="s">
        <v>2231</v>
      </c>
      <c r="G153" t="s">
        <v>2227</v>
      </c>
      <c r="H153" t="s">
        <v>2076</v>
      </c>
      <c r="I153" t="s">
        <v>2223</v>
      </c>
      <c r="J153">
        <v>0.32</v>
      </c>
      <c r="K153">
        <v>0.28999999999999998</v>
      </c>
      <c r="L153">
        <v>0.35</v>
      </c>
      <c r="M153" t="s">
        <v>2224</v>
      </c>
      <c r="N153" s="4" t="s">
        <v>2225</v>
      </c>
      <c r="O153" s="20" t="s">
        <v>2226</v>
      </c>
      <c r="P153" t="s">
        <v>34</v>
      </c>
    </row>
    <row r="154" spans="1:16">
      <c r="A154" s="4" t="s">
        <v>2057</v>
      </c>
      <c r="B154" s="28" t="s">
        <v>2221</v>
      </c>
      <c r="C154" s="4" t="s">
        <v>461</v>
      </c>
      <c r="D154" t="s">
        <v>534</v>
      </c>
      <c r="F154" t="s">
        <v>2231</v>
      </c>
      <c r="G154" t="s">
        <v>2228</v>
      </c>
      <c r="H154" t="s">
        <v>2076</v>
      </c>
      <c r="I154" t="s">
        <v>2223</v>
      </c>
      <c r="J154">
        <v>0.26</v>
      </c>
      <c r="K154">
        <v>0.24</v>
      </c>
      <c r="L154">
        <v>0.28999999999999998</v>
      </c>
      <c r="M154" t="s">
        <v>2224</v>
      </c>
      <c r="N154" s="4" t="s">
        <v>2225</v>
      </c>
      <c r="O154" s="20" t="s">
        <v>2226</v>
      </c>
      <c r="P154" t="s">
        <v>34</v>
      </c>
    </row>
    <row r="155" spans="1:16">
      <c r="A155" s="4" t="s">
        <v>2057</v>
      </c>
      <c r="B155" s="28" t="s">
        <v>2221</v>
      </c>
      <c r="C155" s="4" t="s">
        <v>461</v>
      </c>
      <c r="D155" t="s">
        <v>534</v>
      </c>
      <c r="F155" t="s">
        <v>2231</v>
      </c>
      <c r="G155" t="s">
        <v>2229</v>
      </c>
      <c r="H155" t="s">
        <v>2076</v>
      </c>
      <c r="I155" t="s">
        <v>2223</v>
      </c>
      <c r="J155">
        <v>0.34</v>
      </c>
      <c r="K155">
        <v>0.32</v>
      </c>
      <c r="L155">
        <v>0.37</v>
      </c>
      <c r="M155" t="s">
        <v>2224</v>
      </c>
      <c r="N155" s="4" t="s">
        <v>2225</v>
      </c>
      <c r="O155" s="20" t="s">
        <v>2226</v>
      </c>
      <c r="P155" t="s">
        <v>34</v>
      </c>
    </row>
    <row r="156" spans="1:16">
      <c r="A156" s="4" t="s">
        <v>2057</v>
      </c>
      <c r="B156" s="28" t="s">
        <v>2221</v>
      </c>
      <c r="C156" s="4" t="s">
        <v>461</v>
      </c>
      <c r="D156" t="s">
        <v>534</v>
      </c>
      <c r="F156" t="s">
        <v>517</v>
      </c>
      <c r="G156" t="s">
        <v>2222</v>
      </c>
      <c r="H156" t="s">
        <v>2232</v>
      </c>
      <c r="I156" t="s">
        <v>2223</v>
      </c>
      <c r="J156">
        <v>1.0999999999999999E-2</v>
      </c>
      <c r="K156">
        <v>0</v>
      </c>
      <c r="L156">
        <v>2.3E-2</v>
      </c>
      <c r="M156" t="s">
        <v>2224</v>
      </c>
      <c r="N156" s="4" t="s">
        <v>2225</v>
      </c>
      <c r="O156" s="20" t="s">
        <v>2226</v>
      </c>
      <c r="P156" t="s">
        <v>34</v>
      </c>
    </row>
    <row r="157" spans="1:16">
      <c r="A157" s="4" t="s">
        <v>2057</v>
      </c>
      <c r="B157" s="28" t="s">
        <v>2221</v>
      </c>
      <c r="C157" s="4" t="s">
        <v>461</v>
      </c>
      <c r="D157" t="s">
        <v>534</v>
      </c>
      <c r="F157" t="s">
        <v>517</v>
      </c>
      <c r="G157" t="s">
        <v>2227</v>
      </c>
      <c r="H157" t="s">
        <v>2232</v>
      </c>
      <c r="I157" t="s">
        <v>2223</v>
      </c>
      <c r="J157">
        <v>2.3E-2</v>
      </c>
      <c r="K157">
        <v>0</v>
      </c>
      <c r="L157">
        <v>4.8000000000000001E-2</v>
      </c>
      <c r="M157" t="s">
        <v>2224</v>
      </c>
      <c r="N157" s="4" t="s">
        <v>2225</v>
      </c>
      <c r="O157" s="20" t="s">
        <v>2226</v>
      </c>
      <c r="P157" t="s">
        <v>34</v>
      </c>
    </row>
    <row r="158" spans="1:16">
      <c r="A158" s="4" t="s">
        <v>2057</v>
      </c>
      <c r="B158" s="28" t="s">
        <v>2221</v>
      </c>
      <c r="C158" s="4" t="s">
        <v>461</v>
      </c>
      <c r="D158" t="s">
        <v>534</v>
      </c>
      <c r="F158" t="s">
        <v>517</v>
      </c>
      <c r="G158" t="s">
        <v>2228</v>
      </c>
      <c r="H158" t="s">
        <v>2232</v>
      </c>
      <c r="I158" t="s">
        <v>2223</v>
      </c>
      <c r="J158">
        <v>1.0999999999999999E-2</v>
      </c>
      <c r="K158">
        <v>0</v>
      </c>
      <c r="L158">
        <v>2.7E-2</v>
      </c>
      <c r="M158" t="s">
        <v>2224</v>
      </c>
      <c r="N158" s="4" t="s">
        <v>2225</v>
      </c>
      <c r="O158" s="20" t="s">
        <v>2226</v>
      </c>
      <c r="P158" t="s">
        <v>34</v>
      </c>
    </row>
    <row r="159" spans="1:16">
      <c r="A159" s="4" t="s">
        <v>2057</v>
      </c>
      <c r="B159" s="28" t="s">
        <v>2221</v>
      </c>
      <c r="C159" s="4" t="s">
        <v>461</v>
      </c>
      <c r="D159" t="s">
        <v>534</v>
      </c>
      <c r="F159" t="s">
        <v>517</v>
      </c>
      <c r="G159" t="s">
        <v>2229</v>
      </c>
      <c r="H159" t="s">
        <v>2232</v>
      </c>
      <c r="I159" t="s">
        <v>2223</v>
      </c>
      <c r="J159">
        <v>5.3999999999999999E-2</v>
      </c>
      <c r="K159">
        <v>2.1000000000000001E-2</v>
      </c>
      <c r="L159">
        <v>8.6999999999999994E-2</v>
      </c>
      <c r="M159" t="s">
        <v>2224</v>
      </c>
      <c r="N159" s="4" t="s">
        <v>2225</v>
      </c>
      <c r="O159" s="20" t="s">
        <v>2226</v>
      </c>
      <c r="P159" t="s">
        <v>34</v>
      </c>
    </row>
    <row r="160" spans="1:16">
      <c r="A160" s="4" t="s">
        <v>2057</v>
      </c>
      <c r="B160" s="28" t="s">
        <v>2221</v>
      </c>
      <c r="C160" s="4" t="s">
        <v>461</v>
      </c>
      <c r="D160" t="s">
        <v>534</v>
      </c>
      <c r="F160" t="s">
        <v>2230</v>
      </c>
      <c r="G160" t="s">
        <v>2222</v>
      </c>
      <c r="H160" t="s">
        <v>2232</v>
      </c>
      <c r="I160" t="s">
        <v>2223</v>
      </c>
      <c r="J160">
        <v>8.9999999999999993E-3</v>
      </c>
      <c r="K160">
        <v>3.0000000000000001E-3</v>
      </c>
      <c r="L160">
        <v>1.4999999999999999E-2</v>
      </c>
      <c r="M160" t="s">
        <v>2224</v>
      </c>
      <c r="N160" s="4" t="s">
        <v>2225</v>
      </c>
      <c r="O160" s="20" t="s">
        <v>2226</v>
      </c>
      <c r="P160" t="s">
        <v>34</v>
      </c>
    </row>
    <row r="161" spans="1:16">
      <c r="A161" s="4" t="s">
        <v>2057</v>
      </c>
      <c r="B161" s="28" t="s">
        <v>2221</v>
      </c>
      <c r="C161" s="4" t="s">
        <v>461</v>
      </c>
      <c r="D161" t="s">
        <v>534</v>
      </c>
      <c r="F161" t="s">
        <v>2230</v>
      </c>
      <c r="G161" t="s">
        <v>2227</v>
      </c>
      <c r="H161" t="s">
        <v>2232</v>
      </c>
      <c r="I161" t="s">
        <v>2223</v>
      </c>
      <c r="J161">
        <v>2.1000000000000001E-2</v>
      </c>
      <c r="K161">
        <v>3.0000000000000001E-3</v>
      </c>
      <c r="L161">
        <v>3.7999999999999999E-2</v>
      </c>
      <c r="M161" t="s">
        <v>2224</v>
      </c>
      <c r="N161" s="4" t="s">
        <v>2225</v>
      </c>
      <c r="O161" s="20" t="s">
        <v>2226</v>
      </c>
      <c r="P161" t="s">
        <v>34</v>
      </c>
    </row>
    <row r="162" spans="1:16">
      <c r="A162" s="4" t="s">
        <v>2057</v>
      </c>
      <c r="B162" s="28" t="s">
        <v>2221</v>
      </c>
      <c r="C162" s="4" t="s">
        <v>461</v>
      </c>
      <c r="D162" t="s">
        <v>534</v>
      </c>
      <c r="F162" t="s">
        <v>2230</v>
      </c>
      <c r="G162" t="s">
        <v>2228</v>
      </c>
      <c r="H162" t="s">
        <v>2232</v>
      </c>
      <c r="I162" t="s">
        <v>2223</v>
      </c>
      <c r="J162">
        <v>1.4999999999999999E-2</v>
      </c>
      <c r="K162">
        <v>4.0000000000000001E-3</v>
      </c>
      <c r="L162">
        <v>2.5999999999999999E-2</v>
      </c>
      <c r="M162" t="s">
        <v>2224</v>
      </c>
      <c r="N162" s="4" t="s">
        <v>2225</v>
      </c>
      <c r="O162" s="20" t="s">
        <v>2226</v>
      </c>
      <c r="P162" t="s">
        <v>34</v>
      </c>
    </row>
    <row r="163" spans="1:16">
      <c r="A163" s="4" t="s">
        <v>2057</v>
      </c>
      <c r="B163" s="28" t="s">
        <v>2221</v>
      </c>
      <c r="C163" s="4" t="s">
        <v>461</v>
      </c>
      <c r="D163" t="s">
        <v>534</v>
      </c>
      <c r="F163" t="s">
        <v>2230</v>
      </c>
      <c r="G163" t="s">
        <v>2229</v>
      </c>
      <c r="H163" t="s">
        <v>2232</v>
      </c>
      <c r="I163" t="s">
        <v>2223</v>
      </c>
      <c r="J163">
        <v>2.3E-2</v>
      </c>
      <c r="K163">
        <v>1.2E-2</v>
      </c>
      <c r="L163">
        <v>3.3000000000000002E-2</v>
      </c>
      <c r="M163" t="s">
        <v>2224</v>
      </c>
      <c r="N163" s="4" t="s">
        <v>2225</v>
      </c>
      <c r="O163" s="20" t="s">
        <v>2226</v>
      </c>
      <c r="P163" t="s">
        <v>34</v>
      </c>
    </row>
    <row r="164" spans="1:16">
      <c r="A164" s="4" t="s">
        <v>2057</v>
      </c>
      <c r="B164" s="28" t="s">
        <v>2221</v>
      </c>
      <c r="C164" s="4" t="s">
        <v>461</v>
      </c>
      <c r="D164" t="s">
        <v>534</v>
      </c>
      <c r="F164" t="s">
        <v>2231</v>
      </c>
      <c r="G164" t="s">
        <v>2222</v>
      </c>
      <c r="H164" t="s">
        <v>2232</v>
      </c>
      <c r="I164" t="s">
        <v>2223</v>
      </c>
      <c r="J164">
        <v>4.0000000000000001E-3</v>
      </c>
      <c r="K164">
        <v>2E-3</v>
      </c>
      <c r="L164">
        <v>7.0000000000000001E-3</v>
      </c>
      <c r="M164" t="s">
        <v>2224</v>
      </c>
      <c r="N164" s="4" t="s">
        <v>2225</v>
      </c>
      <c r="O164" s="20" t="s">
        <v>2226</v>
      </c>
      <c r="P164" t="s">
        <v>34</v>
      </c>
    </row>
    <row r="165" spans="1:16">
      <c r="A165" s="4" t="s">
        <v>2057</v>
      </c>
      <c r="B165" s="28" t="s">
        <v>2221</v>
      </c>
      <c r="C165" s="4" t="s">
        <v>461</v>
      </c>
      <c r="D165" t="s">
        <v>534</v>
      </c>
      <c r="F165" t="s">
        <v>2231</v>
      </c>
      <c r="G165" t="s">
        <v>2227</v>
      </c>
      <c r="H165" t="s">
        <v>2232</v>
      </c>
      <c r="I165" t="s">
        <v>2223</v>
      </c>
      <c r="J165">
        <v>0</v>
      </c>
      <c r="M165" t="s">
        <v>2224</v>
      </c>
      <c r="N165" s="4" t="s">
        <v>2225</v>
      </c>
      <c r="O165" s="20" t="s">
        <v>2226</v>
      </c>
      <c r="P165" t="s">
        <v>34</v>
      </c>
    </row>
    <row r="166" spans="1:16">
      <c r="A166" s="4" t="s">
        <v>2057</v>
      </c>
      <c r="B166" s="28" t="s">
        <v>2221</v>
      </c>
      <c r="C166" s="4" t="s">
        <v>461</v>
      </c>
      <c r="D166" t="s">
        <v>534</v>
      </c>
      <c r="F166" t="s">
        <v>2231</v>
      </c>
      <c r="G166" t="s">
        <v>2228</v>
      </c>
      <c r="H166" t="s">
        <v>2232</v>
      </c>
      <c r="I166" t="s">
        <v>2223</v>
      </c>
      <c r="J166">
        <v>2E-3</v>
      </c>
      <c r="K166">
        <v>0</v>
      </c>
      <c r="L166">
        <v>5.0000000000000001E-3</v>
      </c>
      <c r="M166" t="s">
        <v>2224</v>
      </c>
      <c r="N166" s="4" t="s">
        <v>2225</v>
      </c>
      <c r="O166" s="20" t="s">
        <v>2226</v>
      </c>
      <c r="P166" t="s">
        <v>34</v>
      </c>
    </row>
    <row r="167" spans="1:16">
      <c r="A167" s="4" t="s">
        <v>2057</v>
      </c>
      <c r="B167" s="28" t="s">
        <v>2221</v>
      </c>
      <c r="C167" s="4" t="s">
        <v>461</v>
      </c>
      <c r="D167" t="s">
        <v>534</v>
      </c>
      <c r="F167" t="s">
        <v>2231</v>
      </c>
      <c r="G167" t="s">
        <v>2229</v>
      </c>
      <c r="H167" t="s">
        <v>2232</v>
      </c>
      <c r="I167" t="s">
        <v>2223</v>
      </c>
      <c r="J167">
        <v>5.0000000000000001E-3</v>
      </c>
      <c r="K167">
        <v>1E-3</v>
      </c>
      <c r="L167">
        <v>8.9999999999999993E-3</v>
      </c>
      <c r="M167" t="s">
        <v>2224</v>
      </c>
      <c r="N167" s="4" t="s">
        <v>2225</v>
      </c>
      <c r="O167" s="20" t="s">
        <v>2226</v>
      </c>
      <c r="P167" t="s">
        <v>34</v>
      </c>
    </row>
    <row r="168" spans="1:16">
      <c r="A168" s="4" t="s">
        <v>2057</v>
      </c>
      <c r="B168" s="28" t="s">
        <v>2221</v>
      </c>
      <c r="C168" s="4" t="s">
        <v>461</v>
      </c>
      <c r="D168" t="s">
        <v>534</v>
      </c>
      <c r="H168" t="s">
        <v>2076</v>
      </c>
      <c r="I168" t="s">
        <v>2233</v>
      </c>
      <c r="J168" s="80">
        <v>0.16400000000000001</v>
      </c>
      <c r="K168" s="80">
        <v>0.14199999999999999</v>
      </c>
      <c r="L168" s="80">
        <v>0.185</v>
      </c>
      <c r="M168" t="s">
        <v>2234</v>
      </c>
      <c r="N168" s="4" t="s">
        <v>2235</v>
      </c>
      <c r="O168" t="s">
        <v>2236</v>
      </c>
      <c r="P168" t="s">
        <v>34</v>
      </c>
    </row>
    <row r="169" spans="1:16">
      <c r="A169" s="4" t="s">
        <v>2057</v>
      </c>
      <c r="B169" s="28" t="s">
        <v>2221</v>
      </c>
      <c r="C169" s="4" t="s">
        <v>461</v>
      </c>
      <c r="H169" t="s">
        <v>2076</v>
      </c>
      <c r="I169" t="s">
        <v>2237</v>
      </c>
      <c r="J169" s="80">
        <v>3.7999999999999999E-2</v>
      </c>
      <c r="K169" s="80"/>
      <c r="L169" s="80"/>
      <c r="M169" t="s">
        <v>2238</v>
      </c>
      <c r="N169" s="4" t="s">
        <v>2239</v>
      </c>
      <c r="O169" t="s">
        <v>2240</v>
      </c>
      <c r="P169" t="s">
        <v>34</v>
      </c>
    </row>
    <row r="170" spans="1:16">
      <c r="A170" s="4" t="s">
        <v>2057</v>
      </c>
      <c r="B170" s="28" t="s">
        <v>2221</v>
      </c>
      <c r="C170" s="4" t="s">
        <v>461</v>
      </c>
      <c r="D170" t="s">
        <v>534</v>
      </c>
      <c r="H170" t="s">
        <v>2076</v>
      </c>
      <c r="I170" t="s">
        <v>2108</v>
      </c>
      <c r="J170" s="80">
        <v>0.09</v>
      </c>
      <c r="K170" s="80"/>
      <c r="L170" s="80"/>
      <c r="M170" t="s">
        <v>2109</v>
      </c>
      <c r="N170" s="4" t="s">
        <v>2110</v>
      </c>
      <c r="O170" t="s">
        <v>2111</v>
      </c>
      <c r="P170" t="s">
        <v>34</v>
      </c>
    </row>
    <row r="171" spans="1:16">
      <c r="A171" s="4" t="s">
        <v>2057</v>
      </c>
      <c r="B171" t="s">
        <v>2038</v>
      </c>
      <c r="C171" t="s">
        <v>708</v>
      </c>
      <c r="F171" t="s">
        <v>2241</v>
      </c>
      <c r="H171" t="s">
        <v>2242</v>
      </c>
      <c r="I171">
        <v>2019</v>
      </c>
      <c r="J171">
        <v>0.76600000000000001</v>
      </c>
      <c r="M171" t="s">
        <v>2243</v>
      </c>
      <c r="N171" t="s">
        <v>2244</v>
      </c>
      <c r="O171" t="s">
        <v>2245</v>
      </c>
      <c r="P171" t="s">
        <v>34</v>
      </c>
    </row>
    <row r="172" spans="1:16">
      <c r="A172" s="4" t="s">
        <v>2057</v>
      </c>
      <c r="B172" t="s">
        <v>2038</v>
      </c>
      <c r="C172" t="s">
        <v>708</v>
      </c>
      <c r="H172" t="s">
        <v>2058</v>
      </c>
      <c r="I172" t="s">
        <v>2246</v>
      </c>
      <c r="J172" s="80">
        <v>0.32300000000000001</v>
      </c>
      <c r="M172" t="s">
        <v>2247</v>
      </c>
      <c r="N172" t="s">
        <v>2248</v>
      </c>
      <c r="O172" t="s">
        <v>2249</v>
      </c>
      <c r="P172" t="s">
        <v>34</v>
      </c>
    </row>
    <row r="173" spans="1:16">
      <c r="A173" s="4" t="s">
        <v>2057</v>
      </c>
      <c r="B173" t="s">
        <v>2038</v>
      </c>
      <c r="C173" t="s">
        <v>708</v>
      </c>
      <c r="H173" t="s">
        <v>2250</v>
      </c>
      <c r="I173" s="9" t="s">
        <v>2251</v>
      </c>
      <c r="J173">
        <v>0.32600000000000001</v>
      </c>
      <c r="M173" t="s">
        <v>2252</v>
      </c>
      <c r="N173" s="9" t="s">
        <v>2253</v>
      </c>
      <c r="O173" s="21" t="s">
        <v>2254</v>
      </c>
      <c r="P173" s="9" t="s">
        <v>34</v>
      </c>
    </row>
    <row r="174" spans="1:16">
      <c r="A174" s="4" t="s">
        <v>2057</v>
      </c>
      <c r="B174" t="s">
        <v>2038</v>
      </c>
      <c r="C174" t="s">
        <v>708</v>
      </c>
      <c r="H174" t="s">
        <v>2250</v>
      </c>
      <c r="I174" s="9" t="s">
        <v>2251</v>
      </c>
      <c r="J174">
        <v>0.878</v>
      </c>
      <c r="M174" t="s">
        <v>2252</v>
      </c>
      <c r="N174" s="9" t="s">
        <v>2253</v>
      </c>
      <c r="O174" s="21" t="s">
        <v>2254</v>
      </c>
      <c r="P174" s="9" t="s">
        <v>34</v>
      </c>
    </row>
    <row r="175" spans="1:16">
      <c r="A175" s="4" t="s">
        <v>2057</v>
      </c>
      <c r="B175" t="s">
        <v>2038</v>
      </c>
      <c r="C175" t="s">
        <v>708</v>
      </c>
      <c r="G175" t="s">
        <v>2204</v>
      </c>
      <c r="H175" t="s">
        <v>53</v>
      </c>
      <c r="J175">
        <v>0.6</v>
      </c>
      <c r="M175" t="s">
        <v>2255</v>
      </c>
      <c r="N175" t="s">
        <v>2256</v>
      </c>
      <c r="O175" s="20" t="s">
        <v>2257</v>
      </c>
      <c r="P175" t="s">
        <v>34</v>
      </c>
    </row>
    <row r="176" spans="1:16">
      <c r="A176" s="4" t="s">
        <v>2057</v>
      </c>
      <c r="B176" t="s">
        <v>2038</v>
      </c>
      <c r="C176" t="s">
        <v>708</v>
      </c>
      <c r="G176" t="s">
        <v>2184</v>
      </c>
      <c r="J176">
        <v>0.623</v>
      </c>
      <c r="M176" t="s">
        <v>2255</v>
      </c>
      <c r="N176" t="s">
        <v>2256</v>
      </c>
      <c r="O176" s="20" t="s">
        <v>2257</v>
      </c>
      <c r="P176" t="s">
        <v>34</v>
      </c>
    </row>
    <row r="177" spans="1:16">
      <c r="A177" s="4" t="s">
        <v>2057</v>
      </c>
      <c r="B177" t="s">
        <v>2038</v>
      </c>
      <c r="C177" t="s">
        <v>708</v>
      </c>
      <c r="G177" t="s">
        <v>2258</v>
      </c>
      <c r="J177">
        <v>0.33</v>
      </c>
      <c r="M177" t="s">
        <v>2255</v>
      </c>
      <c r="N177" t="s">
        <v>2256</v>
      </c>
      <c r="O177" s="20" t="s">
        <v>2257</v>
      </c>
      <c r="P177" t="s">
        <v>34</v>
      </c>
    </row>
    <row r="178" spans="1:16">
      <c r="A178" s="4" t="s">
        <v>2057</v>
      </c>
      <c r="B178" t="s">
        <v>2038</v>
      </c>
      <c r="C178" t="s">
        <v>708</v>
      </c>
      <c r="G178" t="s">
        <v>2259</v>
      </c>
      <c r="J178">
        <v>0.6</v>
      </c>
      <c r="M178" t="s">
        <v>2255</v>
      </c>
      <c r="N178" t="s">
        <v>2256</v>
      </c>
      <c r="O178" s="20" t="s">
        <v>2257</v>
      </c>
      <c r="P178" t="s">
        <v>34</v>
      </c>
    </row>
  </sheetData>
  <autoFilter ref="A1:O1" xr:uid="{40CED1C8-8303-45B6-A135-EEBD30379396}"/>
  <phoneticPr fontId="2" type="noConversion"/>
  <hyperlinks>
    <hyperlink ref="O3" r:id="rId1" xr:uid="{756CE3B5-8687-43FE-95E3-E4EF70FDDD2E}"/>
    <hyperlink ref="O4" r:id="rId2" xr:uid="{14646C71-4173-4BF9-9FA2-3860AB3D8FD7}"/>
    <hyperlink ref="O5" r:id="rId3" xr:uid="{F60E1C6F-8353-4133-A63A-38B31E3E3435}"/>
    <hyperlink ref="O6" r:id="rId4" xr:uid="{AB25B263-613D-4B40-BFE8-EC45771D8742}"/>
    <hyperlink ref="O13" r:id="rId5" xr:uid="{136F6269-8756-4C9F-A6E5-9B42C7C48AE8}"/>
    <hyperlink ref="O14" r:id="rId6" xr:uid="{0C29B499-70D3-4269-9C88-2552DE582C3A}"/>
    <hyperlink ref="O15" r:id="rId7" xr:uid="{EFDA160B-67C2-4D17-A00B-666C9F5A611E}"/>
    <hyperlink ref="O16" r:id="rId8" xr:uid="{DEB42B9B-97C3-4C2F-AF1F-F4611AC4322D}"/>
    <hyperlink ref="O11" r:id="rId9" xr:uid="{B16264E9-96B2-4B4B-8179-119483EF233B}"/>
    <hyperlink ref="O12" r:id="rId10" xr:uid="{97DA7C77-DCEA-4B8F-9F8B-6B88BF848404}"/>
    <hyperlink ref="O109" r:id="rId11" xr:uid="{3AB8366C-4D95-4385-81E6-42E242691B84}"/>
    <hyperlink ref="O110" r:id="rId12" xr:uid="{1D7D49CD-1E4B-4205-AF77-A42E81D2C1D8}"/>
    <hyperlink ref="O111" r:id="rId13" xr:uid="{EA1AD918-431B-4BB7-A79A-CFFFF2C89740}"/>
    <hyperlink ref="O112" r:id="rId14" xr:uid="{A64F5B07-AF80-4448-9348-92E5AACC2E14}"/>
    <hyperlink ref="O113" r:id="rId15" xr:uid="{D908EA71-342D-40DE-AEBA-930D74DE02EB}"/>
    <hyperlink ref="O114" r:id="rId16" xr:uid="{6A181B07-3C64-4E9A-81FE-ED42CD51E513}"/>
    <hyperlink ref="O115" r:id="rId17" xr:uid="{1AD1F979-6124-49E7-8010-8FC9C8288A84}"/>
    <hyperlink ref="O116" r:id="rId18" xr:uid="{9DF50A2F-6C36-43E9-B6EE-5DAB508B2E5A}"/>
    <hyperlink ref="O117" r:id="rId19" xr:uid="{142713FA-58EA-43DC-9FF7-2DC0706FA32A}"/>
    <hyperlink ref="O118" r:id="rId20" xr:uid="{2E5B1549-68C1-4160-95B0-F8B34EB2175E}"/>
    <hyperlink ref="O119" r:id="rId21" xr:uid="{49A456CC-BD89-4415-9B91-399E3BFEC0AB}"/>
    <hyperlink ref="O120" r:id="rId22" xr:uid="{DD487469-9472-4C88-A9F4-6CAF1C493384}"/>
    <hyperlink ref="O121" r:id="rId23" xr:uid="{D31D5DDD-31B7-453A-BF10-9EECF2BB8406}"/>
    <hyperlink ref="O122" r:id="rId24" xr:uid="{D99E71F7-1EE4-4BDC-873B-F05B1DD98D63}"/>
    <hyperlink ref="O123" r:id="rId25" xr:uid="{FD726514-C22E-46DA-84FB-094216B5E930}"/>
    <hyperlink ref="O124" r:id="rId26" xr:uid="{EEE9E206-77E5-426A-A853-23B5BDCE03EE}"/>
    <hyperlink ref="O125" r:id="rId27" xr:uid="{13B6E250-F396-412A-8429-87ED1C4534C7}"/>
    <hyperlink ref="O126" r:id="rId28" xr:uid="{869036BC-08D7-468D-9EA9-E169D9C96BC9}"/>
    <hyperlink ref="O127" r:id="rId29" xr:uid="{C3E4B85C-4B86-4B15-91A7-3DDD4855B3A1}"/>
    <hyperlink ref="O128" r:id="rId30" xr:uid="{F72A008B-A9FC-4B9B-8370-D5B6CF16EFD5}"/>
    <hyperlink ref="O129" r:id="rId31" xr:uid="{49B02761-1A96-4C09-9E4D-86F19E625F59}"/>
    <hyperlink ref="O130" r:id="rId32" xr:uid="{6923A868-282C-4A1B-BEB4-C4AEB7D94A4A}"/>
    <hyperlink ref="O131" r:id="rId33" xr:uid="{05917475-4BE5-4473-9E07-16A4E6F441A7}"/>
    <hyperlink ref="O107" r:id="rId34" xr:uid="{AAFF92D6-8E4A-4AB4-B90A-592192FC9D1A}"/>
    <hyperlink ref="O108" r:id="rId35" xr:uid="{20855E53-6A0C-438C-9C08-840877D01C8C}"/>
    <hyperlink ref="O133" r:id="rId36" xr:uid="{3EB4BE6A-2D67-4F24-8E20-088EB5516BEF}"/>
    <hyperlink ref="O135" r:id="rId37" xr:uid="{E461F00A-C7CD-4FAF-879A-108C9850D102}"/>
    <hyperlink ref="O136" r:id="rId38" xr:uid="{572F67DE-8EAC-4852-9CF1-37168E32C3D4}"/>
    <hyperlink ref="O137" r:id="rId39" xr:uid="{B402FD72-2ABF-4465-BB14-299016ADDC44}"/>
    <hyperlink ref="O138" r:id="rId40" xr:uid="{75E655BF-4B77-423D-B0BF-D86A351A88CD}"/>
    <hyperlink ref="O134" r:id="rId41" xr:uid="{456C8B0F-F416-41A6-B923-29D6C4A8B43D}"/>
    <hyperlink ref="O142" r:id="rId42" xr:uid="{DAD70E5B-3B53-4BAE-9078-76F27D5036F1}"/>
    <hyperlink ref="O139" r:id="rId43" xr:uid="{9C8A495B-A95A-4CB7-BE79-42475D8674CB}"/>
    <hyperlink ref="O140" r:id="rId44" xr:uid="{6482C1E4-6D72-41C5-A870-DD14398407AB}"/>
    <hyperlink ref="O141" r:id="rId45" xr:uid="{B0CD2CAD-7D08-4455-AF5D-F7272EE08FD3}"/>
    <hyperlink ref="O173" r:id="rId46" xr:uid="{1684B0FC-490F-4798-9A90-B1867AD6E85B}"/>
    <hyperlink ref="O174" r:id="rId47" xr:uid="{020901E9-C0D3-4CB5-B4BA-BD0871865341}"/>
    <hyperlink ref="O175" r:id="rId48" xr:uid="{1A2C5389-27DC-46DF-8D35-68F6AF67B94A}"/>
    <hyperlink ref="O176" r:id="rId49" xr:uid="{C20FFC28-F920-4DE7-BD7A-B30903BC15BC}"/>
    <hyperlink ref="O177" r:id="rId50" xr:uid="{8E267EE5-DB48-4230-8F15-A92038D26DE6}"/>
    <hyperlink ref="O178" r:id="rId51" xr:uid="{66FE5F90-50F4-4EE7-ADB9-897483B03D2E}"/>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49D7501E-42A4-4760-B4CB-410F8BCDDE64}">
          <x14:formula1>
            <xm:f>LOT!$D$15:$D$19</xm:f>
          </x14:formula1>
          <xm:sqref>B3:B8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36A7F4-A5AF-4655-9117-85A4FCE1F71C}">
  <dimension ref="A1:T116"/>
  <sheetViews>
    <sheetView zoomScale="80" zoomScaleNormal="80" workbookViewId="0">
      <pane ySplit="1" topLeftCell="A2" activePane="bottomLeft" state="frozen"/>
      <selection pane="bottomLeft" activeCell="A82" sqref="A82"/>
    </sheetView>
  </sheetViews>
  <sheetFormatPr defaultColWidth="9.1796875" defaultRowHeight="14.5"/>
  <cols>
    <col min="1" max="4" width="21.7265625" style="9" customWidth="1"/>
    <col min="5" max="5" width="16.26953125" style="9" customWidth="1"/>
    <col min="6" max="10" width="9.1796875" style="9"/>
    <col min="11" max="11" width="9.1796875" style="9" bestFit="1" customWidth="1"/>
    <col min="12" max="12" width="9.1796875" style="9" customWidth="1"/>
    <col min="13" max="13" width="9.1796875" style="9"/>
    <col min="14" max="14" width="13.26953125" style="9" customWidth="1"/>
    <col min="15" max="20" width="9.1796875" style="9"/>
    <col min="21" max="16384" width="9.1796875" style="2"/>
  </cols>
  <sheetData>
    <row r="1" spans="1:16" s="4" customFormat="1" ht="58">
      <c r="A1" s="14" t="s">
        <v>2260</v>
      </c>
      <c r="B1" s="14" t="s">
        <v>0</v>
      </c>
      <c r="C1" s="14" t="s">
        <v>2261</v>
      </c>
      <c r="D1" s="14" t="s">
        <v>2262</v>
      </c>
      <c r="E1" s="14" t="s">
        <v>6</v>
      </c>
      <c r="F1" s="14" t="s">
        <v>8</v>
      </c>
      <c r="G1" s="3" t="s">
        <v>9</v>
      </c>
      <c r="H1" s="3" t="s">
        <v>10</v>
      </c>
      <c r="I1" s="3" t="s">
        <v>11</v>
      </c>
      <c r="J1" s="3" t="s">
        <v>12</v>
      </c>
      <c r="K1" s="3" t="s">
        <v>2056</v>
      </c>
      <c r="L1" s="14" t="s">
        <v>2263</v>
      </c>
      <c r="M1" s="14" t="s">
        <v>21</v>
      </c>
      <c r="N1" s="14" t="s">
        <v>22</v>
      </c>
      <c r="O1" s="14" t="s">
        <v>23</v>
      </c>
      <c r="P1" s="3" t="s">
        <v>24</v>
      </c>
    </row>
    <row r="2" spans="1:16" ht="29">
      <c r="A2" s="9" t="s">
        <v>2184</v>
      </c>
      <c r="B2" s="9" t="s">
        <v>2264</v>
      </c>
      <c r="C2" s="9" t="s">
        <v>5</v>
      </c>
      <c r="D2" s="9" t="s">
        <v>2265</v>
      </c>
      <c r="E2" s="10" t="s">
        <v>533</v>
      </c>
      <c r="F2" s="9" t="s">
        <v>461</v>
      </c>
      <c r="G2" s="9" t="s">
        <v>534</v>
      </c>
      <c r="L2" s="9" t="s">
        <v>2266</v>
      </c>
      <c r="M2" s="9" t="s">
        <v>2267</v>
      </c>
      <c r="N2" s="9" t="s">
        <v>2268</v>
      </c>
      <c r="O2" s="11" t="s">
        <v>2269</v>
      </c>
    </row>
    <row r="3" spans="1:16">
      <c r="A3" s="9" t="s">
        <v>2270</v>
      </c>
      <c r="B3" s="9" t="s">
        <v>2264</v>
      </c>
      <c r="C3" s="9" t="s">
        <v>5</v>
      </c>
      <c r="D3" s="9" t="s">
        <v>2271</v>
      </c>
      <c r="E3" s="9" t="s">
        <v>533</v>
      </c>
      <c r="F3" s="9" t="s">
        <v>461</v>
      </c>
      <c r="K3" s="9" t="s">
        <v>2272</v>
      </c>
      <c r="L3" s="9" t="s">
        <v>2076</v>
      </c>
      <c r="M3" t="s">
        <v>2273</v>
      </c>
      <c r="N3" s="9" t="s">
        <v>1780</v>
      </c>
      <c r="O3" s="9" t="s">
        <v>1781</v>
      </c>
      <c r="P3" s="9" t="s">
        <v>34</v>
      </c>
    </row>
    <row r="4" spans="1:16">
      <c r="A4" s="9" t="s">
        <v>2274</v>
      </c>
      <c r="B4" s="9" t="s">
        <v>2264</v>
      </c>
      <c r="C4" s="9" t="s">
        <v>5</v>
      </c>
      <c r="D4" s="9" t="s">
        <v>2271</v>
      </c>
      <c r="E4" s="9" t="s">
        <v>533</v>
      </c>
      <c r="F4" s="9" t="s">
        <v>461</v>
      </c>
      <c r="G4" s="9" t="s">
        <v>534</v>
      </c>
      <c r="K4" s="9" t="s">
        <v>2275</v>
      </c>
      <c r="L4" s="9" t="s">
        <v>2076</v>
      </c>
      <c r="M4" s="9" t="s">
        <v>2276</v>
      </c>
      <c r="N4" s="9" t="s">
        <v>2277</v>
      </c>
      <c r="O4" s="9" t="s">
        <v>2278</v>
      </c>
      <c r="P4" s="9" t="s">
        <v>34</v>
      </c>
    </row>
    <row r="5" spans="1:16">
      <c r="A5" s="9" t="s">
        <v>2279</v>
      </c>
      <c r="B5" s="9" t="s">
        <v>2264</v>
      </c>
      <c r="C5" s="9" t="s">
        <v>5</v>
      </c>
      <c r="D5" s="9" t="s">
        <v>2271</v>
      </c>
      <c r="E5" s="9" t="s">
        <v>533</v>
      </c>
      <c r="F5" s="9" t="s">
        <v>461</v>
      </c>
      <c r="K5" s="9" t="s">
        <v>2280</v>
      </c>
      <c r="L5" s="9" t="s">
        <v>1357</v>
      </c>
      <c r="M5" s="9" t="s">
        <v>2281</v>
      </c>
      <c r="N5" s="9" t="s">
        <v>2282</v>
      </c>
      <c r="O5" t="s">
        <v>2283</v>
      </c>
      <c r="P5" s="9" t="s">
        <v>34</v>
      </c>
    </row>
    <row r="6" spans="1:16">
      <c r="A6" s="9" t="s">
        <v>2195</v>
      </c>
      <c r="B6" s="9" t="s">
        <v>2264</v>
      </c>
      <c r="C6" s="9" t="s">
        <v>5</v>
      </c>
      <c r="D6" s="9" t="s">
        <v>2271</v>
      </c>
      <c r="E6" s="9" t="s">
        <v>533</v>
      </c>
      <c r="F6" s="9" t="s">
        <v>461</v>
      </c>
      <c r="K6" s="9" t="s">
        <v>2103</v>
      </c>
      <c r="L6" s="9" t="s">
        <v>2076</v>
      </c>
      <c r="M6" t="s">
        <v>2284</v>
      </c>
      <c r="N6" s="9" t="s">
        <v>2105</v>
      </c>
      <c r="O6" s="9" t="s">
        <v>2106</v>
      </c>
      <c r="P6" s="9" t="s">
        <v>34</v>
      </c>
    </row>
    <row r="7" spans="1:16">
      <c r="A7" s="9" t="s">
        <v>2203</v>
      </c>
      <c r="B7" s="9" t="s">
        <v>2264</v>
      </c>
      <c r="C7" s="9" t="s">
        <v>5</v>
      </c>
      <c r="D7" s="9" t="s">
        <v>2271</v>
      </c>
      <c r="E7" s="9" t="s">
        <v>533</v>
      </c>
      <c r="F7" s="9" t="s">
        <v>461</v>
      </c>
      <c r="G7" s="9" t="s">
        <v>534</v>
      </c>
      <c r="K7" s="9">
        <v>2009</v>
      </c>
      <c r="L7" s="9" t="s">
        <v>2076</v>
      </c>
      <c r="M7" t="s">
        <v>2285</v>
      </c>
      <c r="N7" s="9" t="s">
        <v>2286</v>
      </c>
      <c r="O7" s="9" t="s">
        <v>2287</v>
      </c>
      <c r="P7" s="9" t="s">
        <v>34</v>
      </c>
    </row>
    <row r="8" spans="1:16">
      <c r="A8" s="9" t="s">
        <v>2203</v>
      </c>
      <c r="B8" s="9" t="s">
        <v>2264</v>
      </c>
      <c r="C8" s="9" t="s">
        <v>5</v>
      </c>
      <c r="D8" s="9" t="s">
        <v>2271</v>
      </c>
      <c r="E8" s="9" t="s">
        <v>533</v>
      </c>
      <c r="F8" s="9" t="s">
        <v>461</v>
      </c>
      <c r="G8" s="9" t="s">
        <v>534</v>
      </c>
      <c r="K8" s="9" t="s">
        <v>2288</v>
      </c>
      <c r="L8" s="9" t="s">
        <v>2076</v>
      </c>
      <c r="M8" t="s">
        <v>2289</v>
      </c>
      <c r="N8" s="9" t="s">
        <v>2290</v>
      </c>
      <c r="O8" s="9" t="s">
        <v>2291</v>
      </c>
      <c r="P8" s="9" t="s">
        <v>34</v>
      </c>
    </row>
    <row r="9" spans="1:16">
      <c r="A9" s="9" t="s">
        <v>2199</v>
      </c>
      <c r="B9" s="9" t="s">
        <v>2264</v>
      </c>
      <c r="C9" s="9" t="s">
        <v>5</v>
      </c>
      <c r="D9" s="9" t="s">
        <v>2292</v>
      </c>
      <c r="E9" s="9" t="s">
        <v>533</v>
      </c>
      <c r="F9" s="9" t="s">
        <v>461</v>
      </c>
      <c r="G9" s="9" t="s">
        <v>534</v>
      </c>
      <c r="K9" s="9" t="s">
        <v>2108</v>
      </c>
      <c r="L9" s="9" t="s">
        <v>2076</v>
      </c>
      <c r="M9" t="s">
        <v>2109</v>
      </c>
      <c r="N9" s="4" t="s">
        <v>2110</v>
      </c>
      <c r="O9" t="s">
        <v>2111</v>
      </c>
      <c r="P9" t="s">
        <v>34</v>
      </c>
    </row>
    <row r="11" spans="1:16">
      <c r="A11" s="9" t="s">
        <v>2197</v>
      </c>
      <c r="B11" s="9" t="s">
        <v>2264</v>
      </c>
      <c r="C11" s="9" t="s">
        <v>5</v>
      </c>
      <c r="D11" s="9" t="s">
        <v>2271</v>
      </c>
      <c r="E11" s="9" t="s">
        <v>2075</v>
      </c>
      <c r="F11" s="9" t="s">
        <v>461</v>
      </c>
      <c r="G11" s="9" t="s">
        <v>534</v>
      </c>
      <c r="K11" s="9" t="s">
        <v>2293</v>
      </c>
      <c r="L11" s="9" t="s">
        <v>2058</v>
      </c>
      <c r="M11" t="s">
        <v>2294</v>
      </c>
      <c r="N11" s="9" t="s">
        <v>2295</v>
      </c>
      <c r="O11" s="9" t="s">
        <v>2296</v>
      </c>
      <c r="P11" s="9" t="s">
        <v>34</v>
      </c>
    </row>
    <row r="12" spans="1:16">
      <c r="A12" s="9" t="s">
        <v>2297</v>
      </c>
      <c r="B12" s="9" t="s">
        <v>2264</v>
      </c>
      <c r="C12" s="9" t="s">
        <v>5</v>
      </c>
      <c r="D12" s="9" t="s">
        <v>2298</v>
      </c>
      <c r="E12" s="9" t="s">
        <v>2075</v>
      </c>
      <c r="F12" s="9" t="s">
        <v>461</v>
      </c>
      <c r="K12" s="9" t="s">
        <v>2137</v>
      </c>
      <c r="L12" s="9" t="s">
        <v>2076</v>
      </c>
      <c r="M12" s="9" t="s">
        <v>2299</v>
      </c>
      <c r="N12" s="9" t="s">
        <v>2300</v>
      </c>
      <c r="O12" s="9" t="s">
        <v>2301</v>
      </c>
      <c r="P12" s="9" t="s">
        <v>34</v>
      </c>
    </row>
    <row r="13" spans="1:16">
      <c r="A13" s="9" t="s">
        <v>2297</v>
      </c>
      <c r="B13" s="9" t="s">
        <v>2264</v>
      </c>
      <c r="C13" s="9" t="s">
        <v>5</v>
      </c>
      <c r="D13" s="9" t="s">
        <v>2271</v>
      </c>
      <c r="E13" s="9" t="s">
        <v>2075</v>
      </c>
      <c r="F13" s="9" t="s">
        <v>461</v>
      </c>
      <c r="K13" s="9" t="s">
        <v>2302</v>
      </c>
      <c r="L13" s="9" t="s">
        <v>2076</v>
      </c>
      <c r="M13" s="9" t="s">
        <v>2303</v>
      </c>
      <c r="N13" s="9" t="s">
        <v>2304</v>
      </c>
      <c r="O13" t="s">
        <v>2305</v>
      </c>
      <c r="P13" s="9" t="s">
        <v>34</v>
      </c>
    </row>
    <row r="14" spans="1:16">
      <c r="A14" s="9" t="s">
        <v>2203</v>
      </c>
      <c r="B14" s="9" t="s">
        <v>2264</v>
      </c>
      <c r="C14" s="9" t="s">
        <v>5</v>
      </c>
      <c r="D14" s="9" t="s">
        <v>2271</v>
      </c>
      <c r="E14" s="9" t="s">
        <v>2075</v>
      </c>
      <c r="F14" s="9" t="s">
        <v>461</v>
      </c>
      <c r="G14" s="9" t="s">
        <v>534</v>
      </c>
      <c r="K14" s="9">
        <v>2009</v>
      </c>
      <c r="L14" s="9" t="s">
        <v>2076</v>
      </c>
      <c r="M14" t="s">
        <v>2285</v>
      </c>
      <c r="N14" s="9" t="s">
        <v>2286</v>
      </c>
      <c r="O14" s="9" t="s">
        <v>2287</v>
      </c>
      <c r="P14" s="9" t="s">
        <v>34</v>
      </c>
    </row>
    <row r="15" spans="1:16">
      <c r="A15" s="9" t="s">
        <v>2203</v>
      </c>
      <c r="B15" s="9" t="s">
        <v>2264</v>
      </c>
      <c r="C15" s="9" t="s">
        <v>5</v>
      </c>
      <c r="D15" s="9" t="s">
        <v>2271</v>
      </c>
      <c r="E15" s="9" t="s">
        <v>2075</v>
      </c>
      <c r="F15" s="9" t="s">
        <v>461</v>
      </c>
      <c r="G15" s="9" t="s">
        <v>534</v>
      </c>
      <c r="K15" s="9" t="s">
        <v>2288</v>
      </c>
      <c r="L15" s="9" t="s">
        <v>2076</v>
      </c>
      <c r="M15" t="s">
        <v>2289</v>
      </c>
      <c r="N15" s="9" t="s">
        <v>2290</v>
      </c>
      <c r="O15" s="9" t="s">
        <v>2291</v>
      </c>
      <c r="P15" s="9" t="s">
        <v>34</v>
      </c>
    </row>
    <row r="16" spans="1:16">
      <c r="A16" s="9" t="s">
        <v>2199</v>
      </c>
      <c r="B16" s="9" t="s">
        <v>2264</v>
      </c>
      <c r="C16" s="9" t="s">
        <v>5</v>
      </c>
      <c r="D16" s="9" t="s">
        <v>2271</v>
      </c>
      <c r="E16" s="9" t="s">
        <v>2075</v>
      </c>
      <c r="F16" s="9" t="s">
        <v>461</v>
      </c>
      <c r="G16" s="9" t="s">
        <v>534</v>
      </c>
      <c r="K16" s="9" t="s">
        <v>2246</v>
      </c>
      <c r="L16" s="9" t="s">
        <v>2076</v>
      </c>
      <c r="M16" t="s">
        <v>2306</v>
      </c>
      <c r="N16" s="9" t="s">
        <v>2307</v>
      </c>
      <c r="O16" t="s">
        <v>2308</v>
      </c>
      <c r="P16" s="9" t="s">
        <v>34</v>
      </c>
    </row>
    <row r="17" spans="1:16">
      <c r="A17" s="4" t="s">
        <v>2191</v>
      </c>
      <c r="B17" t="s">
        <v>2264</v>
      </c>
      <c r="C17" t="s">
        <v>5</v>
      </c>
      <c r="D17" s="9" t="s">
        <v>2271</v>
      </c>
      <c r="E17" s="9" t="s">
        <v>2075</v>
      </c>
      <c r="F17" s="9" t="s">
        <v>461</v>
      </c>
      <c r="G17" s="9" t="s">
        <v>534</v>
      </c>
      <c r="K17" s="9" t="s">
        <v>2309</v>
      </c>
      <c r="L17" s="9" t="s">
        <v>2076</v>
      </c>
      <c r="M17" t="s">
        <v>2077</v>
      </c>
      <c r="N17" t="s">
        <v>2078</v>
      </c>
      <c r="O17" t="s">
        <v>2079</v>
      </c>
      <c r="P17" t="s">
        <v>34</v>
      </c>
    </row>
    <row r="18" spans="1:16">
      <c r="A18" s="9" t="s">
        <v>2204</v>
      </c>
      <c r="B18" t="s">
        <v>2264</v>
      </c>
      <c r="C18" t="s">
        <v>5</v>
      </c>
      <c r="D18" s="9" t="s">
        <v>2292</v>
      </c>
      <c r="E18" s="9" t="s">
        <v>2075</v>
      </c>
      <c r="F18" s="9" t="s">
        <v>461</v>
      </c>
      <c r="G18" s="9" t="s">
        <v>534</v>
      </c>
      <c r="L18" s="9" t="s">
        <v>2076</v>
      </c>
      <c r="M18" t="s">
        <v>2310</v>
      </c>
      <c r="N18" s="9" t="s">
        <v>2311</v>
      </c>
      <c r="O18" s="9" t="s">
        <v>2312</v>
      </c>
      <c r="P18" s="9" t="s">
        <v>34</v>
      </c>
    </row>
    <row r="19" spans="1:16">
      <c r="A19" s="9" t="s">
        <v>2199</v>
      </c>
      <c r="B19" s="9" t="s">
        <v>2264</v>
      </c>
      <c r="C19" s="9" t="s">
        <v>5</v>
      </c>
      <c r="D19" s="9" t="s">
        <v>2292</v>
      </c>
      <c r="E19" s="9" t="s">
        <v>2075</v>
      </c>
      <c r="F19" s="9" t="s">
        <v>461</v>
      </c>
      <c r="G19" s="9" t="s">
        <v>534</v>
      </c>
      <c r="K19" s="9" t="s">
        <v>2108</v>
      </c>
      <c r="L19" s="9" t="s">
        <v>2076</v>
      </c>
      <c r="M19" t="s">
        <v>2109</v>
      </c>
      <c r="N19" s="4" t="s">
        <v>2110</v>
      </c>
      <c r="O19" t="s">
        <v>2111</v>
      </c>
      <c r="P19" t="s">
        <v>34</v>
      </c>
    </row>
    <row r="21" spans="1:16" ht="29">
      <c r="A21" s="9" t="s">
        <v>2184</v>
      </c>
      <c r="B21" s="9" t="s">
        <v>2264</v>
      </c>
      <c r="C21" s="9" t="s">
        <v>5</v>
      </c>
      <c r="D21" s="9" t="s">
        <v>2265</v>
      </c>
      <c r="E21" s="10" t="s">
        <v>903</v>
      </c>
      <c r="F21" s="9" t="s">
        <v>461</v>
      </c>
      <c r="G21" s="9" t="s">
        <v>534</v>
      </c>
      <c r="L21" s="9" t="s">
        <v>2266</v>
      </c>
      <c r="M21" s="9" t="s">
        <v>2267</v>
      </c>
      <c r="N21" s="9" t="s">
        <v>2268</v>
      </c>
      <c r="O21" s="11" t="s">
        <v>2269</v>
      </c>
    </row>
    <row r="22" spans="1:16" ht="29">
      <c r="A22" s="9" t="s">
        <v>2199</v>
      </c>
      <c r="B22" s="9" t="s">
        <v>2264</v>
      </c>
      <c r="C22" s="9" t="s">
        <v>5</v>
      </c>
      <c r="D22" s="9" t="s">
        <v>2292</v>
      </c>
      <c r="E22" s="10" t="s">
        <v>903</v>
      </c>
      <c r="F22" s="9" t="s">
        <v>461</v>
      </c>
      <c r="G22" s="9" t="s">
        <v>534</v>
      </c>
      <c r="K22" s="9" t="s">
        <v>2108</v>
      </c>
      <c r="L22" s="9" t="s">
        <v>2076</v>
      </c>
      <c r="M22" t="s">
        <v>2109</v>
      </c>
      <c r="N22" s="4" t="s">
        <v>2110</v>
      </c>
      <c r="O22" t="s">
        <v>2111</v>
      </c>
      <c r="P22" t="s">
        <v>34</v>
      </c>
    </row>
    <row r="23" spans="1:16" customFormat="1">
      <c r="A23" s="9"/>
      <c r="B23" s="9"/>
      <c r="C23" s="9"/>
      <c r="D23" s="9"/>
      <c r="E23" s="9"/>
      <c r="F23" s="9"/>
      <c r="G23" s="9"/>
      <c r="H23" s="9"/>
      <c r="I23" s="9"/>
      <c r="J23" s="9"/>
      <c r="K23" s="9"/>
      <c r="L23" s="9"/>
      <c r="M23" s="9"/>
      <c r="N23" s="9"/>
      <c r="O23" s="9"/>
    </row>
    <row r="24" spans="1:16">
      <c r="A24" s="9" t="s">
        <v>2270</v>
      </c>
      <c r="B24" s="9" t="s">
        <v>2264</v>
      </c>
      <c r="C24" s="9" t="s">
        <v>5</v>
      </c>
      <c r="D24" s="9" t="s">
        <v>2271</v>
      </c>
      <c r="E24" s="9" t="s">
        <v>2313</v>
      </c>
      <c r="F24" s="9" t="s">
        <v>461</v>
      </c>
      <c r="K24" s="9" t="s">
        <v>2272</v>
      </c>
      <c r="L24" s="9" t="s">
        <v>2076</v>
      </c>
      <c r="M24" t="s">
        <v>2273</v>
      </c>
      <c r="N24" s="9" t="s">
        <v>1780</v>
      </c>
      <c r="O24" s="9" t="s">
        <v>1781</v>
      </c>
      <c r="P24" s="9" t="s">
        <v>34</v>
      </c>
    </row>
    <row r="25" spans="1:16">
      <c r="A25" s="4" t="s">
        <v>2314</v>
      </c>
      <c r="B25" s="9" t="s">
        <v>2264</v>
      </c>
      <c r="C25" s="9" t="s">
        <v>5</v>
      </c>
      <c r="D25" s="9" t="s">
        <v>2271</v>
      </c>
      <c r="E25" t="s">
        <v>2313</v>
      </c>
      <c r="F25" s="4" t="s">
        <v>461</v>
      </c>
      <c r="G25" t="s">
        <v>2315</v>
      </c>
      <c r="H25"/>
      <c r="I25"/>
      <c r="J25"/>
      <c r="K25" t="s">
        <v>2316</v>
      </c>
      <c r="L25" t="s">
        <v>2058</v>
      </c>
      <c r="M25" t="s">
        <v>2317</v>
      </c>
      <c r="N25" s="4" t="s">
        <v>2318</v>
      </c>
      <c r="O25" t="s">
        <v>2319</v>
      </c>
      <c r="P25" s="9" t="s">
        <v>34</v>
      </c>
    </row>
    <row r="26" spans="1:16">
      <c r="A26" s="9" t="s">
        <v>2203</v>
      </c>
      <c r="B26" s="9" t="s">
        <v>2264</v>
      </c>
      <c r="C26" s="9" t="s">
        <v>5</v>
      </c>
      <c r="D26" s="9" t="s">
        <v>2271</v>
      </c>
      <c r="E26" t="s">
        <v>2313</v>
      </c>
      <c r="F26" s="4" t="s">
        <v>461</v>
      </c>
      <c r="G26" t="s">
        <v>2315</v>
      </c>
      <c r="K26" s="9">
        <v>2009</v>
      </c>
      <c r="L26" s="9" t="s">
        <v>2058</v>
      </c>
      <c r="M26" s="9" t="s">
        <v>2320</v>
      </c>
      <c r="N26" s="9" t="s">
        <v>2321</v>
      </c>
      <c r="O26" s="21" t="s">
        <v>2322</v>
      </c>
      <c r="P26" s="9" t="s">
        <v>34</v>
      </c>
    </row>
    <row r="27" spans="1:16">
      <c r="A27" s="9" t="s">
        <v>2197</v>
      </c>
      <c r="B27" s="9" t="s">
        <v>2264</v>
      </c>
      <c r="C27" s="9" t="s">
        <v>5</v>
      </c>
      <c r="D27" s="9" t="s">
        <v>2271</v>
      </c>
      <c r="E27" t="s">
        <v>2313</v>
      </c>
      <c r="F27" s="4" t="s">
        <v>461</v>
      </c>
      <c r="K27" s="9">
        <v>2014</v>
      </c>
      <c r="L27" s="9" t="s">
        <v>2058</v>
      </c>
      <c r="M27" s="9" t="s">
        <v>2323</v>
      </c>
      <c r="N27" s="9" t="s">
        <v>2324</v>
      </c>
      <c r="O27" s="21" t="s">
        <v>2325</v>
      </c>
      <c r="P27" s="9" t="s">
        <v>34</v>
      </c>
    </row>
    <row r="28" spans="1:16">
      <c r="A28" s="9" t="s">
        <v>2195</v>
      </c>
      <c r="B28" s="9" t="s">
        <v>2264</v>
      </c>
      <c r="C28" s="9" t="s">
        <v>5</v>
      </c>
      <c r="D28" s="9" t="s">
        <v>2271</v>
      </c>
      <c r="E28" s="9" t="s">
        <v>2313</v>
      </c>
      <c r="F28" s="9" t="s">
        <v>461</v>
      </c>
      <c r="K28" s="9" t="s">
        <v>2326</v>
      </c>
      <c r="L28" s="9" t="s">
        <v>2058</v>
      </c>
      <c r="M28" s="9" t="s">
        <v>2327</v>
      </c>
      <c r="N28" s="9" t="s">
        <v>2328</v>
      </c>
      <c r="O28" s="21" t="s">
        <v>2329</v>
      </c>
      <c r="P28" s="9" t="s">
        <v>34</v>
      </c>
    </row>
    <row r="29" spans="1:16">
      <c r="A29" s="9" t="s">
        <v>2192</v>
      </c>
      <c r="B29" s="9" t="s">
        <v>2264</v>
      </c>
      <c r="C29" s="9" t="s">
        <v>5</v>
      </c>
      <c r="D29" s="9" t="s">
        <v>2265</v>
      </c>
      <c r="E29" s="9" t="s">
        <v>2313</v>
      </c>
      <c r="F29" s="9" t="s">
        <v>461</v>
      </c>
      <c r="K29" s="9">
        <v>2022</v>
      </c>
      <c r="M29" t="s">
        <v>2330</v>
      </c>
      <c r="N29" s="9" t="s">
        <v>2331</v>
      </c>
      <c r="O29" s="21" t="s">
        <v>2332</v>
      </c>
      <c r="P29" s="9" t="s">
        <v>34</v>
      </c>
    </row>
    <row r="30" spans="1:16">
      <c r="A30" s="9" t="s">
        <v>2203</v>
      </c>
      <c r="B30" s="9" t="s">
        <v>2264</v>
      </c>
      <c r="C30" s="9" t="s">
        <v>5</v>
      </c>
      <c r="D30" s="9" t="s">
        <v>2271</v>
      </c>
      <c r="E30" s="9" t="s">
        <v>2313</v>
      </c>
      <c r="F30" s="9" t="s">
        <v>461</v>
      </c>
      <c r="G30" s="9" t="s">
        <v>534</v>
      </c>
      <c r="K30" s="9" t="s">
        <v>2288</v>
      </c>
      <c r="L30" s="9" t="s">
        <v>2076</v>
      </c>
      <c r="M30" t="s">
        <v>2289</v>
      </c>
      <c r="N30" s="9" t="s">
        <v>2290</v>
      </c>
      <c r="O30" s="9" t="s">
        <v>2291</v>
      </c>
      <c r="P30" s="9" t="s">
        <v>34</v>
      </c>
    </row>
    <row r="31" spans="1:16">
      <c r="A31" s="9" t="s">
        <v>2199</v>
      </c>
      <c r="B31" s="9" t="s">
        <v>2264</v>
      </c>
      <c r="C31" s="9" t="s">
        <v>5</v>
      </c>
      <c r="D31" s="9" t="s">
        <v>2292</v>
      </c>
      <c r="E31" s="9" t="s">
        <v>2313</v>
      </c>
      <c r="F31" s="9" t="s">
        <v>461</v>
      </c>
      <c r="G31" s="9" t="s">
        <v>534</v>
      </c>
      <c r="K31" s="9" t="s">
        <v>2108</v>
      </c>
      <c r="L31" s="9" t="s">
        <v>2076</v>
      </c>
      <c r="M31" t="s">
        <v>2109</v>
      </c>
      <c r="N31" s="4" t="s">
        <v>2110</v>
      </c>
      <c r="O31" t="s">
        <v>2111</v>
      </c>
      <c r="P31" t="s">
        <v>34</v>
      </c>
    </row>
    <row r="33" spans="1:16">
      <c r="A33" s="9" t="s">
        <v>2333</v>
      </c>
      <c r="B33" s="9" t="s">
        <v>2264</v>
      </c>
      <c r="C33" s="9" t="s">
        <v>5</v>
      </c>
      <c r="D33" s="9" t="s">
        <v>2271</v>
      </c>
      <c r="E33" s="9" t="s">
        <v>854</v>
      </c>
      <c r="F33" s="9" t="s">
        <v>708</v>
      </c>
      <c r="K33" s="9">
        <v>2016</v>
      </c>
      <c r="M33" t="s">
        <v>2185</v>
      </c>
      <c r="N33" s="4" t="s">
        <v>863</v>
      </c>
      <c r="O33" t="s">
        <v>864</v>
      </c>
      <c r="P33" t="s">
        <v>34</v>
      </c>
    </row>
    <row r="34" spans="1:16">
      <c r="A34" s="9" t="s">
        <v>2191</v>
      </c>
      <c r="B34" s="9" t="s">
        <v>2264</v>
      </c>
      <c r="C34" s="9" t="s">
        <v>5</v>
      </c>
      <c r="D34" s="9" t="s">
        <v>2265</v>
      </c>
      <c r="E34" s="9" t="s">
        <v>854</v>
      </c>
      <c r="F34" s="9" t="s">
        <v>708</v>
      </c>
      <c r="K34" s="9">
        <v>2022</v>
      </c>
      <c r="L34" s="9" t="s">
        <v>2058</v>
      </c>
      <c r="M34" s="9" t="s">
        <v>2334</v>
      </c>
      <c r="N34" s="9" t="s">
        <v>2335</v>
      </c>
      <c r="O34" t="s">
        <v>2336</v>
      </c>
      <c r="P34" s="9" t="s">
        <v>34</v>
      </c>
    </row>
    <row r="35" spans="1:16">
      <c r="A35" s="9" t="s">
        <v>2192</v>
      </c>
      <c r="B35" s="9" t="s">
        <v>2264</v>
      </c>
      <c r="C35" s="9" t="s">
        <v>5</v>
      </c>
      <c r="D35" s="9" t="s">
        <v>2265</v>
      </c>
      <c r="E35" s="9" t="s">
        <v>854</v>
      </c>
      <c r="F35" s="9" t="s">
        <v>708</v>
      </c>
      <c r="K35" s="9">
        <v>2013</v>
      </c>
      <c r="L35" s="9" t="s">
        <v>2076</v>
      </c>
      <c r="M35" t="s">
        <v>2337</v>
      </c>
      <c r="N35" s="9" t="s">
        <v>2338</v>
      </c>
      <c r="O35" s="9" t="s">
        <v>2339</v>
      </c>
      <c r="P35" s="9" t="s">
        <v>34</v>
      </c>
    </row>
    <row r="36" spans="1:16">
      <c r="A36" s="9" t="s">
        <v>2197</v>
      </c>
      <c r="B36" s="9" t="s">
        <v>2264</v>
      </c>
      <c r="C36" s="9" t="s">
        <v>5</v>
      </c>
      <c r="D36" s="9" t="s">
        <v>2271</v>
      </c>
      <c r="E36" s="9" t="s">
        <v>854</v>
      </c>
      <c r="F36" s="9" t="s">
        <v>708</v>
      </c>
      <c r="K36" s="9">
        <v>2021</v>
      </c>
      <c r="L36" t="s">
        <v>2340</v>
      </c>
      <c r="N36" s="9" t="s">
        <v>2341</v>
      </c>
      <c r="O36" s="9" t="s">
        <v>2342</v>
      </c>
      <c r="P36" s="9" t="s">
        <v>34</v>
      </c>
    </row>
    <row r="37" spans="1:16">
      <c r="A37" s="9" t="s">
        <v>2195</v>
      </c>
      <c r="B37" s="9" t="s">
        <v>2264</v>
      </c>
      <c r="C37" s="9" t="s">
        <v>5</v>
      </c>
      <c r="D37" s="9" t="s">
        <v>2271</v>
      </c>
      <c r="E37" s="9" t="s">
        <v>854</v>
      </c>
      <c r="F37" s="9" t="s">
        <v>708</v>
      </c>
      <c r="L37" s="9" t="s">
        <v>2076</v>
      </c>
      <c r="M37" t="s">
        <v>2343</v>
      </c>
      <c r="N37" s="9" t="s">
        <v>2344</v>
      </c>
      <c r="O37" s="9" t="s">
        <v>2345</v>
      </c>
      <c r="P37" s="9" t="s">
        <v>34</v>
      </c>
    </row>
    <row r="38" spans="1:16">
      <c r="A38" s="9" t="s">
        <v>2346</v>
      </c>
      <c r="B38" s="9" t="s">
        <v>2264</v>
      </c>
      <c r="C38" s="9" t="s">
        <v>5</v>
      </c>
      <c r="D38" s="9" t="s">
        <v>2298</v>
      </c>
      <c r="E38" s="9" t="s">
        <v>854</v>
      </c>
      <c r="F38" s="9" t="s">
        <v>708</v>
      </c>
      <c r="K38" s="9">
        <v>2019</v>
      </c>
      <c r="L38" s="9" t="s">
        <v>2076</v>
      </c>
      <c r="M38" t="s">
        <v>2347</v>
      </c>
      <c r="N38" s="9" t="s">
        <v>2348</v>
      </c>
      <c r="O38" s="9" t="s">
        <v>2349</v>
      </c>
      <c r="P38" s="9" t="s">
        <v>34</v>
      </c>
    </row>
    <row r="43" spans="1:16">
      <c r="A43" s="9" t="s">
        <v>2270</v>
      </c>
      <c r="B43" s="9" t="s">
        <v>2264</v>
      </c>
      <c r="C43" s="9" t="s">
        <v>5</v>
      </c>
      <c r="D43" s="9" t="s">
        <v>2271</v>
      </c>
      <c r="E43" s="26" t="s">
        <v>1156</v>
      </c>
      <c r="F43" s="9" t="s">
        <v>461</v>
      </c>
      <c r="K43" s="9" t="s">
        <v>2272</v>
      </c>
      <c r="L43" s="9" t="s">
        <v>2076</v>
      </c>
      <c r="M43" t="s">
        <v>2273</v>
      </c>
      <c r="N43" s="9" t="s">
        <v>1780</v>
      </c>
      <c r="O43" s="9" t="s">
        <v>1781</v>
      </c>
      <c r="P43" s="9" t="s">
        <v>34</v>
      </c>
    </row>
    <row r="44" spans="1:16">
      <c r="A44" s="9" t="s">
        <v>2189</v>
      </c>
      <c r="B44" s="9" t="s">
        <v>2264</v>
      </c>
      <c r="C44" s="9" t="s">
        <v>5</v>
      </c>
      <c r="D44" s="9" t="s">
        <v>2298</v>
      </c>
      <c r="E44" s="26" t="s">
        <v>1156</v>
      </c>
      <c r="F44" s="9" t="s">
        <v>461</v>
      </c>
      <c r="L44" s="9" t="s">
        <v>2058</v>
      </c>
      <c r="M44" t="s">
        <v>2350</v>
      </c>
      <c r="N44" s="9" t="s">
        <v>2351</v>
      </c>
      <c r="O44" s="9" t="s">
        <v>2352</v>
      </c>
      <c r="P44" s="9" t="s">
        <v>34</v>
      </c>
    </row>
    <row r="45" spans="1:16">
      <c r="A45" s="9" t="s">
        <v>2187</v>
      </c>
      <c r="B45" s="9" t="s">
        <v>2264</v>
      </c>
      <c r="C45" s="9" t="s">
        <v>5</v>
      </c>
      <c r="D45" s="9" t="s">
        <v>2271</v>
      </c>
      <c r="E45" s="26" t="s">
        <v>1156</v>
      </c>
      <c r="F45" s="9" t="s">
        <v>461</v>
      </c>
      <c r="K45" s="9" t="s">
        <v>2353</v>
      </c>
      <c r="M45" s="9" t="s">
        <v>2354</v>
      </c>
      <c r="N45" s="9" t="s">
        <v>2355</v>
      </c>
      <c r="O45" s="9" t="s">
        <v>2356</v>
      </c>
      <c r="P45" s="9" t="s">
        <v>34</v>
      </c>
    </row>
    <row r="46" spans="1:16">
      <c r="A46" s="9" t="s">
        <v>2203</v>
      </c>
      <c r="B46" s="9" t="s">
        <v>2264</v>
      </c>
      <c r="C46" s="9" t="s">
        <v>5</v>
      </c>
      <c r="D46" s="9" t="s">
        <v>2271</v>
      </c>
      <c r="E46" s="26" t="s">
        <v>1156</v>
      </c>
      <c r="F46" s="9" t="s">
        <v>461</v>
      </c>
      <c r="G46" s="9" t="s">
        <v>534</v>
      </c>
      <c r="K46" s="9" t="s">
        <v>2288</v>
      </c>
      <c r="L46" s="9" t="s">
        <v>2076</v>
      </c>
      <c r="M46" t="s">
        <v>2289</v>
      </c>
      <c r="N46" s="9" t="s">
        <v>2290</v>
      </c>
      <c r="O46" s="9" t="s">
        <v>2291</v>
      </c>
      <c r="P46" s="9" t="s">
        <v>34</v>
      </c>
    </row>
    <row r="47" spans="1:16">
      <c r="A47" s="9" t="s">
        <v>2199</v>
      </c>
      <c r="B47" s="9" t="s">
        <v>2264</v>
      </c>
      <c r="C47" s="9" t="s">
        <v>5</v>
      </c>
      <c r="D47" s="9" t="s">
        <v>2292</v>
      </c>
      <c r="E47" s="26" t="s">
        <v>1156</v>
      </c>
      <c r="F47" s="9" t="s">
        <v>461</v>
      </c>
      <c r="G47" s="9" t="s">
        <v>534</v>
      </c>
      <c r="K47" s="9" t="s">
        <v>2108</v>
      </c>
      <c r="L47" s="9" t="s">
        <v>2076</v>
      </c>
      <c r="M47" t="s">
        <v>2109</v>
      </c>
      <c r="N47" s="4" t="s">
        <v>2110</v>
      </c>
      <c r="O47" t="s">
        <v>2111</v>
      </c>
      <c r="P47" t="s">
        <v>34</v>
      </c>
    </row>
    <row r="52" spans="1:16">
      <c r="A52" s="9" t="s">
        <v>2270</v>
      </c>
      <c r="B52" s="9" t="s">
        <v>2264</v>
      </c>
      <c r="C52" s="9" t="s">
        <v>5</v>
      </c>
      <c r="D52" s="9" t="s">
        <v>2271</v>
      </c>
      <c r="E52" s="26" t="s">
        <v>1814</v>
      </c>
      <c r="F52" s="9" t="s">
        <v>461</v>
      </c>
      <c r="K52" s="9" t="s">
        <v>2272</v>
      </c>
      <c r="L52" s="9" t="s">
        <v>2076</v>
      </c>
      <c r="M52" t="s">
        <v>2273</v>
      </c>
      <c r="N52" s="9" t="s">
        <v>1780</v>
      </c>
      <c r="O52" s="9" t="s">
        <v>1781</v>
      </c>
      <c r="P52" s="9" t="s">
        <v>34</v>
      </c>
    </row>
    <row r="53" spans="1:16">
      <c r="A53" s="9" t="s">
        <v>2357</v>
      </c>
      <c r="B53" s="9" t="s">
        <v>2264</v>
      </c>
      <c r="C53" s="9" t="s">
        <v>5</v>
      </c>
      <c r="D53" s="9" t="s">
        <v>2298</v>
      </c>
      <c r="E53" s="26" t="s">
        <v>1814</v>
      </c>
      <c r="F53" s="9" t="s">
        <v>461</v>
      </c>
      <c r="K53" s="9" t="s">
        <v>2358</v>
      </c>
      <c r="L53" s="9" t="s">
        <v>2076</v>
      </c>
      <c r="M53" t="s">
        <v>2359</v>
      </c>
      <c r="N53" s="9" t="s">
        <v>2360</v>
      </c>
      <c r="O53" s="9" t="s">
        <v>2361</v>
      </c>
      <c r="P53" s="9" t="s">
        <v>34</v>
      </c>
    </row>
    <row r="54" spans="1:16">
      <c r="A54" s="9" t="s">
        <v>2362</v>
      </c>
      <c r="B54" s="9" t="s">
        <v>2264</v>
      </c>
      <c r="C54" s="9" t="s">
        <v>5</v>
      </c>
      <c r="D54" s="9" t="s">
        <v>2271</v>
      </c>
      <c r="E54" s="26" t="s">
        <v>1814</v>
      </c>
      <c r="F54" s="9" t="s">
        <v>2127</v>
      </c>
      <c r="K54" s="9" t="s">
        <v>2363</v>
      </c>
      <c r="L54" s="9" t="s">
        <v>53</v>
      </c>
      <c r="M54" t="s">
        <v>2129</v>
      </c>
      <c r="N54" t="s">
        <v>2130</v>
      </c>
      <c r="O54" s="20" t="s">
        <v>2131</v>
      </c>
      <c r="P54" t="s">
        <v>34</v>
      </c>
    </row>
    <row r="55" spans="1:16">
      <c r="A55" s="9" t="s">
        <v>2187</v>
      </c>
      <c r="B55" s="9" t="s">
        <v>2264</v>
      </c>
      <c r="C55" s="9" t="s">
        <v>5</v>
      </c>
      <c r="D55" s="9" t="s">
        <v>2271</v>
      </c>
      <c r="E55" s="26" t="s">
        <v>1814</v>
      </c>
      <c r="F55" s="9" t="s">
        <v>461</v>
      </c>
      <c r="K55" s="9">
        <v>2008</v>
      </c>
      <c r="L55" s="9" t="s">
        <v>2076</v>
      </c>
      <c r="M55" t="s">
        <v>2364</v>
      </c>
      <c r="N55" s="9" t="s">
        <v>2365</v>
      </c>
      <c r="O55" t="s">
        <v>2366</v>
      </c>
      <c r="P55" s="9" t="s">
        <v>34</v>
      </c>
    </row>
    <row r="56" spans="1:16">
      <c r="A56" s="9" t="s">
        <v>2184</v>
      </c>
      <c r="B56" s="9" t="s">
        <v>2264</v>
      </c>
      <c r="C56" s="9" t="s">
        <v>5</v>
      </c>
      <c r="D56" s="9" t="s">
        <v>2292</v>
      </c>
      <c r="E56" s="26" t="s">
        <v>1814</v>
      </c>
      <c r="F56" s="9" t="s">
        <v>463</v>
      </c>
      <c r="K56" s="9">
        <v>2005</v>
      </c>
      <c r="L56" s="9" t="s">
        <v>2076</v>
      </c>
      <c r="M56" t="s">
        <v>2134</v>
      </c>
      <c r="N56" t="s">
        <v>2135</v>
      </c>
      <c r="O56" t="s">
        <v>2136</v>
      </c>
      <c r="P56" t="s">
        <v>34</v>
      </c>
    </row>
    <row r="57" spans="1:16">
      <c r="A57" s="9" t="s">
        <v>2192</v>
      </c>
      <c r="B57" s="9" t="s">
        <v>2264</v>
      </c>
      <c r="C57" s="9" t="s">
        <v>5</v>
      </c>
      <c r="D57" s="9" t="s">
        <v>2292</v>
      </c>
      <c r="E57" s="26" t="s">
        <v>1814</v>
      </c>
      <c r="F57" s="9" t="s">
        <v>461</v>
      </c>
      <c r="G57" s="9" t="s">
        <v>534</v>
      </c>
      <c r="K57" s="9" t="s">
        <v>2137</v>
      </c>
      <c r="L57" s="9" t="s">
        <v>2076</v>
      </c>
      <c r="M57" t="s">
        <v>2138</v>
      </c>
      <c r="N57" t="s">
        <v>2139</v>
      </c>
      <c r="O57" t="s">
        <v>2140</v>
      </c>
      <c r="P57" t="s">
        <v>34</v>
      </c>
    </row>
    <row r="58" spans="1:16">
      <c r="A58" s="9" t="s">
        <v>2367</v>
      </c>
      <c r="B58" s="9" t="s">
        <v>2264</v>
      </c>
      <c r="C58" s="9" t="s">
        <v>5</v>
      </c>
      <c r="D58" s="9" t="s">
        <v>2292</v>
      </c>
      <c r="E58" s="26" t="s">
        <v>1814</v>
      </c>
      <c r="F58" s="9" t="s">
        <v>461</v>
      </c>
      <c r="K58" s="9" t="s">
        <v>2141</v>
      </c>
      <c r="L58" s="9" t="s">
        <v>2076</v>
      </c>
      <c r="M58" t="s">
        <v>2142</v>
      </c>
      <c r="N58" t="s">
        <v>2143</v>
      </c>
      <c r="O58" t="s">
        <v>2144</v>
      </c>
      <c r="P58" t="s">
        <v>34</v>
      </c>
    </row>
    <row r="59" spans="1:16">
      <c r="A59" s="9" t="s">
        <v>2368</v>
      </c>
      <c r="B59" s="9" t="s">
        <v>2264</v>
      </c>
      <c r="C59" s="9" t="s">
        <v>5</v>
      </c>
      <c r="D59" s="9" t="s">
        <v>2292</v>
      </c>
      <c r="E59" s="26" t="s">
        <v>1814</v>
      </c>
      <c r="F59" s="9" t="s">
        <v>919</v>
      </c>
      <c r="K59" s="9">
        <v>2011</v>
      </c>
      <c r="L59" s="9" t="s">
        <v>2076</v>
      </c>
      <c r="M59" t="s">
        <v>2145</v>
      </c>
      <c r="N59" t="s">
        <v>2146</v>
      </c>
      <c r="O59" t="s">
        <v>2147</v>
      </c>
      <c r="P59" t="s">
        <v>34</v>
      </c>
    </row>
    <row r="60" spans="1:16">
      <c r="A60" s="9" t="s">
        <v>2369</v>
      </c>
      <c r="B60" s="9" t="s">
        <v>2264</v>
      </c>
      <c r="C60" s="9" t="s">
        <v>5</v>
      </c>
      <c r="D60" s="9" t="s">
        <v>2271</v>
      </c>
      <c r="E60" s="26" t="s">
        <v>1814</v>
      </c>
      <c r="F60" s="9" t="s">
        <v>1359</v>
      </c>
      <c r="G60" s="9" t="s">
        <v>534</v>
      </c>
      <c r="K60" s="9" t="s">
        <v>2370</v>
      </c>
      <c r="L60" s="9" t="s">
        <v>2076</v>
      </c>
      <c r="M60" t="s">
        <v>2371</v>
      </c>
      <c r="N60" s="9" t="s">
        <v>2372</v>
      </c>
      <c r="O60" s="21" t="s">
        <v>2373</v>
      </c>
      <c r="P60" s="9" t="s">
        <v>34</v>
      </c>
    </row>
    <row r="61" spans="1:16">
      <c r="A61" s="9" t="s">
        <v>2189</v>
      </c>
      <c r="B61" s="9" t="s">
        <v>2264</v>
      </c>
      <c r="C61" s="9" t="s">
        <v>5</v>
      </c>
      <c r="D61" s="9" t="s">
        <v>2298</v>
      </c>
      <c r="E61" s="26" t="s">
        <v>1814</v>
      </c>
      <c r="F61" s="9" t="s">
        <v>2127</v>
      </c>
      <c r="K61" s="9" t="s">
        <v>2148</v>
      </c>
      <c r="L61" s="9" t="s">
        <v>2076</v>
      </c>
      <c r="M61" t="s">
        <v>2149</v>
      </c>
      <c r="N61" s="9" t="s">
        <v>2150</v>
      </c>
      <c r="O61" t="s">
        <v>2151</v>
      </c>
      <c r="P61" s="9" t="s">
        <v>34</v>
      </c>
    </row>
    <row r="62" spans="1:16">
      <c r="A62" s="9" t="s">
        <v>2191</v>
      </c>
      <c r="B62" s="9" t="s">
        <v>2264</v>
      </c>
      <c r="C62" s="9" t="s">
        <v>5</v>
      </c>
      <c r="D62" s="9" t="s">
        <v>2292</v>
      </c>
      <c r="E62" s="26" t="s">
        <v>1814</v>
      </c>
      <c r="F62" s="9" t="s">
        <v>2374</v>
      </c>
      <c r="K62" s="9" t="s">
        <v>2375</v>
      </c>
      <c r="L62" s="9" t="s">
        <v>2076</v>
      </c>
      <c r="M62" t="s">
        <v>2153</v>
      </c>
      <c r="N62" t="s">
        <v>2154</v>
      </c>
      <c r="O62" t="s">
        <v>2155</v>
      </c>
      <c r="P62" t="s">
        <v>34</v>
      </c>
    </row>
    <row r="67" spans="1:16">
      <c r="A67" s="9" t="s">
        <v>2184</v>
      </c>
      <c r="B67" s="9" t="s">
        <v>2264</v>
      </c>
      <c r="C67" s="9" t="s">
        <v>2376</v>
      </c>
      <c r="D67" s="9" t="s">
        <v>2298</v>
      </c>
      <c r="E67" s="9" t="s">
        <v>2060</v>
      </c>
      <c r="F67" s="9" t="s">
        <v>461</v>
      </c>
      <c r="K67" s="9" t="s">
        <v>2377</v>
      </c>
      <c r="L67" s="9" t="s">
        <v>2378</v>
      </c>
      <c r="M67" s="9" t="s">
        <v>2379</v>
      </c>
      <c r="N67" s="9" t="s">
        <v>2380</v>
      </c>
      <c r="O67" s="9" t="s">
        <v>2381</v>
      </c>
      <c r="P67" s="9" t="s">
        <v>34</v>
      </c>
    </row>
    <row r="68" spans="1:16">
      <c r="A68" s="9" t="s">
        <v>2184</v>
      </c>
      <c r="B68" s="9" t="s">
        <v>2264</v>
      </c>
      <c r="C68" s="9" t="s">
        <v>5</v>
      </c>
      <c r="D68" s="9" t="s">
        <v>2292</v>
      </c>
      <c r="E68" s="9" t="s">
        <v>2060</v>
      </c>
      <c r="F68" s="9" t="s">
        <v>461</v>
      </c>
      <c r="G68" s="9" t="s">
        <v>2382</v>
      </c>
      <c r="K68" s="9" t="s">
        <v>2383</v>
      </c>
      <c r="L68" s="9" t="s">
        <v>2076</v>
      </c>
      <c r="M68" t="s">
        <v>2384</v>
      </c>
      <c r="N68" s="9" t="s">
        <v>2385</v>
      </c>
      <c r="O68" t="s">
        <v>2386</v>
      </c>
      <c r="P68" s="9" t="s">
        <v>34</v>
      </c>
    </row>
    <row r="69" spans="1:16">
      <c r="A69" s="9" t="s">
        <v>2387</v>
      </c>
      <c r="B69" s="9" t="s">
        <v>2264</v>
      </c>
      <c r="C69" s="9" t="s">
        <v>5</v>
      </c>
      <c r="D69" s="9" t="s">
        <v>2271</v>
      </c>
      <c r="E69" s="9" t="s">
        <v>2060</v>
      </c>
      <c r="F69" s="9" t="s">
        <v>461</v>
      </c>
      <c r="M69" s="9" t="s">
        <v>2388</v>
      </c>
      <c r="N69" s="9" t="s">
        <v>2389</v>
      </c>
      <c r="O69" s="9" t="s">
        <v>2390</v>
      </c>
      <c r="P69" s="9" t="s">
        <v>34</v>
      </c>
    </row>
    <row r="70" spans="1:16">
      <c r="A70" t="s">
        <v>2387</v>
      </c>
      <c r="B70" s="9" t="s">
        <v>2264</v>
      </c>
      <c r="C70" s="9" t="s">
        <v>5</v>
      </c>
      <c r="D70" s="9" t="s">
        <v>2271</v>
      </c>
      <c r="E70" s="9" t="s">
        <v>2060</v>
      </c>
      <c r="F70" s="9" t="s">
        <v>461</v>
      </c>
      <c r="L70" t="s">
        <v>2391</v>
      </c>
      <c r="M70" t="s">
        <v>2392</v>
      </c>
      <c r="N70" s="9" t="s">
        <v>2393</v>
      </c>
      <c r="O70" t="s">
        <v>2394</v>
      </c>
      <c r="P70" s="9" t="s">
        <v>34</v>
      </c>
    </row>
    <row r="71" spans="1:16">
      <c r="A71" s="9" t="s">
        <v>2270</v>
      </c>
      <c r="B71" s="9" t="s">
        <v>2264</v>
      </c>
      <c r="C71" s="9" t="s">
        <v>5</v>
      </c>
      <c r="D71" s="9" t="s">
        <v>2292</v>
      </c>
      <c r="E71" s="9" t="s">
        <v>2060</v>
      </c>
      <c r="F71" s="9" t="s">
        <v>461</v>
      </c>
      <c r="K71" s="9" t="s">
        <v>2395</v>
      </c>
      <c r="M71" s="9" t="s">
        <v>2396</v>
      </c>
      <c r="N71" s="9" t="s">
        <v>2397</v>
      </c>
      <c r="O71" s="9" t="s">
        <v>2398</v>
      </c>
      <c r="P71" s="9" t="s">
        <v>34</v>
      </c>
    </row>
    <row r="72" spans="1:16">
      <c r="A72" s="9" t="s">
        <v>2367</v>
      </c>
      <c r="B72" s="9" t="s">
        <v>2264</v>
      </c>
      <c r="C72" s="9" t="s">
        <v>5</v>
      </c>
      <c r="D72" s="9" t="s">
        <v>2292</v>
      </c>
      <c r="E72" s="9" t="s">
        <v>2060</v>
      </c>
      <c r="F72" s="9" t="s">
        <v>461</v>
      </c>
      <c r="K72" s="9" t="s">
        <v>2399</v>
      </c>
      <c r="L72" s="9" t="s">
        <v>2400</v>
      </c>
      <c r="M72" t="s">
        <v>2401</v>
      </c>
      <c r="N72" s="9" t="s">
        <v>2402</v>
      </c>
      <c r="O72" s="9" t="s">
        <v>2403</v>
      </c>
      <c r="P72" s="9" t="s">
        <v>34</v>
      </c>
    </row>
    <row r="73" spans="1:16">
      <c r="A73" s="9" t="s">
        <v>2368</v>
      </c>
      <c r="B73" s="9" t="s">
        <v>2404</v>
      </c>
      <c r="C73" s="9" t="s">
        <v>5</v>
      </c>
      <c r="D73" s="9" t="s">
        <v>2292</v>
      </c>
      <c r="E73" s="9" t="s">
        <v>2060</v>
      </c>
      <c r="F73" s="9" t="s">
        <v>461</v>
      </c>
      <c r="K73" s="9" t="s">
        <v>2405</v>
      </c>
      <c r="L73" s="9" t="s">
        <v>2406</v>
      </c>
      <c r="M73" t="s">
        <v>2407</v>
      </c>
      <c r="N73" s="9" t="s">
        <v>2408</v>
      </c>
      <c r="O73" s="9" t="s">
        <v>2409</v>
      </c>
      <c r="P73" s="9" t="s">
        <v>34</v>
      </c>
    </row>
    <row r="74" spans="1:16">
      <c r="A74" s="9" t="s">
        <v>2410</v>
      </c>
      <c r="B74" s="9" t="s">
        <v>2264</v>
      </c>
      <c r="C74" s="9" t="s">
        <v>2376</v>
      </c>
      <c r="D74" s="9" t="s">
        <v>2271</v>
      </c>
      <c r="E74" s="9" t="s">
        <v>2060</v>
      </c>
      <c r="F74" s="9" t="s">
        <v>461</v>
      </c>
      <c r="K74" s="9" t="s">
        <v>2411</v>
      </c>
      <c r="L74" s="9" t="s">
        <v>2412</v>
      </c>
      <c r="M74" s="9" t="s">
        <v>2413</v>
      </c>
      <c r="N74" s="9" t="s">
        <v>2414</v>
      </c>
      <c r="O74" s="9" t="s">
        <v>2415</v>
      </c>
      <c r="P74" s="9" t="s">
        <v>34</v>
      </c>
    </row>
    <row r="75" spans="1:16">
      <c r="A75" s="9" t="s">
        <v>2416</v>
      </c>
      <c r="B75" s="9" t="s">
        <v>2264</v>
      </c>
      <c r="C75" s="9" t="s">
        <v>5</v>
      </c>
      <c r="D75" s="9" t="s">
        <v>2271</v>
      </c>
      <c r="E75" s="9" t="s">
        <v>2060</v>
      </c>
      <c r="F75" s="9" t="s">
        <v>461</v>
      </c>
      <c r="K75" s="9" t="s">
        <v>2417</v>
      </c>
      <c r="L75" s="9" t="s">
        <v>2418</v>
      </c>
      <c r="M75" s="9" t="s">
        <v>2419</v>
      </c>
      <c r="N75" s="9" t="s">
        <v>2420</v>
      </c>
      <c r="O75" s="9" t="s">
        <v>2421</v>
      </c>
      <c r="P75" s="9" t="s">
        <v>34</v>
      </c>
    </row>
    <row r="76" spans="1:16">
      <c r="A76" s="9" t="s">
        <v>2362</v>
      </c>
      <c r="B76" s="9" t="s">
        <v>2264</v>
      </c>
      <c r="C76" s="9" t="s">
        <v>5</v>
      </c>
      <c r="D76" s="9" t="s">
        <v>2271</v>
      </c>
      <c r="E76" s="9" t="s">
        <v>2060</v>
      </c>
      <c r="F76" s="9" t="s">
        <v>461</v>
      </c>
      <c r="K76" s="9" t="s">
        <v>2422</v>
      </c>
      <c r="L76" s="9" t="s">
        <v>2250</v>
      </c>
      <c r="M76" t="s">
        <v>2423</v>
      </c>
      <c r="N76" s="9" t="s">
        <v>2424</v>
      </c>
      <c r="O76" s="9" t="s">
        <v>2425</v>
      </c>
      <c r="P76" s="9" t="s">
        <v>34</v>
      </c>
    </row>
    <row r="79" spans="1:16">
      <c r="A79" s="9" t="s">
        <v>2426</v>
      </c>
      <c r="B79" s="9" t="s">
        <v>2264</v>
      </c>
      <c r="C79" s="9" t="s">
        <v>5</v>
      </c>
      <c r="D79" s="9" t="s">
        <v>2292</v>
      </c>
      <c r="E79" s="9" t="s">
        <v>935</v>
      </c>
      <c r="F79" s="9" t="s">
        <v>708</v>
      </c>
      <c r="K79" s="9" t="s">
        <v>2427</v>
      </c>
      <c r="L79" s="9" t="s">
        <v>2076</v>
      </c>
      <c r="M79" t="s">
        <v>2428</v>
      </c>
      <c r="N79" s="9" t="s">
        <v>2429</v>
      </c>
      <c r="O79" s="9" t="s">
        <v>2430</v>
      </c>
      <c r="P79" s="9" t="s">
        <v>34</v>
      </c>
    </row>
    <row r="80" spans="1:16" ht="24" customHeight="1">
      <c r="A80" s="9" t="s">
        <v>2195</v>
      </c>
      <c r="B80" s="9" t="s">
        <v>2264</v>
      </c>
      <c r="C80" s="9" t="s">
        <v>5</v>
      </c>
      <c r="D80" s="9" t="s">
        <v>2271</v>
      </c>
      <c r="E80" s="9" t="s">
        <v>935</v>
      </c>
      <c r="F80" s="9" t="s">
        <v>708</v>
      </c>
      <c r="L80" s="9" t="s">
        <v>2076</v>
      </c>
      <c r="M80" s="10" t="s">
        <v>2431</v>
      </c>
      <c r="N80" s="9" t="s">
        <v>2219</v>
      </c>
      <c r="O80" s="9" t="s">
        <v>2220</v>
      </c>
      <c r="P80" s="9" t="s">
        <v>34</v>
      </c>
    </row>
    <row r="82" spans="1:16">
      <c r="A82" s="9" t="s">
        <v>2184</v>
      </c>
      <c r="B82" s="9" t="s">
        <v>2432</v>
      </c>
      <c r="C82" s="9" t="s">
        <v>5</v>
      </c>
      <c r="D82" s="9" t="s">
        <v>2433</v>
      </c>
      <c r="E82" s="9" t="s">
        <v>1599</v>
      </c>
      <c r="F82" s="9" t="s">
        <v>463</v>
      </c>
      <c r="G82" s="9" t="s">
        <v>534</v>
      </c>
      <c r="K82" s="9" t="s">
        <v>2434</v>
      </c>
      <c r="L82" s="9" t="s">
        <v>2058</v>
      </c>
      <c r="M82" t="s">
        <v>2435</v>
      </c>
      <c r="N82" s="9" t="s">
        <v>2436</v>
      </c>
      <c r="O82" t="s">
        <v>2437</v>
      </c>
      <c r="P82" s="9" t="s">
        <v>34</v>
      </c>
    </row>
    <row r="83" spans="1:16">
      <c r="A83" s="9" t="s">
        <v>2184</v>
      </c>
      <c r="B83" s="9" t="s">
        <v>2432</v>
      </c>
      <c r="C83" s="9" t="s">
        <v>5</v>
      </c>
      <c r="D83" s="9" t="s">
        <v>2292</v>
      </c>
      <c r="E83" s="9" t="s">
        <v>1599</v>
      </c>
      <c r="F83" s="9" t="s">
        <v>2438</v>
      </c>
      <c r="K83" s="9" t="s">
        <v>2439</v>
      </c>
      <c r="L83" s="9" t="s">
        <v>2058</v>
      </c>
      <c r="M83" t="s">
        <v>2440</v>
      </c>
      <c r="N83" s="9" t="s">
        <v>2441</v>
      </c>
      <c r="O83" s="9" t="s">
        <v>2442</v>
      </c>
      <c r="P83" s="9" t="s">
        <v>34</v>
      </c>
    </row>
    <row r="84" spans="1:16">
      <c r="A84" s="9" t="s">
        <v>2184</v>
      </c>
      <c r="B84" s="9" t="s">
        <v>2432</v>
      </c>
      <c r="C84" s="9" t="s">
        <v>5</v>
      </c>
      <c r="D84" s="9" t="s">
        <v>2292</v>
      </c>
      <c r="E84" s="9" t="s">
        <v>1599</v>
      </c>
      <c r="F84" s="9" t="s">
        <v>2443</v>
      </c>
      <c r="L84" s="9" t="s">
        <v>2058</v>
      </c>
      <c r="M84" s="9" t="s">
        <v>2444</v>
      </c>
      <c r="N84" s="9" t="s">
        <v>2445</v>
      </c>
      <c r="O84" s="9" t="s">
        <v>2446</v>
      </c>
      <c r="P84" s="9" t="s">
        <v>34</v>
      </c>
    </row>
    <row r="85" spans="1:16" ht="37.5" customHeight="1">
      <c r="A85" s="9" t="s">
        <v>2447</v>
      </c>
      <c r="B85" s="9" t="s">
        <v>2432</v>
      </c>
      <c r="C85" s="9" t="s">
        <v>5</v>
      </c>
      <c r="D85" s="9" t="s">
        <v>2292</v>
      </c>
      <c r="E85" s="9" t="s">
        <v>1599</v>
      </c>
      <c r="F85" s="9" t="s">
        <v>2438</v>
      </c>
      <c r="K85" s="9" t="s">
        <v>2448</v>
      </c>
      <c r="L85" s="9" t="s">
        <v>2058</v>
      </c>
      <c r="M85" s="10" t="s">
        <v>2449</v>
      </c>
      <c r="N85" s="9" t="s">
        <v>2450</v>
      </c>
      <c r="O85" s="9" t="s">
        <v>2451</v>
      </c>
      <c r="P85" s="9" t="s">
        <v>34</v>
      </c>
    </row>
    <row r="86" spans="1:16">
      <c r="A86" s="9" t="s">
        <v>2189</v>
      </c>
      <c r="B86" s="9" t="s">
        <v>2432</v>
      </c>
      <c r="C86" s="9" t="s">
        <v>5</v>
      </c>
      <c r="D86" s="9" t="s">
        <v>2292</v>
      </c>
      <c r="E86" s="9" t="s">
        <v>1599</v>
      </c>
      <c r="F86" s="9" t="s">
        <v>2438</v>
      </c>
      <c r="K86" s="9" t="s">
        <v>2452</v>
      </c>
      <c r="L86" s="9" t="s">
        <v>2058</v>
      </c>
      <c r="M86" t="s">
        <v>2453</v>
      </c>
      <c r="N86" s="9" t="s">
        <v>2454</v>
      </c>
      <c r="O86" t="s">
        <v>2455</v>
      </c>
      <c r="P86" s="9" t="s">
        <v>34</v>
      </c>
    </row>
    <row r="89" spans="1:16">
      <c r="A89" s="9" t="s">
        <v>2456</v>
      </c>
      <c r="B89" s="9" t="s">
        <v>2432</v>
      </c>
      <c r="C89" s="9" t="s">
        <v>5</v>
      </c>
      <c r="D89" s="9" t="s">
        <v>2457</v>
      </c>
      <c r="E89" s="9" t="s">
        <v>2038</v>
      </c>
      <c r="F89" s="9" t="s">
        <v>708</v>
      </c>
      <c r="K89" s="9" t="s">
        <v>2458</v>
      </c>
      <c r="L89" s="9" t="s">
        <v>2058</v>
      </c>
      <c r="M89" t="s">
        <v>2459</v>
      </c>
      <c r="N89" s="9" t="s">
        <v>2460</v>
      </c>
      <c r="O89" s="9" t="s">
        <v>2461</v>
      </c>
      <c r="P89" s="9" t="s">
        <v>34</v>
      </c>
    </row>
    <row r="90" spans="1:16">
      <c r="A90" s="9" t="s">
        <v>2189</v>
      </c>
      <c r="B90" s="9" t="s">
        <v>2432</v>
      </c>
      <c r="C90" s="9" t="s">
        <v>5</v>
      </c>
      <c r="D90" s="9" t="s">
        <v>2292</v>
      </c>
      <c r="E90" s="9" t="s">
        <v>2038</v>
      </c>
      <c r="F90" s="9" t="s">
        <v>708</v>
      </c>
      <c r="K90" t="s">
        <v>2246</v>
      </c>
      <c r="L90" s="9" t="s">
        <v>2058</v>
      </c>
      <c r="M90" t="s">
        <v>2247</v>
      </c>
      <c r="N90" t="s">
        <v>2248</v>
      </c>
      <c r="O90" t="s">
        <v>2249</v>
      </c>
      <c r="P90" t="s">
        <v>34</v>
      </c>
    </row>
    <row r="91" spans="1:16">
      <c r="A91" s="9" t="s">
        <v>2362</v>
      </c>
      <c r="B91" s="9" t="s">
        <v>2432</v>
      </c>
      <c r="C91" s="9" t="s">
        <v>5</v>
      </c>
      <c r="D91" s="9" t="s">
        <v>2271</v>
      </c>
      <c r="E91" s="9" t="s">
        <v>2038</v>
      </c>
      <c r="F91" s="9" t="s">
        <v>708</v>
      </c>
      <c r="K91" s="9" t="s">
        <v>2251</v>
      </c>
      <c r="L91" s="9" t="s">
        <v>2250</v>
      </c>
      <c r="M91" t="s">
        <v>2252</v>
      </c>
      <c r="N91" s="9" t="s">
        <v>2253</v>
      </c>
      <c r="O91" s="9" t="s">
        <v>2254</v>
      </c>
      <c r="P91" s="9" t="s">
        <v>34</v>
      </c>
    </row>
    <row r="92" spans="1:16">
      <c r="A92" s="9" t="s">
        <v>2462</v>
      </c>
      <c r="B92" s="9" t="s">
        <v>2432</v>
      </c>
      <c r="C92" s="9" t="s">
        <v>5</v>
      </c>
      <c r="D92" s="9" t="s">
        <v>2271</v>
      </c>
      <c r="E92" s="9" t="s">
        <v>2038</v>
      </c>
      <c r="F92" s="9" t="s">
        <v>708</v>
      </c>
      <c r="K92" s="9" t="s">
        <v>2293</v>
      </c>
      <c r="L92" s="9" t="s">
        <v>53</v>
      </c>
      <c r="M92" t="s">
        <v>2255</v>
      </c>
      <c r="N92" t="s">
        <v>2256</v>
      </c>
      <c r="O92" t="s">
        <v>2257</v>
      </c>
      <c r="P92" t="s">
        <v>34</v>
      </c>
    </row>
    <row r="95" spans="1:16">
      <c r="A95" s="9" t="s">
        <v>2191</v>
      </c>
      <c r="B95" s="9" t="s">
        <v>2432</v>
      </c>
      <c r="C95" s="9" t="s">
        <v>5</v>
      </c>
      <c r="D95" s="9" t="s">
        <v>2292</v>
      </c>
      <c r="E95" s="9" t="s">
        <v>854</v>
      </c>
      <c r="F95" s="9" t="s">
        <v>708</v>
      </c>
      <c r="K95" s="9" t="s">
        <v>2463</v>
      </c>
      <c r="L95" s="9" t="s">
        <v>2058</v>
      </c>
      <c r="M95" t="s">
        <v>2464</v>
      </c>
      <c r="N95" s="9" t="s">
        <v>2465</v>
      </c>
      <c r="O95" s="9" t="s">
        <v>2466</v>
      </c>
      <c r="P95" s="9" t="s">
        <v>34</v>
      </c>
    </row>
    <row r="96" spans="1:16">
      <c r="A96" s="9" t="s">
        <v>2270</v>
      </c>
      <c r="B96" s="9" t="s">
        <v>2432</v>
      </c>
      <c r="C96" s="9" t="s">
        <v>5</v>
      </c>
      <c r="D96" s="9" t="s">
        <v>2292</v>
      </c>
      <c r="E96" s="9" t="s">
        <v>854</v>
      </c>
      <c r="F96" s="9" t="s">
        <v>708</v>
      </c>
      <c r="K96" s="9">
        <v>2013</v>
      </c>
      <c r="L96" s="9" t="s">
        <v>2058</v>
      </c>
      <c r="M96" t="s">
        <v>2467</v>
      </c>
      <c r="N96" s="9" t="s">
        <v>2468</v>
      </c>
      <c r="O96" s="9" t="s">
        <v>2469</v>
      </c>
      <c r="P96" s="9" t="s">
        <v>34</v>
      </c>
    </row>
    <row r="97" spans="1:16">
      <c r="A97" s="9" t="s">
        <v>2189</v>
      </c>
      <c r="B97" s="9" t="s">
        <v>2432</v>
      </c>
      <c r="C97" s="9" t="s">
        <v>5</v>
      </c>
      <c r="D97" s="9" t="s">
        <v>2292</v>
      </c>
      <c r="E97" s="9" t="s">
        <v>854</v>
      </c>
      <c r="F97" s="9" t="s">
        <v>708</v>
      </c>
      <c r="K97" s="9" t="s">
        <v>2156</v>
      </c>
      <c r="L97" s="9" t="s">
        <v>2058</v>
      </c>
      <c r="M97" t="s">
        <v>2157</v>
      </c>
      <c r="N97" t="s">
        <v>2158</v>
      </c>
      <c r="O97" t="s">
        <v>2159</v>
      </c>
      <c r="P97" t="s">
        <v>34</v>
      </c>
    </row>
    <row r="98" spans="1:16">
      <c r="A98" s="9" t="s">
        <v>2426</v>
      </c>
      <c r="B98" s="9" t="s">
        <v>2432</v>
      </c>
      <c r="C98" s="9" t="s">
        <v>5</v>
      </c>
      <c r="D98" s="9" t="s">
        <v>2292</v>
      </c>
      <c r="E98" s="9" t="s">
        <v>854</v>
      </c>
      <c r="F98" s="9" t="s">
        <v>708</v>
      </c>
      <c r="K98" s="9" t="s">
        <v>2470</v>
      </c>
      <c r="L98" s="9" t="s">
        <v>2058</v>
      </c>
      <c r="M98" t="s">
        <v>2471</v>
      </c>
      <c r="N98" s="9" t="s">
        <v>2472</v>
      </c>
      <c r="O98" s="9" t="s">
        <v>2473</v>
      </c>
      <c r="P98" s="9" t="s">
        <v>34</v>
      </c>
    </row>
    <row r="99" spans="1:16">
      <c r="A99" s="9" t="s">
        <v>2357</v>
      </c>
      <c r="B99" s="9" t="s">
        <v>2432</v>
      </c>
      <c r="C99" s="9" t="s">
        <v>5</v>
      </c>
      <c r="D99" s="9" t="s">
        <v>2292</v>
      </c>
      <c r="E99" s="9" t="s">
        <v>854</v>
      </c>
      <c r="F99" s="9" t="s">
        <v>708</v>
      </c>
      <c r="K99" s="9">
        <v>2019</v>
      </c>
      <c r="L99" s="9" t="s">
        <v>2058</v>
      </c>
      <c r="M99" t="s">
        <v>2474</v>
      </c>
      <c r="N99" s="9" t="s">
        <v>2475</v>
      </c>
      <c r="O99" s="9" t="s">
        <v>2476</v>
      </c>
      <c r="P99" s="9" t="s">
        <v>34</v>
      </c>
    </row>
    <row r="100" spans="1:16">
      <c r="A100" s="9" t="s">
        <v>2477</v>
      </c>
      <c r="B100" s="9" t="s">
        <v>2432</v>
      </c>
      <c r="C100" s="9" t="s">
        <v>5</v>
      </c>
      <c r="D100" s="9" t="s">
        <v>2271</v>
      </c>
      <c r="E100" s="9" t="s">
        <v>854</v>
      </c>
      <c r="F100" s="9" t="s">
        <v>708</v>
      </c>
      <c r="K100" s="9" t="s">
        <v>2478</v>
      </c>
      <c r="L100" s="9" t="s">
        <v>2058</v>
      </c>
      <c r="M100" t="s">
        <v>2479</v>
      </c>
      <c r="N100" s="9" t="s">
        <v>889</v>
      </c>
      <c r="O100" t="s">
        <v>890</v>
      </c>
      <c r="P100" s="9" t="s">
        <v>34</v>
      </c>
    </row>
    <row r="101" spans="1:16">
      <c r="A101" s="9" t="s">
        <v>2191</v>
      </c>
      <c r="B101" s="9" t="s">
        <v>2432</v>
      </c>
      <c r="C101" s="9" t="s">
        <v>5</v>
      </c>
      <c r="D101" s="9" t="s">
        <v>2433</v>
      </c>
      <c r="E101" s="9" t="s">
        <v>854</v>
      </c>
      <c r="F101" s="9" t="s">
        <v>2480</v>
      </c>
      <c r="K101" s="9" t="s">
        <v>2481</v>
      </c>
      <c r="L101" s="9" t="s">
        <v>2058</v>
      </c>
      <c r="M101" t="s">
        <v>2482</v>
      </c>
      <c r="N101" s="9" t="s">
        <v>2483</v>
      </c>
      <c r="O101" s="9" t="s">
        <v>2484</v>
      </c>
      <c r="P101" s="9" t="s">
        <v>34</v>
      </c>
    </row>
    <row r="102" spans="1:16">
      <c r="A102" s="9" t="s">
        <v>2191</v>
      </c>
      <c r="B102" s="9" t="s">
        <v>2432</v>
      </c>
      <c r="C102" s="9" t="s">
        <v>5</v>
      </c>
      <c r="D102" s="9" t="s">
        <v>2433</v>
      </c>
      <c r="E102" s="9" t="s">
        <v>854</v>
      </c>
      <c r="F102" s="9" t="s">
        <v>708</v>
      </c>
      <c r="K102" s="9" t="s">
        <v>2485</v>
      </c>
      <c r="L102" s="9" t="s">
        <v>2058</v>
      </c>
      <c r="M102" t="s">
        <v>2486</v>
      </c>
      <c r="N102" s="9" t="s">
        <v>2487</v>
      </c>
      <c r="O102" t="s">
        <v>2488</v>
      </c>
      <c r="P102" s="9" t="s">
        <v>34</v>
      </c>
    </row>
    <row r="103" spans="1:16">
      <c r="A103" s="9" t="s">
        <v>2192</v>
      </c>
      <c r="B103" s="9" t="s">
        <v>2432</v>
      </c>
      <c r="C103" s="9" t="s">
        <v>5</v>
      </c>
      <c r="D103" s="9" t="s">
        <v>2292</v>
      </c>
      <c r="E103" s="9" t="s">
        <v>854</v>
      </c>
      <c r="F103" s="9" t="s">
        <v>708</v>
      </c>
      <c r="K103" s="9">
        <v>2011</v>
      </c>
      <c r="L103" s="9" t="s">
        <v>2058</v>
      </c>
      <c r="M103" s="9" t="s">
        <v>2489</v>
      </c>
      <c r="N103" s="9" t="s">
        <v>2490</v>
      </c>
      <c r="O103" s="9" t="s">
        <v>2491</v>
      </c>
      <c r="P103" s="9" t="s">
        <v>34</v>
      </c>
    </row>
    <row r="104" spans="1:16">
      <c r="A104" s="9" t="s">
        <v>2187</v>
      </c>
      <c r="B104" s="9" t="s">
        <v>2432</v>
      </c>
      <c r="C104" s="9" t="s">
        <v>5</v>
      </c>
      <c r="D104" s="9" t="s">
        <v>2271</v>
      </c>
      <c r="E104" s="9" t="s">
        <v>854</v>
      </c>
      <c r="F104" s="9" t="s">
        <v>708</v>
      </c>
      <c r="K104" s="9" t="s">
        <v>2188</v>
      </c>
      <c r="L104" s="9" t="s">
        <v>2058</v>
      </c>
      <c r="M104" t="s">
        <v>2180</v>
      </c>
      <c r="N104" s="9" t="s">
        <v>2181</v>
      </c>
      <c r="O104" s="9" t="s">
        <v>2182</v>
      </c>
      <c r="P104" s="9" t="s">
        <v>34</v>
      </c>
    </row>
    <row r="105" spans="1:16">
      <c r="A105" s="9" t="s">
        <v>2346</v>
      </c>
      <c r="B105" s="9" t="s">
        <v>2432</v>
      </c>
      <c r="C105" s="9" t="s">
        <v>5</v>
      </c>
      <c r="D105" s="9" t="s">
        <v>2292</v>
      </c>
      <c r="E105" s="9" t="s">
        <v>854</v>
      </c>
      <c r="F105" s="9" t="s">
        <v>708</v>
      </c>
      <c r="K105" s="9" t="s">
        <v>2492</v>
      </c>
      <c r="L105" s="9" t="s">
        <v>2058</v>
      </c>
      <c r="M105" t="s">
        <v>2493</v>
      </c>
      <c r="N105" s="9" t="s">
        <v>2494</v>
      </c>
      <c r="O105" s="9" t="s">
        <v>2495</v>
      </c>
      <c r="P105" s="9" t="s">
        <v>34</v>
      </c>
    </row>
    <row r="106" spans="1:16">
      <c r="A106" s="9" t="s">
        <v>2346</v>
      </c>
      <c r="B106" s="9" t="s">
        <v>45</v>
      </c>
      <c r="C106" s="9" t="s">
        <v>5</v>
      </c>
      <c r="D106" s="9" t="s">
        <v>2271</v>
      </c>
      <c r="E106" s="26" t="s">
        <v>556</v>
      </c>
      <c r="F106" s="9" t="s">
        <v>161</v>
      </c>
      <c r="K106" s="9" t="s">
        <v>2496</v>
      </c>
      <c r="L106" s="9" t="s">
        <v>2058</v>
      </c>
      <c r="M106" t="s">
        <v>2497</v>
      </c>
      <c r="N106" s="9" t="s">
        <v>2498</v>
      </c>
      <c r="O106" t="s">
        <v>2499</v>
      </c>
      <c r="P106" s="9" t="s">
        <v>34</v>
      </c>
    </row>
    <row r="107" spans="1:16">
      <c r="A107" s="9" t="s">
        <v>2500</v>
      </c>
      <c r="B107" s="9" t="s">
        <v>45</v>
      </c>
      <c r="C107" s="9" t="s">
        <v>5</v>
      </c>
      <c r="D107" s="9" t="s">
        <v>2271</v>
      </c>
      <c r="E107" s="26" t="s">
        <v>556</v>
      </c>
      <c r="F107" s="9" t="s">
        <v>161</v>
      </c>
      <c r="K107" s="9">
        <v>2012</v>
      </c>
      <c r="L107" s="9" t="s">
        <v>2058</v>
      </c>
      <c r="M107" s="28" t="s">
        <v>2501</v>
      </c>
      <c r="N107" s="9" t="s">
        <v>2502</v>
      </c>
      <c r="O107" s="9" t="s">
        <v>2503</v>
      </c>
      <c r="P107" s="9" t="s">
        <v>34</v>
      </c>
    </row>
    <row r="108" spans="1:16">
      <c r="A108" s="9" t="s">
        <v>2184</v>
      </c>
      <c r="B108" s="9" t="s">
        <v>45</v>
      </c>
      <c r="C108" s="9" t="s">
        <v>5</v>
      </c>
      <c r="D108" s="9" t="s">
        <v>2292</v>
      </c>
      <c r="E108" s="26" t="s">
        <v>556</v>
      </c>
      <c r="F108" s="9" t="s">
        <v>161</v>
      </c>
      <c r="K108" s="9">
        <v>2014</v>
      </c>
      <c r="L108" s="9" t="s">
        <v>2058</v>
      </c>
      <c r="M108" t="s">
        <v>2504</v>
      </c>
      <c r="N108" s="9" t="s">
        <v>2505</v>
      </c>
      <c r="O108" s="9" t="s">
        <v>2506</v>
      </c>
      <c r="P108" s="9" t="s">
        <v>34</v>
      </c>
    </row>
    <row r="109" spans="1:16">
      <c r="A109" s="9" t="s">
        <v>2270</v>
      </c>
      <c r="B109" s="9" t="s">
        <v>45</v>
      </c>
      <c r="C109" s="9" t="s">
        <v>5</v>
      </c>
      <c r="D109" s="9" t="s">
        <v>2292</v>
      </c>
      <c r="E109" s="26" t="s">
        <v>556</v>
      </c>
      <c r="F109" s="9" t="s">
        <v>161</v>
      </c>
      <c r="K109" s="9" t="s">
        <v>2141</v>
      </c>
      <c r="L109" s="9" t="s">
        <v>2058</v>
      </c>
      <c r="M109" t="s">
        <v>2507</v>
      </c>
      <c r="N109" s="9" t="s">
        <v>2508</v>
      </c>
      <c r="O109" s="9" t="s">
        <v>2509</v>
      </c>
      <c r="P109" s="9" t="s">
        <v>34</v>
      </c>
    </row>
    <row r="110" spans="1:16">
      <c r="A110" s="9" t="s">
        <v>2189</v>
      </c>
      <c r="B110" s="9" t="s">
        <v>2432</v>
      </c>
      <c r="C110" s="9" t="s">
        <v>5</v>
      </c>
      <c r="D110" s="9" t="s">
        <v>2292</v>
      </c>
      <c r="E110" s="26" t="s">
        <v>556</v>
      </c>
      <c r="F110" s="9" t="s">
        <v>161</v>
      </c>
      <c r="K110" s="9">
        <v>2008</v>
      </c>
      <c r="L110" s="9" t="s">
        <v>2058</v>
      </c>
      <c r="M110" t="s">
        <v>2510</v>
      </c>
      <c r="N110" s="9" t="s">
        <v>2511</v>
      </c>
      <c r="O110" s="9" t="s">
        <v>2512</v>
      </c>
      <c r="P110" s="9" t="s">
        <v>34</v>
      </c>
    </row>
    <row r="111" spans="1:16">
      <c r="A111" s="9" t="s">
        <v>2189</v>
      </c>
      <c r="B111" s="9" t="s">
        <v>2432</v>
      </c>
      <c r="C111" s="9" t="s">
        <v>5</v>
      </c>
      <c r="D111" s="9" t="s">
        <v>2292</v>
      </c>
      <c r="E111" s="26" t="s">
        <v>556</v>
      </c>
      <c r="F111" s="9" t="s">
        <v>161</v>
      </c>
      <c r="K111" s="9" t="s">
        <v>2123</v>
      </c>
      <c r="L111" s="9" t="s">
        <v>2058</v>
      </c>
      <c r="M111" t="s">
        <v>2513</v>
      </c>
      <c r="N111" s="9" t="s">
        <v>2514</v>
      </c>
      <c r="O111" s="9" t="s">
        <v>2515</v>
      </c>
      <c r="P111" s="9" t="s">
        <v>34</v>
      </c>
    </row>
    <row r="112" spans="1:16">
      <c r="A112" s="9" t="s">
        <v>2189</v>
      </c>
      <c r="B112" s="9" t="s">
        <v>2432</v>
      </c>
      <c r="C112" s="9" t="s">
        <v>5</v>
      </c>
      <c r="D112" s="9" t="s">
        <v>2292</v>
      </c>
      <c r="E112" s="26" t="s">
        <v>556</v>
      </c>
      <c r="F112" s="9" t="s">
        <v>161</v>
      </c>
      <c r="K112" s="9" t="s">
        <v>2516</v>
      </c>
      <c r="L112" s="9" t="s">
        <v>2058</v>
      </c>
      <c r="M112" t="s">
        <v>2517</v>
      </c>
      <c r="N112" s="9" t="s">
        <v>2518</v>
      </c>
      <c r="O112" s="9" t="s">
        <v>2519</v>
      </c>
      <c r="P112" s="9" t="s">
        <v>34</v>
      </c>
    </row>
    <row r="113" spans="1:16">
      <c r="A113" s="9" t="s">
        <v>2191</v>
      </c>
      <c r="B113" s="9" t="s">
        <v>45</v>
      </c>
      <c r="C113" s="9" t="s">
        <v>5</v>
      </c>
      <c r="D113" s="9" t="s">
        <v>2292</v>
      </c>
      <c r="E113" s="26" t="s">
        <v>556</v>
      </c>
      <c r="F113" s="9" t="s">
        <v>161</v>
      </c>
      <c r="K113" s="9" t="s">
        <v>2520</v>
      </c>
      <c r="L113" s="9" t="s">
        <v>2058</v>
      </c>
      <c r="M113" t="s">
        <v>2521</v>
      </c>
      <c r="N113" s="9" t="s">
        <v>2522</v>
      </c>
      <c r="O113" s="9" t="s">
        <v>2523</v>
      </c>
      <c r="P113" s="9" t="s">
        <v>34</v>
      </c>
    </row>
    <row r="114" spans="1:16">
      <c r="A114" s="9" t="s">
        <v>2187</v>
      </c>
      <c r="B114" s="9" t="s">
        <v>2432</v>
      </c>
      <c r="C114" s="9" t="s">
        <v>5</v>
      </c>
      <c r="D114" s="9" t="s">
        <v>2292</v>
      </c>
      <c r="E114" s="26" t="s">
        <v>556</v>
      </c>
      <c r="F114" s="9" t="s">
        <v>161</v>
      </c>
      <c r="K114" s="9" t="s">
        <v>2171</v>
      </c>
      <c r="L114" s="9" t="s">
        <v>2058</v>
      </c>
      <c r="M114" t="s">
        <v>2524</v>
      </c>
      <c r="N114" s="9" t="s">
        <v>2525</v>
      </c>
      <c r="O114" s="9" t="s">
        <v>2526</v>
      </c>
      <c r="P114" s="9" t="s">
        <v>34</v>
      </c>
    </row>
    <row r="115" spans="1:16">
      <c r="A115" s="9" t="s">
        <v>2187</v>
      </c>
      <c r="B115" s="9" t="s">
        <v>2432</v>
      </c>
      <c r="C115" s="9" t="s">
        <v>5</v>
      </c>
      <c r="D115" s="9" t="s">
        <v>2292</v>
      </c>
      <c r="E115" s="26" t="s">
        <v>556</v>
      </c>
      <c r="F115" s="9" t="s">
        <v>161</v>
      </c>
      <c r="K115" s="9" t="s">
        <v>2123</v>
      </c>
      <c r="L115" s="9" t="s">
        <v>2058</v>
      </c>
      <c r="M115" t="s">
        <v>2124</v>
      </c>
      <c r="N115" s="9" t="s">
        <v>2125</v>
      </c>
      <c r="O115" t="s">
        <v>2126</v>
      </c>
      <c r="P115" s="9" t="s">
        <v>34</v>
      </c>
    </row>
    <row r="116" spans="1:16">
      <c r="A116" s="9" t="s">
        <v>2203</v>
      </c>
      <c r="B116" s="9" t="s">
        <v>45</v>
      </c>
      <c r="C116" s="9" t="s">
        <v>5</v>
      </c>
      <c r="D116" s="9" t="s">
        <v>2292</v>
      </c>
      <c r="E116" s="26" t="s">
        <v>556</v>
      </c>
      <c r="F116" s="9" t="s">
        <v>161</v>
      </c>
      <c r="K116" s="9" t="s">
        <v>2527</v>
      </c>
      <c r="L116" s="9" t="s">
        <v>2058</v>
      </c>
      <c r="M116" t="s">
        <v>2528</v>
      </c>
      <c r="N116" s="9" t="s">
        <v>2529</v>
      </c>
      <c r="O116" s="9" t="s">
        <v>2530</v>
      </c>
      <c r="P116" s="9" t="s">
        <v>34</v>
      </c>
    </row>
  </sheetData>
  <autoFilter ref="A1:O9" xr:uid="{8936A7F4-A5AF-4655-9117-85A4FCE1F71C}"/>
  <hyperlinks>
    <hyperlink ref="O2" r:id="rId1" xr:uid="{2A95EA81-ED17-4C69-BF7E-C96E4B59BEA3}"/>
    <hyperlink ref="O21" r:id="rId2" xr:uid="{519FA1C8-C7C3-4CEA-B66E-677C00028860}"/>
    <hyperlink ref="O26" r:id="rId3" xr:uid="{39199F2E-050A-45AC-8D90-837EBDA679E9}"/>
    <hyperlink ref="O27" r:id="rId4" xr:uid="{FCF7F6CF-28CA-45C3-92A7-671398A304B8}"/>
    <hyperlink ref="O28" r:id="rId5" xr:uid="{6640B81B-8B52-4FE2-84C3-BB0AE4CAED0B}"/>
    <hyperlink ref="O29" r:id="rId6" xr:uid="{D1EA6053-6B45-4E0D-8492-F8132F2E5DBC}"/>
    <hyperlink ref="O54" r:id="rId7" xr:uid="{5AC65D64-37EC-4545-B94C-365867A484C7}"/>
    <hyperlink ref="O60" r:id="rId8" xr:uid="{4BA94247-D1AB-4FEE-A9FF-87EC2D0D48E5}"/>
  </hyperlinks>
  <pageMargins left="0.7" right="0.7" top="0.75" bottom="0.75" header="0.3" footer="0.3"/>
  <pageSetup paperSize="9" orientation="portrait" r:id="rId9"/>
  <extLst>
    <ext xmlns:x14="http://schemas.microsoft.com/office/spreadsheetml/2009/9/main" uri="{CCE6A557-97BC-4b89-ADB6-D9C93CAAB3DF}">
      <x14:dataValidations xmlns:xm="http://schemas.microsoft.com/office/excel/2006/main" count="5">
        <x14:dataValidation type="list" allowBlank="1" showInputMessage="1" showErrorMessage="1" xr:uid="{2B3DFEFF-8F59-4925-8A05-948D934A3A6E}">
          <x14:formula1>
            <xm:f>LOT!$D$15:$D$19</xm:f>
          </x14:formula1>
          <xm:sqref>E2 E21:E22</xm:sqref>
        </x14:dataValidation>
        <x14:dataValidation type="list" allowBlank="1" showInputMessage="1" showErrorMessage="1" xr:uid="{AB435937-4E4C-426C-8285-84A5BF90D4BF}">
          <x14:formula1>
            <xm:f>LOT!$D$44:$D$47</xm:f>
          </x14:formula1>
          <xm:sqref>D2 D33:D34 D25:D30 D21 D12 D8 D15 D46</xm:sqref>
        </x14:dataValidation>
        <x14:dataValidation type="list" allowBlank="1" showInputMessage="1" showErrorMessage="1" xr:uid="{D5975432-FD82-4F1A-863E-6DA988238C6F}">
          <x14:formula1>
            <xm:f>LOT!$D$52:$D$53</xm:f>
          </x14:formula1>
          <xm:sqref>B2 B33:B34 B25:B31 B21:B22 B12:B13 B8:B9 B15 B46:B47 B19</xm:sqref>
        </x14:dataValidation>
        <x14:dataValidation type="list" allowBlank="1" showInputMessage="1" showErrorMessage="1" xr:uid="{E9A6945B-E88A-40FE-983E-7A73C21D0946}">
          <x14:formula1>
            <xm:f>LOT!$D$56:$D$57</xm:f>
          </x14:formula1>
          <xm:sqref>C25:C26 C2 C21 C12:C13</xm:sqref>
        </x14:dataValidation>
        <x14:dataValidation type="list" allowBlank="1" showInputMessage="1" showErrorMessage="1" xr:uid="{B5C840B5-3BE7-4DB6-BBC6-B4E4A45DB4B6}">
          <x14:formula1>
            <xm:f>LOT!$A$44:$A$70</xm:f>
          </x14:formula1>
          <xm:sqref>A2 A21 A12:A13 A4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873A6-B729-4EE7-8261-A8E08D8CA96D}">
  <dimension ref="A1:U16"/>
  <sheetViews>
    <sheetView topLeftCell="C1" zoomScale="70" zoomScaleNormal="70" workbookViewId="0">
      <pane ySplit="1" topLeftCell="A2" activePane="bottomLeft" state="frozen"/>
      <selection pane="bottomLeft" activeCell="Q16" sqref="Q16"/>
    </sheetView>
  </sheetViews>
  <sheetFormatPr defaultColWidth="9.1796875" defaultRowHeight="14.5"/>
  <cols>
    <col min="1" max="1" width="10.81640625" style="9" customWidth="1"/>
    <col min="2" max="2" width="14.453125" style="9" customWidth="1"/>
    <col min="3" max="7" width="9.1796875" style="9"/>
    <col min="8" max="8" width="16.26953125" style="9" customWidth="1"/>
    <col min="9" max="10" width="12.54296875" style="9" customWidth="1"/>
    <col min="11" max="11" width="16.453125" style="9" customWidth="1"/>
    <col min="12" max="12" width="9.1796875" style="9"/>
    <col min="13" max="13" width="12.453125" style="9" bestFit="1" customWidth="1"/>
    <col min="14" max="14" width="9.1796875" style="9"/>
    <col min="15" max="15" width="13" style="9" customWidth="1"/>
    <col min="16" max="21" width="9.1796875" style="9"/>
    <col min="22" max="16384" width="9.1796875" style="2"/>
  </cols>
  <sheetData>
    <row r="1" spans="1:18" s="4" customFormat="1" ht="58">
      <c r="A1" s="14" t="s">
        <v>2260</v>
      </c>
      <c r="B1" s="14" t="s">
        <v>6</v>
      </c>
      <c r="C1" s="14" t="s">
        <v>8</v>
      </c>
      <c r="D1" s="3" t="s">
        <v>9</v>
      </c>
      <c r="E1" s="3" t="s">
        <v>10</v>
      </c>
      <c r="F1" s="3" t="s">
        <v>11</v>
      </c>
      <c r="G1" s="3" t="s">
        <v>12</v>
      </c>
      <c r="H1" s="14" t="s">
        <v>2531</v>
      </c>
      <c r="I1" s="14" t="s">
        <v>2532</v>
      </c>
      <c r="J1" s="14" t="s">
        <v>2533</v>
      </c>
      <c r="K1" s="3" t="s">
        <v>2534</v>
      </c>
      <c r="L1" s="3" t="s">
        <v>2535</v>
      </c>
      <c r="M1" s="3" t="s">
        <v>2536</v>
      </c>
      <c r="N1" s="3" t="s">
        <v>21</v>
      </c>
      <c r="O1" s="14" t="s">
        <v>22</v>
      </c>
      <c r="P1" s="14" t="s">
        <v>2537</v>
      </c>
      <c r="Q1" s="3" t="s">
        <v>24</v>
      </c>
    </row>
    <row r="2" spans="1:18" ht="43.5">
      <c r="A2" s="9" t="s">
        <v>2184</v>
      </c>
      <c r="B2" s="10" t="s">
        <v>903</v>
      </c>
      <c r="C2" s="9" t="s">
        <v>461</v>
      </c>
      <c r="H2" s="9" t="s">
        <v>816</v>
      </c>
      <c r="I2" s="9" t="s">
        <v>2538</v>
      </c>
      <c r="J2" s="9" t="s">
        <v>2539</v>
      </c>
      <c r="K2" s="9" t="s">
        <v>2540</v>
      </c>
      <c r="L2" s="9" t="s">
        <v>2541</v>
      </c>
      <c r="M2" s="16">
        <v>44370</v>
      </c>
      <c r="O2" s="9" t="s">
        <v>2542</v>
      </c>
      <c r="P2" s="9" t="s">
        <v>2543</v>
      </c>
    </row>
    <row r="4" spans="1:18">
      <c r="A4" s="9" t="s">
        <v>2274</v>
      </c>
      <c r="B4" s="9" t="s">
        <v>533</v>
      </c>
      <c r="C4" s="9" t="s">
        <v>461</v>
      </c>
      <c r="H4" s="9" t="s">
        <v>816</v>
      </c>
      <c r="I4" s="9" t="s">
        <v>2538</v>
      </c>
      <c r="J4" s="9" t="s">
        <v>2539</v>
      </c>
      <c r="K4" s="9" t="s">
        <v>2540</v>
      </c>
      <c r="L4" s="9" t="s">
        <v>2376</v>
      </c>
      <c r="M4" s="9">
        <v>2005</v>
      </c>
      <c r="N4" s="9" t="s">
        <v>2276</v>
      </c>
      <c r="O4" s="9" t="s">
        <v>2277</v>
      </c>
      <c r="P4" s="9" t="s">
        <v>2278</v>
      </c>
      <c r="Q4" s="9" t="s">
        <v>34</v>
      </c>
      <c r="R4" s="2"/>
    </row>
    <row r="7" spans="1:18">
      <c r="A7" s="9" t="s">
        <v>2544</v>
      </c>
      <c r="B7" s="9" t="s">
        <v>2545</v>
      </c>
      <c r="C7" s="9" t="s">
        <v>461</v>
      </c>
      <c r="H7" s="9" t="s">
        <v>2546</v>
      </c>
      <c r="I7" s="9" t="s">
        <v>2547</v>
      </c>
      <c r="J7" s="9" t="s">
        <v>2539</v>
      </c>
      <c r="K7" s="9" t="s">
        <v>2540</v>
      </c>
      <c r="L7" s="9" t="s">
        <v>2541</v>
      </c>
      <c r="M7" s="16">
        <v>43629</v>
      </c>
      <c r="N7" t="s">
        <v>2548</v>
      </c>
      <c r="O7" s="9" t="s">
        <v>2318</v>
      </c>
      <c r="P7" t="s">
        <v>2319</v>
      </c>
      <c r="Q7" s="9" t="s">
        <v>34</v>
      </c>
    </row>
    <row r="9" spans="1:18" ht="24" customHeight="1">
      <c r="A9" s="9" t="s">
        <v>2549</v>
      </c>
      <c r="B9" s="9" t="s">
        <v>1599</v>
      </c>
      <c r="C9" s="9" t="s">
        <v>1402</v>
      </c>
      <c r="H9" s="9" t="s">
        <v>2550</v>
      </c>
      <c r="I9" s="9" t="s">
        <v>2551</v>
      </c>
      <c r="J9" s="9" t="s">
        <v>2539</v>
      </c>
      <c r="K9" s="9" t="s">
        <v>2540</v>
      </c>
      <c r="L9" s="9" t="s">
        <v>2541</v>
      </c>
      <c r="M9" s="9">
        <v>2019</v>
      </c>
      <c r="N9" s="10" t="s">
        <v>2552</v>
      </c>
      <c r="O9" s="9" t="s">
        <v>2553</v>
      </c>
      <c r="P9" s="9" t="s">
        <v>2554</v>
      </c>
      <c r="Q9" s="9" t="s">
        <v>34</v>
      </c>
    </row>
    <row r="11" spans="1:18">
      <c r="A11" s="9" t="s">
        <v>2187</v>
      </c>
      <c r="B11" s="26" t="s">
        <v>2033</v>
      </c>
      <c r="C11" s="9" t="s">
        <v>461</v>
      </c>
      <c r="H11" s="9" t="s">
        <v>816</v>
      </c>
      <c r="I11" s="9" t="s">
        <v>2547</v>
      </c>
      <c r="J11" s="9" t="s">
        <v>2539</v>
      </c>
      <c r="K11" s="9" t="s">
        <v>2540</v>
      </c>
      <c r="L11" s="9" t="s">
        <v>2555</v>
      </c>
      <c r="N11" t="s">
        <v>2556</v>
      </c>
      <c r="O11" s="9" t="s">
        <v>2557</v>
      </c>
      <c r="P11" t="s">
        <v>2240</v>
      </c>
      <c r="Q11" s="9" t="s">
        <v>34</v>
      </c>
    </row>
    <row r="13" spans="1:18">
      <c r="A13" s="9" t="s">
        <v>2184</v>
      </c>
      <c r="B13" s="9" t="s">
        <v>2060</v>
      </c>
      <c r="C13" s="9" t="s">
        <v>461</v>
      </c>
      <c r="H13" s="9" t="s">
        <v>816</v>
      </c>
      <c r="J13" s="9" t="s">
        <v>2539</v>
      </c>
      <c r="K13" s="9" t="s">
        <v>2540</v>
      </c>
      <c r="L13" s="9" t="s">
        <v>2376</v>
      </c>
      <c r="N13" t="s">
        <v>2558</v>
      </c>
      <c r="O13" s="9" t="s">
        <v>471</v>
      </c>
      <c r="P13" t="s">
        <v>2386</v>
      </c>
      <c r="Q13" s="9" t="s">
        <v>34</v>
      </c>
    </row>
    <row r="14" spans="1:18">
      <c r="A14" s="9" t="s">
        <v>2387</v>
      </c>
      <c r="B14" s="9" t="s">
        <v>2060</v>
      </c>
      <c r="C14" s="9" t="s">
        <v>461</v>
      </c>
      <c r="H14" s="9" t="s">
        <v>816</v>
      </c>
      <c r="I14" s="9" t="s">
        <v>2547</v>
      </c>
      <c r="J14" s="9" t="s">
        <v>2539</v>
      </c>
      <c r="K14" s="9" t="s">
        <v>2540</v>
      </c>
      <c r="L14" s="9" t="s">
        <v>2376</v>
      </c>
      <c r="N14" s="9" t="s">
        <v>2559</v>
      </c>
      <c r="O14" s="9" t="s">
        <v>2389</v>
      </c>
      <c r="P14" s="9" t="s">
        <v>2390</v>
      </c>
      <c r="Q14" s="9" t="s">
        <v>34</v>
      </c>
    </row>
    <row r="15" spans="1:18">
      <c r="A15" s="9" t="s">
        <v>2560</v>
      </c>
      <c r="B15" s="9" t="s">
        <v>2060</v>
      </c>
      <c r="C15" s="9" t="s">
        <v>461</v>
      </c>
      <c r="H15" s="9" t="s">
        <v>816</v>
      </c>
      <c r="I15" s="9" t="s">
        <v>2547</v>
      </c>
      <c r="J15" s="9" t="s">
        <v>2539</v>
      </c>
      <c r="K15" s="9" t="s">
        <v>2540</v>
      </c>
      <c r="L15" s="9" t="s">
        <v>2376</v>
      </c>
      <c r="N15" s="9" t="s">
        <v>2561</v>
      </c>
      <c r="O15" s="9" t="s">
        <v>2562</v>
      </c>
      <c r="P15" s="9" t="s">
        <v>2563</v>
      </c>
      <c r="Q15" s="9" t="s">
        <v>34</v>
      </c>
    </row>
    <row r="16" spans="1:18">
      <c r="A16" s="9" t="s">
        <v>2270</v>
      </c>
      <c r="B16" s="9" t="s">
        <v>2060</v>
      </c>
      <c r="C16" s="9" t="s">
        <v>461</v>
      </c>
      <c r="H16" s="9" t="s">
        <v>816</v>
      </c>
      <c r="I16" s="9" t="s">
        <v>2564</v>
      </c>
      <c r="J16" s="9" t="s">
        <v>2539</v>
      </c>
      <c r="K16" s="9" t="s">
        <v>2540</v>
      </c>
      <c r="L16" s="9" t="s">
        <v>2376</v>
      </c>
      <c r="N16" t="s">
        <v>2565</v>
      </c>
      <c r="O16" s="9" t="s">
        <v>2402</v>
      </c>
      <c r="P16" s="9" t="s">
        <v>2403</v>
      </c>
      <c r="Q16" s="9" t="s">
        <v>34</v>
      </c>
    </row>
  </sheetData>
  <autoFilter ref="A1:O1" xr:uid="{884873A6-B729-4EE7-8261-A8E08D8CA96D}"/>
  <dataValidations count="1">
    <dataValidation allowBlank="1" showInputMessage="1" showErrorMessage="1" sqref="J1:J2 J7:J1048576" xr:uid="{8D4C0E63-6E52-4955-9411-18C07BB7040E}"/>
  </dataValidations>
  <hyperlinks>
    <hyperlink ref="P2" r:id="rId1" xr:uid="{D8DBDF8E-DDE2-4E9C-85AC-E2FDD0B0F9C8}"/>
  </hyperlinks>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r:uid="{52148410-CED2-400F-980A-C943E5CE0CB6}">
          <x14:formula1>
            <xm:f>LOT!$D$15:$D$19</xm:f>
          </x14:formula1>
          <xm:sqref>B2:G2</xm:sqref>
        </x14:dataValidation>
        <x14:dataValidation type="list" allowBlank="1" showInputMessage="1" showErrorMessage="1" xr:uid="{E662E415-A5FF-48E4-A17E-2FEBDB75B32F}">
          <x14:formula1>
            <xm:f>LOT!$A$44:$A$70</xm:f>
          </x14:formula1>
          <xm:sqref>A2</xm:sqref>
        </x14:dataValidation>
        <x14:dataValidation type="list" allowBlank="1" showInputMessage="1" showErrorMessage="1" xr:uid="{6031107E-E2A3-4547-B536-454251CE06C4}">
          <x14:formula1>
            <xm:f>LOT!$D$61:$D$63</xm:f>
          </x14:formula1>
          <xm:sqref>H2</xm:sqref>
        </x14:dataValidation>
        <x14:dataValidation type="list" allowBlank="1" showInputMessage="1" showErrorMessage="1" xr:uid="{64D99256-4CC2-45EA-8FDC-C7E924451330}">
          <x14:formula1>
            <xm:f>LOT!$D$65:$D$66</xm:f>
          </x14:formula1>
          <xm:sqref>I2</xm:sqref>
        </x14:dataValidation>
        <x14:dataValidation type="list" allowBlank="1" showInputMessage="1" showErrorMessage="1" xr:uid="{B5F2339F-2BA0-46DE-AEE0-63B8EB8A7169}">
          <x14:formula1>
            <xm:f>LOT!$D$69:$D$72</xm:f>
          </x14:formula1>
          <xm:sqref>K2</xm:sqref>
        </x14:dataValidation>
        <x14:dataValidation type="list" allowBlank="1" showInputMessage="1" showErrorMessage="1" xr:uid="{78E0C0AD-E4E6-4B01-8A37-CBC85F0C3DEE}">
          <x14:formula1>
            <xm:f>LOT!$D$75:$D$76</xm:f>
          </x14:formula1>
          <xm:sqref>L2 L11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AEA2EE-145C-4B9E-883A-21471E9B061D}">
  <dimension ref="A1:V23"/>
  <sheetViews>
    <sheetView workbookViewId="0">
      <selection activeCell="E23" sqref="E23"/>
    </sheetView>
  </sheetViews>
  <sheetFormatPr defaultRowHeight="14.5"/>
  <cols>
    <col min="1" max="1" width="14" customWidth="1"/>
    <col min="4" max="4" width="38.54296875" customWidth="1"/>
  </cols>
  <sheetData>
    <row r="1" spans="1:22" s="3" customFormat="1" ht="72.5">
      <c r="A1" s="14" t="s">
        <v>0</v>
      </c>
      <c r="B1" s="3" t="s">
        <v>1</v>
      </c>
      <c r="C1" s="3" t="s">
        <v>2</v>
      </c>
      <c r="D1" s="3" t="s">
        <v>3</v>
      </c>
      <c r="E1" s="14" t="s">
        <v>5</v>
      </c>
      <c r="F1" s="14" t="s">
        <v>6</v>
      </c>
      <c r="G1" s="3" t="s">
        <v>7</v>
      </c>
      <c r="H1" s="14" t="s">
        <v>8</v>
      </c>
      <c r="I1" s="3" t="s">
        <v>9</v>
      </c>
      <c r="J1" s="3" t="s">
        <v>10</v>
      </c>
      <c r="K1" s="3" t="s">
        <v>11</v>
      </c>
      <c r="L1" s="3" t="s">
        <v>12</v>
      </c>
      <c r="M1" s="3" t="s">
        <v>15</v>
      </c>
      <c r="N1" s="14" t="s">
        <v>16</v>
      </c>
      <c r="O1" s="3" t="s">
        <v>17</v>
      </c>
      <c r="P1" s="3" t="s">
        <v>18</v>
      </c>
      <c r="Q1" s="3" t="s">
        <v>19</v>
      </c>
      <c r="R1" s="3" t="s">
        <v>20</v>
      </c>
      <c r="S1" s="3" t="s">
        <v>21</v>
      </c>
      <c r="T1" s="14" t="s">
        <v>22</v>
      </c>
      <c r="U1" s="14" t="s">
        <v>23</v>
      </c>
      <c r="V1" s="3" t="s">
        <v>24</v>
      </c>
    </row>
    <row r="2" spans="1:22" s="9" customFormat="1">
      <c r="A2" s="10" t="s">
        <v>45</v>
      </c>
      <c r="B2" s="9" t="s">
        <v>2566</v>
      </c>
      <c r="D2" s="9" t="s">
        <v>2567</v>
      </c>
      <c r="E2" s="9" t="s">
        <v>28</v>
      </c>
      <c r="F2" s="9" t="s">
        <v>915</v>
      </c>
      <c r="H2" s="9" t="s">
        <v>919</v>
      </c>
      <c r="N2" s="9" t="s">
        <v>2568</v>
      </c>
      <c r="O2" s="9" t="s">
        <v>2569</v>
      </c>
      <c r="P2" s="9" t="s">
        <v>2569</v>
      </c>
      <c r="S2" s="9" t="s">
        <v>2570</v>
      </c>
      <c r="T2" s="9" t="s">
        <v>2571</v>
      </c>
      <c r="U2" s="21" t="s">
        <v>927</v>
      </c>
      <c r="V2" s="9" t="s">
        <v>34</v>
      </c>
    </row>
    <row r="3" spans="1:22">
      <c r="A3" t="s">
        <v>45</v>
      </c>
      <c r="B3" t="s">
        <v>2572</v>
      </c>
      <c r="C3" t="s">
        <v>2573</v>
      </c>
      <c r="E3" s="9" t="s">
        <v>28</v>
      </c>
      <c r="F3" s="28" t="s">
        <v>657</v>
      </c>
      <c r="G3" t="s">
        <v>686</v>
      </c>
      <c r="H3" t="s">
        <v>461</v>
      </c>
      <c r="I3" t="s">
        <v>534</v>
      </c>
      <c r="K3" t="s">
        <v>517</v>
      </c>
      <c r="N3" t="s">
        <v>2574</v>
      </c>
      <c r="S3" t="s">
        <v>2575</v>
      </c>
      <c r="T3" t="s">
        <v>2576</v>
      </c>
      <c r="U3" t="s">
        <v>2577</v>
      </c>
      <c r="V3" t="s">
        <v>34</v>
      </c>
    </row>
    <row r="4" spans="1:22">
      <c r="A4" t="s">
        <v>45</v>
      </c>
      <c r="B4" t="s">
        <v>2572</v>
      </c>
      <c r="C4" t="s">
        <v>2573</v>
      </c>
      <c r="E4" s="9" t="s">
        <v>45</v>
      </c>
      <c r="F4" s="28" t="s">
        <v>657</v>
      </c>
      <c r="G4" t="s">
        <v>686</v>
      </c>
      <c r="H4" t="s">
        <v>461</v>
      </c>
      <c r="I4" t="s">
        <v>534</v>
      </c>
      <c r="K4" t="s">
        <v>517</v>
      </c>
      <c r="N4" t="s">
        <v>2569</v>
      </c>
      <c r="S4" t="s">
        <v>2578</v>
      </c>
      <c r="T4" t="s">
        <v>2579</v>
      </c>
      <c r="U4" t="s">
        <v>2580</v>
      </c>
      <c r="V4" t="s">
        <v>34</v>
      </c>
    </row>
    <row r="5" spans="1:22" s="24" customFormat="1">
      <c r="A5" s="23" t="s">
        <v>45</v>
      </c>
      <c r="B5" s="24" t="s">
        <v>2581</v>
      </c>
      <c r="E5" s="24" t="s">
        <v>45</v>
      </c>
      <c r="F5" s="24" t="s">
        <v>1408</v>
      </c>
      <c r="H5" s="24" t="s">
        <v>30</v>
      </c>
      <c r="I5" s="24" t="s">
        <v>682</v>
      </c>
      <c r="K5" s="24" t="s">
        <v>682</v>
      </c>
      <c r="N5" s="24" t="s">
        <v>2569</v>
      </c>
      <c r="S5" s="24" t="s">
        <v>2582</v>
      </c>
      <c r="T5" s="24" t="s">
        <v>2583</v>
      </c>
      <c r="U5" s="24" t="s">
        <v>2584</v>
      </c>
      <c r="V5" s="24" t="s">
        <v>34</v>
      </c>
    </row>
    <row r="6" spans="1:22" s="24" customFormat="1">
      <c r="A6" s="23" t="s">
        <v>45</v>
      </c>
      <c r="B6" s="24" t="s">
        <v>2585</v>
      </c>
      <c r="D6" s="24" t="s">
        <v>1004</v>
      </c>
      <c r="E6" s="24" t="s">
        <v>45</v>
      </c>
      <c r="F6" s="24" t="s">
        <v>1408</v>
      </c>
      <c r="H6" s="24" t="s">
        <v>30</v>
      </c>
      <c r="I6" s="24" t="s">
        <v>682</v>
      </c>
      <c r="K6" s="24" t="s">
        <v>682</v>
      </c>
      <c r="N6" s="24" t="s">
        <v>2569</v>
      </c>
      <c r="S6" s="24" t="s">
        <v>2586</v>
      </c>
      <c r="T6" s="24" t="s">
        <v>1006</v>
      </c>
      <c r="U6" s="25" t="s">
        <v>1007</v>
      </c>
      <c r="V6" s="24" t="s">
        <v>34</v>
      </c>
    </row>
    <row r="7" spans="1:22">
      <c r="A7" t="s">
        <v>45</v>
      </c>
      <c r="B7" t="s">
        <v>2587</v>
      </c>
      <c r="F7" t="s">
        <v>1048</v>
      </c>
      <c r="H7" t="s">
        <v>461</v>
      </c>
      <c r="K7" t="s">
        <v>1106</v>
      </c>
      <c r="N7" t="s">
        <v>2569</v>
      </c>
      <c r="S7" t="s">
        <v>2588</v>
      </c>
      <c r="T7" t="s">
        <v>2589</v>
      </c>
      <c r="V7" t="s">
        <v>34</v>
      </c>
    </row>
    <row r="8" spans="1:22">
      <c r="A8" t="s">
        <v>45</v>
      </c>
      <c r="B8" t="s">
        <v>2590</v>
      </c>
      <c r="F8" t="s">
        <v>1048</v>
      </c>
      <c r="H8" t="s">
        <v>461</v>
      </c>
      <c r="S8" t="s">
        <v>2591</v>
      </c>
      <c r="T8" t="s">
        <v>2592</v>
      </c>
      <c r="V8" t="s">
        <v>34</v>
      </c>
    </row>
    <row r="9" spans="1:22">
      <c r="A9" t="s">
        <v>45</v>
      </c>
      <c r="B9" t="s">
        <v>2593</v>
      </c>
      <c r="E9" t="s">
        <v>2594</v>
      </c>
      <c r="F9" t="s">
        <v>1048</v>
      </c>
      <c r="H9" t="s">
        <v>461</v>
      </c>
      <c r="K9" t="s">
        <v>2595</v>
      </c>
      <c r="N9" t="s">
        <v>2569</v>
      </c>
      <c r="S9" t="s">
        <v>2596</v>
      </c>
      <c r="T9" t="s">
        <v>2597</v>
      </c>
      <c r="V9" t="s">
        <v>34</v>
      </c>
    </row>
    <row r="10" spans="1:22">
      <c r="A10" t="s">
        <v>45</v>
      </c>
      <c r="B10" t="s">
        <v>2598</v>
      </c>
      <c r="E10" t="s">
        <v>28</v>
      </c>
      <c r="F10" t="s">
        <v>1048</v>
      </c>
      <c r="H10" t="s">
        <v>461</v>
      </c>
      <c r="S10" t="s">
        <v>2599</v>
      </c>
      <c r="T10" t="s">
        <v>2600</v>
      </c>
      <c r="U10" s="20" t="s">
        <v>2601</v>
      </c>
      <c r="V10" t="s">
        <v>34</v>
      </c>
    </row>
    <row r="11" spans="1:22">
      <c r="A11" t="s">
        <v>45</v>
      </c>
      <c r="B11" t="s">
        <v>2602</v>
      </c>
      <c r="E11" t="s">
        <v>28</v>
      </c>
      <c r="F11" t="s">
        <v>1048</v>
      </c>
      <c r="H11" t="s">
        <v>461</v>
      </c>
      <c r="S11" t="s">
        <v>2603</v>
      </c>
      <c r="T11" t="s">
        <v>1210</v>
      </c>
      <c r="U11" s="20" t="s">
        <v>2604</v>
      </c>
      <c r="V11" t="s">
        <v>34</v>
      </c>
    </row>
    <row r="12" spans="1:22">
      <c r="A12" t="s">
        <v>45</v>
      </c>
      <c r="B12" t="s">
        <v>2605</v>
      </c>
      <c r="E12" t="s">
        <v>28</v>
      </c>
      <c r="F12" t="s">
        <v>29</v>
      </c>
      <c r="H12" t="s">
        <v>2606</v>
      </c>
      <c r="N12" t="s">
        <v>2569</v>
      </c>
      <c r="S12" t="s">
        <v>2607</v>
      </c>
      <c r="T12" t="s">
        <v>617</v>
      </c>
      <c r="U12" s="20" t="s">
        <v>2608</v>
      </c>
      <c r="V12" t="s">
        <v>34</v>
      </c>
    </row>
    <row r="13" spans="1:22">
      <c r="A13" t="s">
        <v>45</v>
      </c>
      <c r="B13" t="s">
        <v>2609</v>
      </c>
      <c r="E13" t="s">
        <v>53</v>
      </c>
      <c r="F13" t="s">
        <v>2610</v>
      </c>
      <c r="H13" t="s">
        <v>682</v>
      </c>
      <c r="T13" t="s">
        <v>2611</v>
      </c>
      <c r="U13" s="20" t="s">
        <v>2612</v>
      </c>
      <c r="V13" t="s">
        <v>34</v>
      </c>
    </row>
    <row r="14" spans="1:22">
      <c r="A14" t="s">
        <v>45</v>
      </c>
      <c r="B14" t="s">
        <v>2613</v>
      </c>
      <c r="E14" t="s">
        <v>28</v>
      </c>
      <c r="F14" t="s">
        <v>1408</v>
      </c>
      <c r="H14" t="s">
        <v>30</v>
      </c>
      <c r="S14" t="s">
        <v>2614</v>
      </c>
      <c r="T14" t="s">
        <v>2615</v>
      </c>
      <c r="U14" s="20" t="s">
        <v>2616</v>
      </c>
      <c r="V14" t="s">
        <v>34</v>
      </c>
    </row>
    <row r="15" spans="1:22">
      <c r="A15" t="s">
        <v>45</v>
      </c>
      <c r="B15" t="s">
        <v>2617</v>
      </c>
      <c r="E15" t="s">
        <v>28</v>
      </c>
      <c r="F15" t="s">
        <v>682</v>
      </c>
      <c r="H15" t="s">
        <v>30</v>
      </c>
      <c r="S15" t="s">
        <v>2618</v>
      </c>
      <c r="T15" t="s">
        <v>2619</v>
      </c>
      <c r="U15" s="20" t="s">
        <v>2620</v>
      </c>
      <c r="V15" t="s">
        <v>34</v>
      </c>
    </row>
    <row r="16" spans="1:22">
      <c r="A16" t="s">
        <v>45</v>
      </c>
      <c r="B16" t="s">
        <v>2621</v>
      </c>
      <c r="E16" t="s">
        <v>28</v>
      </c>
      <c r="F16" t="s">
        <v>682</v>
      </c>
      <c r="H16" t="s">
        <v>30</v>
      </c>
      <c r="S16" t="s">
        <v>2622</v>
      </c>
      <c r="T16" t="s">
        <v>2623</v>
      </c>
      <c r="U16" s="20" t="s">
        <v>2624</v>
      </c>
      <c r="V16" t="s">
        <v>34</v>
      </c>
    </row>
    <row r="17" spans="1:22">
      <c r="A17" t="s">
        <v>45</v>
      </c>
      <c r="B17" t="s">
        <v>2625</v>
      </c>
      <c r="E17" t="s">
        <v>28</v>
      </c>
      <c r="F17" t="s">
        <v>682</v>
      </c>
      <c r="H17" t="s">
        <v>461</v>
      </c>
      <c r="S17" t="s">
        <v>2626</v>
      </c>
      <c r="T17" t="s">
        <v>2627</v>
      </c>
      <c r="U17" s="20" t="s">
        <v>2628</v>
      </c>
      <c r="V17" t="s">
        <v>34</v>
      </c>
    </row>
    <row r="18" spans="1:22">
      <c r="A18" t="s">
        <v>45</v>
      </c>
      <c r="B18" t="s">
        <v>2629</v>
      </c>
      <c r="E18" t="s">
        <v>28</v>
      </c>
      <c r="F18" t="s">
        <v>682</v>
      </c>
      <c r="H18" t="s">
        <v>682</v>
      </c>
      <c r="S18" t="s">
        <v>2630</v>
      </c>
      <c r="T18" t="s">
        <v>2631</v>
      </c>
      <c r="U18" s="20" t="s">
        <v>2632</v>
      </c>
      <c r="V18" t="s">
        <v>34</v>
      </c>
    </row>
    <row r="19" spans="1:22">
      <c r="A19" t="s">
        <v>45</v>
      </c>
      <c r="B19" t="s">
        <v>2633</v>
      </c>
      <c r="E19" t="s">
        <v>28</v>
      </c>
      <c r="F19" t="s">
        <v>682</v>
      </c>
      <c r="H19" t="s">
        <v>461</v>
      </c>
      <c r="S19" t="s">
        <v>2634</v>
      </c>
      <c r="T19" t="s">
        <v>2635</v>
      </c>
      <c r="U19" s="20" t="s">
        <v>2636</v>
      </c>
      <c r="V19" t="s">
        <v>34</v>
      </c>
    </row>
    <row r="20" spans="1:22">
      <c r="A20" t="s">
        <v>45</v>
      </c>
      <c r="B20" t="s">
        <v>2637</v>
      </c>
      <c r="E20" t="s">
        <v>28</v>
      </c>
      <c r="F20" s="27" t="s">
        <v>2638</v>
      </c>
      <c r="H20" t="s">
        <v>461</v>
      </c>
      <c r="I20" t="s">
        <v>534</v>
      </c>
      <c r="S20" t="s">
        <v>2639</v>
      </c>
      <c r="T20" t="s">
        <v>2640</v>
      </c>
      <c r="U20" t="s">
        <v>2641</v>
      </c>
      <c r="V20" t="s">
        <v>34</v>
      </c>
    </row>
    <row r="21" spans="1:22">
      <c r="A21" t="s">
        <v>45</v>
      </c>
      <c r="B21" t="s">
        <v>2642</v>
      </c>
      <c r="E21" t="s">
        <v>28</v>
      </c>
      <c r="F21" t="s">
        <v>2643</v>
      </c>
      <c r="H21" t="s">
        <v>461</v>
      </c>
      <c r="S21" t="s">
        <v>2644</v>
      </c>
      <c r="T21" t="s">
        <v>2645</v>
      </c>
      <c r="U21" s="20" t="s">
        <v>2646</v>
      </c>
      <c r="V21" t="s">
        <v>34</v>
      </c>
    </row>
    <row r="22" spans="1:22">
      <c r="A22" t="s">
        <v>45</v>
      </c>
      <c r="B22" t="s">
        <v>2647</v>
      </c>
      <c r="E22" t="s">
        <v>28</v>
      </c>
      <c r="F22" s="28" t="s">
        <v>2221</v>
      </c>
      <c r="H22" t="s">
        <v>461</v>
      </c>
      <c r="I22" t="s">
        <v>534</v>
      </c>
      <c r="S22" t="s">
        <v>2648</v>
      </c>
      <c r="T22" t="s">
        <v>2649</v>
      </c>
      <c r="U22" s="20" t="s">
        <v>2650</v>
      </c>
      <c r="V22" t="s">
        <v>34</v>
      </c>
    </row>
    <row r="23" spans="1:22">
      <c r="A23" t="s">
        <v>45</v>
      </c>
      <c r="B23" t="s">
        <v>2651</v>
      </c>
      <c r="E23" t="s">
        <v>53</v>
      </c>
      <c r="F23" s="28" t="s">
        <v>556</v>
      </c>
      <c r="G23" t="s">
        <v>2652</v>
      </c>
      <c r="H23" t="s">
        <v>161</v>
      </c>
      <c r="S23" t="s">
        <v>2653</v>
      </c>
      <c r="T23" t="s">
        <v>2654</v>
      </c>
      <c r="U23" s="20" t="s">
        <v>2655</v>
      </c>
      <c r="V23" t="s">
        <v>34</v>
      </c>
    </row>
  </sheetData>
  <hyperlinks>
    <hyperlink ref="U2" r:id="rId1" xr:uid="{71099B24-6232-4E54-BDFF-2F6E759FECC4}"/>
    <hyperlink ref="U6" r:id="rId2" xr:uid="{66B38AC3-A938-42EA-9CA9-1E1A79DB807D}"/>
    <hyperlink ref="U10" r:id="rId3" xr:uid="{F2CE8D43-AC35-40F4-95C5-EDA46A22CB54}"/>
    <hyperlink ref="U11" r:id="rId4" xr:uid="{B6271029-DAD4-4926-A2BE-31B2E9959CB9}"/>
    <hyperlink ref="U12" r:id="rId5" xr:uid="{4026545C-3175-4F0A-ABA9-8570E368F88B}"/>
    <hyperlink ref="U13" r:id="rId6" xr:uid="{8657040F-3EDE-462E-8595-5D2CB431A3C1}"/>
    <hyperlink ref="U14" r:id="rId7" xr:uid="{6ADCEAD6-1B8D-4E81-B84B-9B0BCD2EEFA0}"/>
    <hyperlink ref="U15" r:id="rId8" xr:uid="{CD04B647-2EB6-4D7E-9378-80EF3CE2A560}"/>
    <hyperlink ref="U16" r:id="rId9" xr:uid="{F7B7F7B5-2495-46ED-A075-56AE68C7C9EA}"/>
    <hyperlink ref="U17" r:id="rId10" xr:uid="{A9341BFC-2C2A-4133-B330-AFF7BE88270B}"/>
    <hyperlink ref="U18" r:id="rId11" xr:uid="{83A9C8C7-2D93-44F1-A57E-D4410DD1D108}"/>
    <hyperlink ref="U19" r:id="rId12" xr:uid="{A18293CB-43F0-4BB6-B0A8-5A314790DAEF}"/>
    <hyperlink ref="U21" r:id="rId13" xr:uid="{2078F504-9B8A-4E65-9116-801F63D22523}"/>
    <hyperlink ref="U22" r:id="rId14" xr:uid="{D399D94C-3FC0-4BD8-861C-54F30B3F8D40}"/>
    <hyperlink ref="U23" r:id="rId15" xr:uid="{E1419C35-24B7-414C-AD74-4B99109C94E9}"/>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5C57FC5-5219-4F69-8D3B-B8157CE9215F}">
          <x14:formula1>
            <xm:f>LOT!$A$3:$A$9</xm:f>
          </x14:formula1>
          <xm:sqref>A2 A5:A6</xm:sqref>
        </x14:dataValidation>
        <x14:dataValidation type="list" allowBlank="1" showInputMessage="1" showErrorMessage="1" xr:uid="{2F762198-D598-4527-8446-EC4860DED2A5}">
          <x14:formula1>
            <xm:f>LOT!$J$3:$J$10</xm:f>
          </x14:formula1>
          <xm:sqref>E2:E4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I82"/>
  <sheetViews>
    <sheetView workbookViewId="0">
      <selection activeCell="G18" sqref="G18"/>
    </sheetView>
  </sheetViews>
  <sheetFormatPr defaultColWidth="9.1796875" defaultRowHeight="14.5"/>
  <cols>
    <col min="1" max="1" width="25.1796875" style="10" customWidth="1"/>
    <col min="2" max="2" width="32.81640625" style="9" customWidth="1"/>
    <col min="3" max="3" width="9.1796875" style="9"/>
    <col min="4" max="4" width="18.81640625" style="9" customWidth="1"/>
    <col min="5" max="5" width="31.54296875" style="9" customWidth="1"/>
    <col min="6" max="6" width="9.1796875" style="9"/>
    <col min="7" max="7" width="10.54296875" style="9" customWidth="1"/>
    <col min="8" max="8" width="29.7265625" style="9" customWidth="1"/>
    <col min="9" max="9" width="9.1796875" style="9"/>
    <col min="10" max="10" width="13.453125" style="9" customWidth="1"/>
    <col min="11" max="11" width="14" style="9" customWidth="1"/>
    <col min="12" max="12" width="9.1796875" style="9"/>
    <col min="13" max="13" width="21.26953125" style="9" customWidth="1"/>
    <col min="14" max="14" width="19.7265625" style="9" customWidth="1"/>
    <col min="15" max="35" width="9.1796875" style="9"/>
    <col min="36" max="16384" width="9.1796875" style="2"/>
  </cols>
  <sheetData>
    <row r="1" spans="1:15">
      <c r="A1" s="8" t="s">
        <v>2656</v>
      </c>
    </row>
    <row r="2" spans="1:15">
      <c r="A2" s="8" t="s">
        <v>0</v>
      </c>
      <c r="B2" s="17" t="s">
        <v>2657</v>
      </c>
      <c r="D2" s="17" t="s">
        <v>2658</v>
      </c>
      <c r="E2" s="17" t="s">
        <v>2657</v>
      </c>
      <c r="G2" s="17" t="s">
        <v>4</v>
      </c>
      <c r="H2" s="17" t="s">
        <v>2657</v>
      </c>
      <c r="J2" s="17" t="s">
        <v>5</v>
      </c>
      <c r="K2" s="17" t="s">
        <v>2657</v>
      </c>
      <c r="N2" s="17" t="s">
        <v>1431</v>
      </c>
      <c r="O2" s="17" t="s">
        <v>2657</v>
      </c>
    </row>
    <row r="3" spans="1:15" ht="58.5" customHeight="1">
      <c r="A3" s="10" t="s">
        <v>25</v>
      </c>
      <c r="B3" s="10" t="s">
        <v>2659</v>
      </c>
      <c r="D3" s="9" t="s">
        <v>713</v>
      </c>
      <c r="E3" s="10" t="s">
        <v>2660</v>
      </c>
      <c r="F3" s="10"/>
      <c r="G3" s="10" t="s">
        <v>2661</v>
      </c>
      <c r="H3" s="10" t="s">
        <v>2662</v>
      </c>
      <c r="J3" s="10" t="s">
        <v>28</v>
      </c>
      <c r="K3" s="10" t="s">
        <v>2663</v>
      </c>
      <c r="N3" s="9" t="s">
        <v>2664</v>
      </c>
    </row>
    <row r="4" spans="1:15" ht="62.25" customHeight="1">
      <c r="A4" s="10" t="s">
        <v>486</v>
      </c>
      <c r="B4" s="10" t="s">
        <v>2665</v>
      </c>
      <c r="D4" s="9" t="s">
        <v>398</v>
      </c>
      <c r="E4" s="10" t="s">
        <v>2666</v>
      </c>
      <c r="F4" s="10"/>
      <c r="G4" s="10" t="s">
        <v>399</v>
      </c>
      <c r="H4" s="10" t="s">
        <v>2667</v>
      </c>
      <c r="J4" s="10" t="s">
        <v>400</v>
      </c>
      <c r="K4" s="10" t="s">
        <v>2668</v>
      </c>
      <c r="N4" s="9" t="s">
        <v>2669</v>
      </c>
    </row>
    <row r="5" spans="1:15" ht="62.25" customHeight="1">
      <c r="A5" s="10" t="s">
        <v>40</v>
      </c>
      <c r="B5" s="10" t="s">
        <v>2670</v>
      </c>
      <c r="D5" s="9" t="s">
        <v>687</v>
      </c>
      <c r="E5" s="10" t="s">
        <v>2671</v>
      </c>
      <c r="F5" s="10"/>
      <c r="J5" s="10" t="s">
        <v>105</v>
      </c>
      <c r="K5" s="10" t="s">
        <v>2672</v>
      </c>
      <c r="N5" s="9" t="s">
        <v>2673</v>
      </c>
    </row>
    <row r="6" spans="1:15" ht="62.25" customHeight="1">
      <c r="A6" s="10" t="s">
        <v>73</v>
      </c>
      <c r="B6" s="10" t="s">
        <v>2674</v>
      </c>
      <c r="D6" s="9" t="s">
        <v>2675</v>
      </c>
      <c r="E6" s="10" t="s">
        <v>2676</v>
      </c>
      <c r="F6" s="10"/>
      <c r="J6" s="10" t="s">
        <v>671</v>
      </c>
      <c r="K6" s="10" t="s">
        <v>2677</v>
      </c>
      <c r="N6" s="9" t="s">
        <v>2678</v>
      </c>
    </row>
    <row r="7" spans="1:15" ht="62.25" customHeight="1">
      <c r="A7" s="10" t="s">
        <v>83</v>
      </c>
      <c r="B7" s="10" t="s">
        <v>2679</v>
      </c>
      <c r="D7" s="10" t="s">
        <v>2680</v>
      </c>
      <c r="J7" s="10" t="s">
        <v>945</v>
      </c>
      <c r="K7" s="10" t="s">
        <v>2681</v>
      </c>
      <c r="N7" s="9" t="s">
        <v>2682</v>
      </c>
    </row>
    <row r="8" spans="1:15" ht="62.25" customHeight="1">
      <c r="A8" s="10" t="s">
        <v>912</v>
      </c>
      <c r="D8" s="10" t="s">
        <v>522</v>
      </c>
      <c r="E8" s="10" t="s">
        <v>2683</v>
      </c>
      <c r="J8" s="9" t="s">
        <v>53</v>
      </c>
      <c r="K8" s="9" t="s">
        <v>2684</v>
      </c>
      <c r="N8" s="9" t="s">
        <v>2685</v>
      </c>
    </row>
    <row r="9" spans="1:15">
      <c r="A9" s="10" t="s">
        <v>45</v>
      </c>
      <c r="B9" s="10" t="s">
        <v>2685</v>
      </c>
      <c r="D9" s="9" t="s">
        <v>45</v>
      </c>
      <c r="J9" s="9" t="s">
        <v>1357</v>
      </c>
      <c r="K9" s="9" t="s">
        <v>2686</v>
      </c>
    </row>
    <row r="10" spans="1:15">
      <c r="J10" s="10" t="s">
        <v>45</v>
      </c>
      <c r="K10" s="9" t="s">
        <v>2685</v>
      </c>
    </row>
    <row r="14" spans="1:15">
      <c r="D14" s="8" t="s">
        <v>6</v>
      </c>
      <c r="F14" s="17" t="s">
        <v>24</v>
      </c>
    </row>
    <row r="15" spans="1:15">
      <c r="A15" s="8" t="s">
        <v>0</v>
      </c>
      <c r="B15" s="17" t="s">
        <v>2657</v>
      </c>
      <c r="D15" s="10" t="s">
        <v>153</v>
      </c>
      <c r="F15" s="9" t="s">
        <v>34</v>
      </c>
      <c r="G15" s="9" t="s">
        <v>2687</v>
      </c>
    </row>
    <row r="16" spans="1:15" ht="29">
      <c r="A16" s="10" t="s">
        <v>1284</v>
      </c>
      <c r="B16" s="10" t="s">
        <v>2688</v>
      </c>
      <c r="D16" s="10" t="s">
        <v>903</v>
      </c>
      <c r="F16" s="9" t="s">
        <v>412</v>
      </c>
      <c r="G16" s="9" t="s">
        <v>2689</v>
      </c>
    </row>
    <row r="17" spans="1:7" ht="29">
      <c r="A17" s="10" t="s">
        <v>2690</v>
      </c>
      <c r="B17" s="10" t="s">
        <v>2691</v>
      </c>
      <c r="D17" s="10" t="s">
        <v>533</v>
      </c>
      <c r="F17" s="9" t="s">
        <v>905</v>
      </c>
      <c r="G17" s="9" t="s">
        <v>2692</v>
      </c>
    </row>
    <row r="18" spans="1:7" ht="43.5">
      <c r="A18" s="10" t="s">
        <v>2693</v>
      </c>
      <c r="B18" s="10" t="s">
        <v>2694</v>
      </c>
      <c r="D18" s="10" t="s">
        <v>523</v>
      </c>
    </row>
    <row r="19" spans="1:7" ht="43.5">
      <c r="A19" s="10" t="s">
        <v>1286</v>
      </c>
      <c r="B19" s="10" t="s">
        <v>2695</v>
      </c>
      <c r="D19" s="10" t="s">
        <v>2091</v>
      </c>
    </row>
    <row r="20" spans="1:7">
      <c r="A20" s="10" t="s">
        <v>45</v>
      </c>
      <c r="B20" s="10" t="s">
        <v>2685</v>
      </c>
    </row>
    <row r="21" spans="1:7">
      <c r="A21" s="10" t="s">
        <v>1289</v>
      </c>
      <c r="B21" s="9" t="s">
        <v>2696</v>
      </c>
    </row>
    <row r="22" spans="1:7">
      <c r="A22" s="10" t="s">
        <v>1314</v>
      </c>
      <c r="B22" s="9" t="s">
        <v>2697</v>
      </c>
    </row>
    <row r="24" spans="1:7">
      <c r="A24" s="8" t="s">
        <v>0</v>
      </c>
      <c r="B24" s="17" t="s">
        <v>2657</v>
      </c>
    </row>
    <row r="25" spans="1:7">
      <c r="A25" s="10" t="s">
        <v>2698</v>
      </c>
      <c r="B25" s="9" t="s">
        <v>2699</v>
      </c>
    </row>
    <row r="26" spans="1:7">
      <c r="A26" s="10" t="s">
        <v>2700</v>
      </c>
      <c r="B26" s="9" t="s">
        <v>2701</v>
      </c>
    </row>
    <row r="27" spans="1:7">
      <c r="A27" s="10" t="s">
        <v>45</v>
      </c>
      <c r="B27" s="9" t="s">
        <v>2685</v>
      </c>
    </row>
    <row r="29" spans="1:7">
      <c r="A29" s="8" t="s">
        <v>0</v>
      </c>
    </row>
    <row r="30" spans="1:7">
      <c r="A30" s="10" t="s">
        <v>1639</v>
      </c>
      <c r="B30" s="9" t="s">
        <v>2702</v>
      </c>
    </row>
    <row r="31" spans="1:7">
      <c r="A31" s="10" t="s">
        <v>1647</v>
      </c>
      <c r="B31" s="9" t="s">
        <v>2703</v>
      </c>
    </row>
    <row r="33" spans="1:5">
      <c r="A33" s="8" t="s">
        <v>1636</v>
      </c>
    </row>
    <row r="34" spans="1:5">
      <c r="A34" s="10" t="s">
        <v>1675</v>
      </c>
      <c r="B34" s="9" t="s">
        <v>2704</v>
      </c>
    </row>
    <row r="35" spans="1:5">
      <c r="A35" s="10" t="s">
        <v>1671</v>
      </c>
      <c r="B35" s="9" t="s">
        <v>2705</v>
      </c>
    </row>
    <row r="36" spans="1:5">
      <c r="A36" s="10" t="s">
        <v>1640</v>
      </c>
      <c r="B36" s="9" t="s">
        <v>2706</v>
      </c>
    </row>
    <row r="38" spans="1:5">
      <c r="A38" s="8" t="s">
        <v>1638</v>
      </c>
    </row>
    <row r="39" spans="1:5">
      <c r="A39" s="10" t="s">
        <v>1759</v>
      </c>
    </row>
    <row r="40" spans="1:5">
      <c r="A40" s="10" t="s">
        <v>1764</v>
      </c>
    </row>
    <row r="41" spans="1:5">
      <c r="A41" s="10" t="s">
        <v>2707</v>
      </c>
    </row>
    <row r="43" spans="1:5">
      <c r="A43" s="8" t="s">
        <v>2260</v>
      </c>
      <c r="D43" s="17" t="s">
        <v>2262</v>
      </c>
      <c r="E43" s="17" t="s">
        <v>2657</v>
      </c>
    </row>
    <row r="44" spans="1:5">
      <c r="A44" s="10" t="s">
        <v>2708</v>
      </c>
      <c r="D44" s="9" t="s">
        <v>2271</v>
      </c>
      <c r="E44" s="9" t="s">
        <v>2709</v>
      </c>
    </row>
    <row r="45" spans="1:5">
      <c r="A45" s="10" t="s">
        <v>2195</v>
      </c>
      <c r="D45" s="9" t="s">
        <v>2265</v>
      </c>
      <c r="E45" s="9" t="s">
        <v>2710</v>
      </c>
    </row>
    <row r="46" spans="1:5">
      <c r="A46" s="10" t="s">
        <v>2346</v>
      </c>
      <c r="D46" s="9" t="s">
        <v>2298</v>
      </c>
      <c r="E46" s="9" t="s">
        <v>2711</v>
      </c>
    </row>
    <row r="47" spans="1:5">
      <c r="A47" s="10" t="s">
        <v>2194</v>
      </c>
      <c r="D47" s="9" t="s">
        <v>2712</v>
      </c>
      <c r="E47" s="9" t="s">
        <v>2711</v>
      </c>
    </row>
    <row r="48" spans="1:5">
      <c r="A48" s="10" t="s">
        <v>2713</v>
      </c>
    </row>
    <row r="49" spans="1:4">
      <c r="A49" s="10" t="s">
        <v>2714</v>
      </c>
    </row>
    <row r="50" spans="1:4">
      <c r="A50" s="10" t="s">
        <v>2187</v>
      </c>
    </row>
    <row r="51" spans="1:4">
      <c r="A51" s="10" t="s">
        <v>2199</v>
      </c>
      <c r="D51" s="17" t="s">
        <v>0</v>
      </c>
    </row>
    <row r="52" spans="1:4">
      <c r="A52" s="10" t="s">
        <v>2715</v>
      </c>
      <c r="D52" s="9" t="s">
        <v>2264</v>
      </c>
    </row>
    <row r="53" spans="1:4">
      <c r="A53" s="10" t="s">
        <v>2189</v>
      </c>
      <c r="D53" s="9" t="s">
        <v>45</v>
      </c>
    </row>
    <row r="54" spans="1:4">
      <c r="A54" s="10" t="s">
        <v>2192</v>
      </c>
    </row>
    <row r="55" spans="1:4">
      <c r="A55" s="10" t="s">
        <v>2274</v>
      </c>
      <c r="D55" s="17" t="s">
        <v>2261</v>
      </c>
    </row>
    <row r="56" spans="1:4">
      <c r="A56" s="10" t="s">
        <v>2369</v>
      </c>
      <c r="D56" s="9" t="s">
        <v>5</v>
      </c>
    </row>
    <row r="57" spans="1:4">
      <c r="A57" s="10" t="s">
        <v>2203</v>
      </c>
      <c r="D57" s="9" t="s">
        <v>2716</v>
      </c>
    </row>
    <row r="58" spans="1:4">
      <c r="A58" s="10" t="s">
        <v>2191</v>
      </c>
    </row>
    <row r="59" spans="1:4">
      <c r="A59" s="10" t="s">
        <v>2717</v>
      </c>
    </row>
    <row r="60" spans="1:4" ht="29">
      <c r="A60" s="10" t="s">
        <v>2718</v>
      </c>
      <c r="D60" s="8" t="s">
        <v>2719</v>
      </c>
    </row>
    <row r="61" spans="1:4">
      <c r="A61" s="10" t="s">
        <v>2720</v>
      </c>
      <c r="D61" s="9" t="s">
        <v>816</v>
      </c>
    </row>
    <row r="62" spans="1:4">
      <c r="A62" s="10" t="s">
        <v>2721</v>
      </c>
      <c r="D62" s="9" t="s">
        <v>406</v>
      </c>
    </row>
    <row r="63" spans="1:4">
      <c r="A63" s="10" t="s">
        <v>2357</v>
      </c>
    </row>
    <row r="64" spans="1:4">
      <c r="A64" s="10" t="s">
        <v>2722</v>
      </c>
      <c r="D64" s="8" t="s">
        <v>2532</v>
      </c>
    </row>
    <row r="65" spans="1:4">
      <c r="A65" s="10" t="s">
        <v>2368</v>
      </c>
      <c r="D65" s="9" t="s">
        <v>2538</v>
      </c>
    </row>
    <row r="66" spans="1:4">
      <c r="A66" s="10" t="s">
        <v>2723</v>
      </c>
      <c r="D66" s="9" t="s">
        <v>2724</v>
      </c>
    </row>
    <row r="67" spans="1:4">
      <c r="A67" s="10" t="s">
        <v>2725</v>
      </c>
    </row>
    <row r="68" spans="1:4" ht="29">
      <c r="A68" s="10" t="s">
        <v>2726</v>
      </c>
      <c r="D68" s="8" t="s">
        <v>2534</v>
      </c>
    </row>
    <row r="69" spans="1:4">
      <c r="A69" s="10" t="s">
        <v>2184</v>
      </c>
      <c r="D69" s="9" t="s">
        <v>2540</v>
      </c>
    </row>
    <row r="70" spans="1:4">
      <c r="A70" s="10" t="s">
        <v>2297</v>
      </c>
      <c r="D70" s="9" t="s">
        <v>2727</v>
      </c>
    </row>
    <row r="71" spans="1:4">
      <c r="D71" s="9" t="s">
        <v>2728</v>
      </c>
    </row>
    <row r="72" spans="1:4">
      <c r="D72" s="9" t="s">
        <v>2729</v>
      </c>
    </row>
    <row r="74" spans="1:4">
      <c r="D74" s="8" t="s">
        <v>2535</v>
      </c>
    </row>
    <row r="75" spans="1:4">
      <c r="D75" s="9" t="s">
        <v>2541</v>
      </c>
    </row>
    <row r="76" spans="1:4">
      <c r="D76" s="9" t="s">
        <v>2555</v>
      </c>
    </row>
    <row r="82" spans="4:4">
      <c r="D82" s="8"/>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14388D378A4E4FACC65807D41F1467" ma:contentTypeVersion="16" ma:contentTypeDescription="Create a new document." ma:contentTypeScope="" ma:versionID="bd3d2fd9f483e0ac4c2faef4e500d0af">
  <xsd:schema xmlns:xsd="http://www.w3.org/2001/XMLSchema" xmlns:xs="http://www.w3.org/2001/XMLSchema" xmlns:p="http://schemas.microsoft.com/office/2006/metadata/properties" xmlns:ns2="aa0465b9-7810-4d59-b426-9fe3420dd370" xmlns:ns3="7973c772-e3d9-4b02-bb23-ae6188c76391" targetNamespace="http://schemas.microsoft.com/office/2006/metadata/properties" ma:root="true" ma:fieldsID="ba4b11576b869b1a432eeccee1a29001" ns2:_="" ns3:_="">
    <xsd:import namespace="aa0465b9-7810-4d59-b426-9fe3420dd370"/>
    <xsd:import namespace="7973c772-e3d9-4b02-bb23-ae6188c7639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eadbeneficiary"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0465b9-7810-4d59-b426-9fe3420dd3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eadbeneficiary" ma:index="12" nillable="true" ma:displayName="Lead beneficiary" ma:format="Dropdown" ma:internalName="Leadbeneficiary">
      <xsd:simpleType>
        <xsd:restriction base="dms:Text">
          <xsd:maxLength value="255"/>
        </xsd:restriction>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3b9bb814-139f-4039-9463-697760f06ab3"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973c772-e3d9-4b02-bb23-ae6188c76391" elementFormDefault="qualified">
    <xsd:import namespace="http://schemas.microsoft.com/office/2006/documentManagement/types"/>
    <xsd:import namespace="http://schemas.microsoft.com/office/infopath/2007/PartnerControls"/>
    <xsd:element name="TaxCatchAll" ma:index="15" nillable="true" ma:displayName="Taxonomy Catch All Column" ma:hidden="true" ma:list="{19b86735-f329-44a3-a1f0-91f4a669a232}" ma:internalName="TaxCatchAll" ma:showField="CatchAllData" ma:web="7973c772-e3d9-4b02-bb23-ae6188c76391">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973c772-e3d9-4b02-bb23-ae6188c76391" xsi:nil="true"/>
    <Leadbeneficiary xmlns="aa0465b9-7810-4d59-b426-9fe3420dd370" xsi:nil="true"/>
    <lcf76f155ced4ddcb4097134ff3c332f xmlns="aa0465b9-7810-4d59-b426-9fe3420dd37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2A4A923-734A-4D0E-9504-1D5615C2AA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0465b9-7810-4d59-b426-9fe3420dd370"/>
    <ds:schemaRef ds:uri="7973c772-e3d9-4b02-bb23-ae6188c763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45E97E0-BBD5-44E3-8A7A-108F749CDAD8}">
  <ds:schemaRefs>
    <ds:schemaRef ds:uri="http://schemas.microsoft.com/sharepoint/v3/contenttype/forms"/>
  </ds:schemaRefs>
</ds:datastoreItem>
</file>

<file path=customXml/itemProps3.xml><?xml version="1.0" encoding="utf-8"?>
<ds:datastoreItem xmlns:ds="http://schemas.openxmlformats.org/officeDocument/2006/customXml" ds:itemID="{33CDBABD-BC9E-4034-81E7-DC8841321F58}">
  <ds:schemaRefs>
    <ds:schemaRef ds:uri="http://schemas.microsoft.com/office/infopath/2007/PartnerControls"/>
    <ds:schemaRef ds:uri="http://schemas.microsoft.com/office/2006/metadata/properties"/>
    <ds:schemaRef ds:uri="http://schemas.microsoft.com/office/2006/documentManagement/types"/>
    <ds:schemaRef ds:uri="http://purl.org/dc/elements/1.1/"/>
    <ds:schemaRef ds:uri="http://purl.org/dc/terms/"/>
    <ds:schemaRef ds:uri="http://schemas.openxmlformats.org/package/2006/metadata/core-properties"/>
    <ds:schemaRef ds:uri="7973c772-e3d9-4b02-bb23-ae6188c76391"/>
    <ds:schemaRef ds:uri="aa0465b9-7810-4d59-b426-9fe3420dd370"/>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2</vt:i4>
      </vt:variant>
    </vt:vector>
  </HeadingPairs>
  <TitlesOfParts>
    <vt:vector size="15" baseType="lpstr">
      <vt:lpstr>Transmission</vt:lpstr>
      <vt:lpstr>InfectiousLatentIncubatperiod</vt:lpstr>
      <vt:lpstr>PathogenSurvival</vt:lpstr>
      <vt:lpstr>DiagnosticTest</vt:lpstr>
      <vt:lpstr>WithinHerdPrevalence</vt:lpstr>
      <vt:lpstr>RegionalPrevalence</vt:lpstr>
      <vt:lpstr>ControlPlan</vt:lpstr>
      <vt:lpstr>OtherRelevantInformation</vt:lpstr>
      <vt:lpstr>LOT</vt:lpstr>
      <vt:lpstr>ChangesLog</vt:lpstr>
      <vt:lpstr>Endemic_Pathogens</vt:lpstr>
      <vt:lpstr>Epidemic_Pathogens</vt:lpstr>
      <vt:lpstr>AMR_Pathogens</vt:lpstr>
      <vt:lpstr>Transmission!bbib9</vt:lpstr>
      <vt:lpstr>WithinHerdPrevalence!btbl0005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Fischer, E.A.J. (Egil)</dc:creator>
  <cp:keywords/>
  <dc:description/>
  <cp:lastModifiedBy>Alistair Antonopoulos</cp:lastModifiedBy>
  <cp:revision/>
  <dcterms:created xsi:type="dcterms:W3CDTF">2023-05-22T06:51:01Z</dcterms:created>
  <dcterms:modified xsi:type="dcterms:W3CDTF">2024-07-02T10:56:41Z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0x0101007A14388D378A4E4FACC65807D41F1467</vt:lpwstr>
  </property>
  <property fmtid="{D5CDD505-2E9C-101B-9397-08002B2CF9AE}" pid="3" name="MediaServiceImageTags">
    <vt:lpwstr/>
  </property>
</Properties>
</file>