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1"/>
  <workbookPr/>
  <mc:AlternateContent xmlns:mc="http://schemas.openxmlformats.org/markup-compatibility/2006">
    <mc:Choice Requires="x15">
      <x15ac:absPath xmlns:x15ac="http://schemas.microsoft.com/office/spreadsheetml/2010/11/ac" url="C:\Users\mpsejera\Google Drive\BIRDS4\BIRDS4_Satellite\BIRDS4_Subsystems\BIRDS4_COM\Fight_Model\LRT\"/>
    </mc:Choice>
  </mc:AlternateContent>
  <xr:revisionPtr revIDLastSave="0" documentId="11_EA2EA979032B03C5AD1E15EA8F06CB0FB2A1E3CA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UHF uplink" sheetId="1" r:id="rId1"/>
    <sheet name="UHF downlink" sheetId="10" r:id="rId2"/>
    <sheet name="VHF uplink LRT" sheetId="8" r:id="rId3"/>
    <sheet name="VHF uplink GS" sheetId="6" r:id="rId4"/>
    <sheet name="VHF uplink HHR" sheetId="7" r:id="rId5"/>
    <sheet name="VHF downlink GS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0" l="1"/>
  <c r="H13" i="10" s="1"/>
  <c r="H15" i="10" s="1"/>
  <c r="G12" i="10"/>
  <c r="G13" i="10" s="1"/>
  <c r="G15" i="10" s="1"/>
  <c r="F12" i="10"/>
  <c r="F13" i="10" s="1"/>
  <c r="F15" i="10" s="1"/>
  <c r="E12" i="10"/>
  <c r="E13" i="10" s="1"/>
  <c r="E15" i="10" s="1"/>
  <c r="D12" i="10"/>
  <c r="D13" i="10" s="1"/>
  <c r="D15" i="10" s="1"/>
  <c r="C12" i="10"/>
  <c r="C13" i="10" s="1"/>
  <c r="C15" i="10" s="1"/>
  <c r="H5" i="10"/>
  <c r="H16" i="10" s="1"/>
  <c r="H20" i="10" s="1"/>
  <c r="H22" i="10" s="1"/>
  <c r="G5" i="10"/>
  <c r="G16" i="10" s="1"/>
  <c r="G20" i="10" s="1"/>
  <c r="G22" i="10" s="1"/>
  <c r="F5" i="10"/>
  <c r="F7" i="10" s="1"/>
  <c r="E5" i="10"/>
  <c r="E7" i="10" s="1"/>
  <c r="D5" i="10"/>
  <c r="C5" i="10"/>
  <c r="E16" i="10" l="1"/>
  <c r="E20" i="10" s="1"/>
  <c r="E22" i="10" s="1"/>
  <c r="C16" i="10"/>
  <c r="C20" i="10" s="1"/>
  <c r="C22" i="10" s="1"/>
  <c r="F16" i="10"/>
  <c r="F20" i="10" s="1"/>
  <c r="F22" i="10" s="1"/>
  <c r="D16" i="10"/>
  <c r="D20" i="10" s="1"/>
  <c r="D22" i="10" s="1"/>
  <c r="C7" i="10"/>
  <c r="G7" i="10"/>
  <c r="D7" i="10"/>
  <c r="H7" i="10"/>
  <c r="H12" i="9" l="1"/>
  <c r="H13" i="9" s="1"/>
  <c r="H15" i="9" s="1"/>
  <c r="G12" i="9"/>
  <c r="G13" i="9" s="1"/>
  <c r="G15" i="9" s="1"/>
  <c r="F12" i="9"/>
  <c r="F13" i="9" s="1"/>
  <c r="F15" i="9" s="1"/>
  <c r="E12" i="9"/>
  <c r="E13" i="9" s="1"/>
  <c r="E15" i="9" s="1"/>
  <c r="D12" i="9"/>
  <c r="D13" i="9" s="1"/>
  <c r="C12" i="9"/>
  <c r="C13" i="9" s="1"/>
  <c r="C15" i="9" s="1"/>
  <c r="H5" i="9"/>
  <c r="H7" i="9" s="1"/>
  <c r="G5" i="9"/>
  <c r="G7" i="9" s="1"/>
  <c r="F5" i="9"/>
  <c r="F7" i="9" s="1"/>
  <c r="E5" i="9"/>
  <c r="E7" i="9" s="1"/>
  <c r="D5" i="9"/>
  <c r="D7" i="9" s="1"/>
  <c r="C5" i="9"/>
  <c r="C7" i="9" s="1"/>
  <c r="G16" i="9" l="1"/>
  <c r="G20" i="9" s="1"/>
  <c r="G22" i="9" s="1"/>
  <c r="D15" i="9"/>
  <c r="D16" i="9" s="1"/>
  <c r="D20" i="9" s="1"/>
  <c r="D22" i="9" s="1"/>
  <c r="E16" i="9"/>
  <c r="E20" i="9" s="1"/>
  <c r="E22" i="9" s="1"/>
  <c r="H16" i="9"/>
  <c r="H20" i="9" s="1"/>
  <c r="H22" i="9" s="1"/>
  <c r="C16" i="9"/>
  <c r="C20" i="9" s="1"/>
  <c r="C22" i="9" s="1"/>
  <c r="F16" i="9"/>
  <c r="F20" i="9" s="1"/>
  <c r="F22" i="9" s="1"/>
  <c r="H13" i="8"/>
  <c r="H14" i="8" s="1"/>
  <c r="H16" i="8" s="1"/>
  <c r="G13" i="8"/>
  <c r="G14" i="8" s="1"/>
  <c r="G16" i="8" s="1"/>
  <c r="F13" i="8"/>
  <c r="F14" i="8" s="1"/>
  <c r="F16" i="8" s="1"/>
  <c r="E13" i="8"/>
  <c r="E14" i="8" s="1"/>
  <c r="E16" i="8" s="1"/>
  <c r="D13" i="8"/>
  <c r="D14" i="8" s="1"/>
  <c r="D16" i="8" s="1"/>
  <c r="C13" i="8"/>
  <c r="C14" i="8" s="1"/>
  <c r="C16" i="8" s="1"/>
  <c r="H5" i="8"/>
  <c r="H17" i="8" s="1"/>
  <c r="H20" i="8" s="1"/>
  <c r="H22" i="8" s="1"/>
  <c r="G5" i="8"/>
  <c r="G8" i="8" s="1"/>
  <c r="F5" i="8"/>
  <c r="F8" i="8" s="1"/>
  <c r="E5" i="8"/>
  <c r="E17" i="8" s="1"/>
  <c r="E20" i="8" s="1"/>
  <c r="E22" i="8" s="1"/>
  <c r="D5" i="8"/>
  <c r="D17" i="8" s="1"/>
  <c r="D20" i="8" s="1"/>
  <c r="D22" i="8" s="1"/>
  <c r="C5" i="8"/>
  <c r="C8" i="8" s="1"/>
  <c r="H13" i="7"/>
  <c r="H14" i="7" s="1"/>
  <c r="H16" i="7" s="1"/>
  <c r="G13" i="7"/>
  <c r="G14" i="7" s="1"/>
  <c r="G16" i="7" s="1"/>
  <c r="F13" i="7"/>
  <c r="F14" i="7" s="1"/>
  <c r="F16" i="7" s="1"/>
  <c r="E13" i="7"/>
  <c r="E14" i="7" s="1"/>
  <c r="E16" i="7" s="1"/>
  <c r="D13" i="7"/>
  <c r="D14" i="7" s="1"/>
  <c r="D16" i="7" s="1"/>
  <c r="C13" i="7"/>
  <c r="C14" i="7" s="1"/>
  <c r="C16" i="7" s="1"/>
  <c r="H5" i="7"/>
  <c r="G5" i="7"/>
  <c r="F5" i="7"/>
  <c r="F8" i="7" s="1"/>
  <c r="E5" i="7"/>
  <c r="E8" i="7" s="1"/>
  <c r="D5" i="7"/>
  <c r="C5" i="7"/>
  <c r="H13" i="6"/>
  <c r="H14" i="6" s="1"/>
  <c r="H16" i="6" s="1"/>
  <c r="G13" i="6"/>
  <c r="G14" i="6" s="1"/>
  <c r="G16" i="6" s="1"/>
  <c r="F13" i="6"/>
  <c r="F14" i="6" s="1"/>
  <c r="F16" i="6" s="1"/>
  <c r="E13" i="6"/>
  <c r="E14" i="6" s="1"/>
  <c r="E16" i="6" s="1"/>
  <c r="D13" i="6"/>
  <c r="D14" i="6" s="1"/>
  <c r="D16" i="6" s="1"/>
  <c r="C13" i="6"/>
  <c r="C14" i="6" s="1"/>
  <c r="C16" i="6" s="1"/>
  <c r="H5" i="6"/>
  <c r="G5" i="6"/>
  <c r="F5" i="6"/>
  <c r="E5" i="6"/>
  <c r="E8" i="6" s="1"/>
  <c r="D5" i="6"/>
  <c r="C5" i="6"/>
  <c r="E17" i="6" l="1"/>
  <c r="E20" i="6" s="1"/>
  <c r="E22" i="6" s="1"/>
  <c r="G17" i="8"/>
  <c r="G20" i="8" s="1"/>
  <c r="G22" i="8" s="1"/>
  <c r="C17" i="8"/>
  <c r="C20" i="8" s="1"/>
  <c r="C22" i="8" s="1"/>
  <c r="F17" i="8"/>
  <c r="F20" i="8" s="1"/>
  <c r="F22" i="8" s="1"/>
  <c r="D8" i="8"/>
  <c r="H8" i="8"/>
  <c r="E8" i="8"/>
  <c r="G17" i="7"/>
  <c r="G20" i="7" s="1"/>
  <c r="G22" i="7" s="1"/>
  <c r="D17" i="7"/>
  <c r="D20" i="7" s="1"/>
  <c r="D22" i="7" s="1"/>
  <c r="H17" i="7"/>
  <c r="H20" i="7" s="1"/>
  <c r="H22" i="7" s="1"/>
  <c r="C17" i="7"/>
  <c r="C20" i="7" s="1"/>
  <c r="C22" i="7" s="1"/>
  <c r="E17" i="7"/>
  <c r="E20" i="7" s="1"/>
  <c r="E22" i="7" s="1"/>
  <c r="F17" i="7"/>
  <c r="F20" i="7" s="1"/>
  <c r="F22" i="7" s="1"/>
  <c r="C8" i="7"/>
  <c r="G8" i="7"/>
  <c r="D8" i="7"/>
  <c r="H8" i="7"/>
  <c r="G17" i="6"/>
  <c r="G20" i="6" s="1"/>
  <c r="G22" i="6" s="1"/>
  <c r="F17" i="6"/>
  <c r="F20" i="6" s="1"/>
  <c r="F22" i="6" s="1"/>
  <c r="C17" i="6"/>
  <c r="C20" i="6" s="1"/>
  <c r="C22" i="6" s="1"/>
  <c r="D17" i="6"/>
  <c r="D20" i="6" s="1"/>
  <c r="D22" i="6" s="1"/>
  <c r="H17" i="6"/>
  <c r="H20" i="6" s="1"/>
  <c r="H22" i="6" s="1"/>
  <c r="F8" i="6"/>
  <c r="C8" i="6"/>
  <c r="G8" i="6"/>
  <c r="D8" i="6"/>
  <c r="H8" i="6"/>
  <c r="D5" i="1"/>
  <c r="D8" i="1" s="1"/>
  <c r="E5" i="1"/>
  <c r="E8" i="1" s="1"/>
  <c r="F5" i="1"/>
  <c r="F8" i="1" s="1"/>
  <c r="G5" i="1"/>
  <c r="G8" i="1" s="1"/>
  <c r="H5" i="1"/>
  <c r="H8" i="1" s="1"/>
  <c r="C5" i="1"/>
  <c r="C8" i="1" s="1"/>
  <c r="C13" i="1"/>
  <c r="F13" i="1"/>
  <c r="F14" i="1" s="1"/>
  <c r="F16" i="1" s="1"/>
  <c r="F17" i="1" s="1"/>
  <c r="F20" i="1" s="1"/>
  <c r="F22" i="1" s="1"/>
  <c r="G13" i="1"/>
  <c r="G14" i="1" s="1"/>
  <c r="G16" i="1" s="1"/>
  <c r="G17" i="1" s="1"/>
  <c r="G20" i="1" s="1"/>
  <c r="G22" i="1" s="1"/>
  <c r="H13" i="1"/>
  <c r="H14" i="1" s="1"/>
  <c r="H16" i="1" s="1"/>
  <c r="H17" i="1" s="1"/>
  <c r="H20" i="1" s="1"/>
  <c r="H22" i="1" s="1"/>
  <c r="D13" i="1"/>
  <c r="D14" i="1" s="1"/>
  <c r="D16" i="1" s="1"/>
  <c r="D17" i="1" s="1"/>
  <c r="D20" i="1" s="1"/>
  <c r="D22" i="1" s="1"/>
  <c r="E13" i="1"/>
  <c r="E14" i="1" s="1"/>
  <c r="E16" i="1" s="1"/>
  <c r="E17" i="1" s="1"/>
  <c r="E20" i="1" s="1"/>
  <c r="E22" i="1" s="1"/>
  <c r="C14" i="1" l="1"/>
  <c r="C16" i="1" s="1"/>
  <c r="C17" i="1" s="1"/>
  <c r="C20" i="1" s="1"/>
  <c r="C22" i="1" s="1"/>
</calcChain>
</file>

<file path=xl/sharedStrings.xml><?xml version="1.0" encoding="utf-8"?>
<sst xmlns="http://schemas.openxmlformats.org/spreadsheetml/2006/main" count="264" uniqueCount="35">
  <si>
    <t>ELEVATION</t>
  </si>
  <si>
    <t>10°</t>
  </si>
  <si>
    <t>15°</t>
  </si>
  <si>
    <t>20°</t>
  </si>
  <si>
    <t>30°</t>
  </si>
  <si>
    <t>60°</t>
  </si>
  <si>
    <t>80°</t>
  </si>
  <si>
    <t>GROUND STATION</t>
  </si>
  <si>
    <t>Transmit Output Power</t>
  </si>
  <si>
    <t>[W]</t>
  </si>
  <si>
    <t>[dBm]</t>
  </si>
  <si>
    <t>Antenna Gain</t>
  </si>
  <si>
    <t>[dB]</t>
  </si>
  <si>
    <t>Transmission Line Loss</t>
  </si>
  <si>
    <t>EIRP</t>
  </si>
  <si>
    <t>UPLINK PATH</t>
  </si>
  <si>
    <t>GS Antenna Pointing Loss</t>
  </si>
  <si>
    <t>Polarization Loss</t>
  </si>
  <si>
    <t>Atmospheric + Ionospheric Losses</t>
  </si>
  <si>
    <t>distance wrp to Elevation angle</t>
  </si>
  <si>
    <t>[km]</t>
  </si>
  <si>
    <t>Path Loss</t>
  </si>
  <si>
    <t>Antenna Pointing Loss</t>
  </si>
  <si>
    <t>Effective Attenuation</t>
  </si>
  <si>
    <t>Power at the satellite</t>
  </si>
  <si>
    <t>SATELLITE</t>
  </si>
  <si>
    <t>Antenna Gain + Cable Loss</t>
  </si>
  <si>
    <t>Transceiver Received Power</t>
  </si>
  <si>
    <t>Transceiver Sensitivity</t>
  </si>
  <si>
    <t>Link Margin</t>
  </si>
  <si>
    <t>DOWNLINK PATH</t>
  </si>
  <si>
    <t>Satellite Antenna Pointing Loss</t>
  </si>
  <si>
    <t>Power at the ground station</t>
  </si>
  <si>
    <t>Minimum Received Power</t>
  </si>
  <si>
    <t>HHR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</si>
</sst>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4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3" borderId="2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/>
    <xf numFmtId="0" fontId="1" fillId="4" borderId="2" xfId="0" applyFont="1" applyFill="1" applyBorder="1"/>
    <xf numFmtId="0" fontId="1" fillId="4" borderId="4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J22" sqref="J22"/>
    </sheetView>
  </sheetViews>
  <sheetFormatPr defaultColWidth="8.85546875" defaultRowHeight="15.6"/>
  <cols>
    <col min="1" max="1" width="35.7109375" style="4" bestFit="1" customWidth="1"/>
    <col min="2" max="2" width="7.85546875" style="5" customWidth="1"/>
    <col min="3" max="8" width="8.7109375" style="4" customWidth="1"/>
    <col min="9" max="16384" width="8.85546875" style="4"/>
  </cols>
  <sheetData>
    <row r="1" spans="1:8">
      <c r="A1" s="4">
        <v>435.31299999999999</v>
      </c>
      <c r="C1" s="6">
        <v>10</v>
      </c>
      <c r="D1" s="6">
        <v>15</v>
      </c>
      <c r="E1" s="6">
        <v>20</v>
      </c>
      <c r="F1" s="6">
        <v>30</v>
      </c>
      <c r="G1" s="6">
        <v>60</v>
      </c>
      <c r="H1" s="6">
        <v>80</v>
      </c>
    </row>
    <row r="2" spans="1:8">
      <c r="A2" s="7" t="s">
        <v>0</v>
      </c>
      <c r="B2" s="8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7" t="s">
        <v>7</v>
      </c>
      <c r="B3" s="9"/>
      <c r="C3" s="10"/>
      <c r="D3" s="10"/>
      <c r="E3" s="10"/>
      <c r="F3" s="10"/>
      <c r="G3" s="10"/>
      <c r="H3" s="11"/>
    </row>
    <row r="4" spans="1:8">
      <c r="A4" s="12" t="s">
        <v>8</v>
      </c>
      <c r="B4" s="13" t="s">
        <v>9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</row>
    <row r="5" spans="1:8">
      <c r="A5" s="14" t="s">
        <v>8</v>
      </c>
      <c r="B5" s="15" t="s">
        <v>10</v>
      </c>
      <c r="C5" s="2">
        <f>ROUND((10*LOG10(C4/0.001)),0)</f>
        <v>47</v>
      </c>
      <c r="D5" s="2">
        <f t="shared" ref="D5:H5" si="0">ROUND((10*LOG10(D4/0.001)),0)</f>
        <v>47</v>
      </c>
      <c r="E5" s="2">
        <f t="shared" si="0"/>
        <v>47</v>
      </c>
      <c r="F5" s="2">
        <f t="shared" si="0"/>
        <v>47</v>
      </c>
      <c r="G5" s="2">
        <f t="shared" si="0"/>
        <v>47</v>
      </c>
      <c r="H5" s="2">
        <f t="shared" si="0"/>
        <v>47</v>
      </c>
    </row>
    <row r="6" spans="1:8">
      <c r="A6" s="12" t="s">
        <v>11</v>
      </c>
      <c r="B6" s="13" t="s">
        <v>12</v>
      </c>
      <c r="C6" s="1">
        <v>22</v>
      </c>
      <c r="D6" s="1">
        <v>22</v>
      </c>
      <c r="E6" s="1">
        <v>22</v>
      </c>
      <c r="F6" s="1">
        <v>22</v>
      </c>
      <c r="G6" s="1">
        <v>22</v>
      </c>
      <c r="H6" s="1">
        <v>22</v>
      </c>
    </row>
    <row r="7" spans="1:8">
      <c r="A7" s="14" t="s">
        <v>13</v>
      </c>
      <c r="B7" s="15" t="s">
        <v>12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</row>
    <row r="8" spans="1:8">
      <c r="A8" s="12" t="s">
        <v>14</v>
      </c>
      <c r="B8" s="13" t="s">
        <v>10</v>
      </c>
      <c r="C8" s="1">
        <f>C5+C6-C7</f>
        <v>66</v>
      </c>
      <c r="D8" s="1">
        <f t="shared" ref="D8:H8" si="1">D5+D6-D7</f>
        <v>66</v>
      </c>
      <c r="E8" s="1">
        <f t="shared" si="1"/>
        <v>66</v>
      </c>
      <c r="F8" s="1">
        <f t="shared" si="1"/>
        <v>66</v>
      </c>
      <c r="G8" s="1">
        <f t="shared" si="1"/>
        <v>66</v>
      </c>
      <c r="H8" s="1">
        <f t="shared" si="1"/>
        <v>66</v>
      </c>
    </row>
    <row r="9" spans="1:8">
      <c r="A9" s="7" t="s">
        <v>15</v>
      </c>
      <c r="B9" s="9"/>
      <c r="C9" s="10"/>
      <c r="D9" s="10"/>
      <c r="E9" s="10"/>
      <c r="F9" s="10"/>
      <c r="G9" s="10"/>
      <c r="H9" s="11"/>
    </row>
    <row r="10" spans="1:8">
      <c r="A10" s="12" t="s">
        <v>16</v>
      </c>
      <c r="B10" s="13" t="s">
        <v>12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</row>
    <row r="11" spans="1:8">
      <c r="A11" s="14" t="s">
        <v>17</v>
      </c>
      <c r="B11" s="15" t="s">
        <v>12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</row>
    <row r="12" spans="1:8">
      <c r="A12" s="12" t="s">
        <v>18</v>
      </c>
      <c r="B12" s="13" t="s">
        <v>12</v>
      </c>
      <c r="C12" s="1">
        <v>1.4</v>
      </c>
      <c r="D12" s="1">
        <v>1.4</v>
      </c>
      <c r="E12" s="1">
        <v>1.4</v>
      </c>
      <c r="F12" s="1">
        <v>1.4</v>
      </c>
      <c r="G12" s="1">
        <v>1.4</v>
      </c>
      <c r="H12" s="1">
        <v>1.4</v>
      </c>
    </row>
    <row r="13" spans="1:8">
      <c r="A13" s="16" t="s">
        <v>19</v>
      </c>
      <c r="B13" s="17" t="s">
        <v>20</v>
      </c>
      <c r="C13" s="18">
        <f t="shared" ref="C13:H13" si="2">ROUND((-(6400*SIN(C1*PI()/180)) + SQRT(((6400^2)*(SIN(C1*PI()/180))^2) + (6400 + 400)^2 - (6400^2))),0)</f>
        <v>1441</v>
      </c>
      <c r="D13" s="18">
        <f t="shared" si="2"/>
        <v>1176</v>
      </c>
      <c r="E13" s="18">
        <f t="shared" si="2"/>
        <v>985</v>
      </c>
      <c r="F13" s="18">
        <f t="shared" si="2"/>
        <v>740</v>
      </c>
      <c r="G13" s="18">
        <f t="shared" si="2"/>
        <v>457</v>
      </c>
      <c r="H13" s="18">
        <f t="shared" si="2"/>
        <v>406</v>
      </c>
    </row>
    <row r="14" spans="1:8">
      <c r="A14" s="14" t="s">
        <v>21</v>
      </c>
      <c r="B14" s="15" t="s">
        <v>12</v>
      </c>
      <c r="C14" s="2">
        <f>ROUND((20*LOG10((4*PI()*C13*$A$1*10/3))),1)</f>
        <v>148.4</v>
      </c>
      <c r="D14" s="2">
        <f t="shared" ref="D14:H14" si="3">ROUND((20*LOG10((4*PI()*D13*$A$1*10/3))),1)</f>
        <v>146.6</v>
      </c>
      <c r="E14" s="2">
        <f t="shared" si="3"/>
        <v>145.1</v>
      </c>
      <c r="F14" s="2">
        <f t="shared" si="3"/>
        <v>142.6</v>
      </c>
      <c r="G14" s="2">
        <f t="shared" si="3"/>
        <v>138.4</v>
      </c>
      <c r="H14" s="2">
        <f t="shared" si="3"/>
        <v>137.4</v>
      </c>
    </row>
    <row r="15" spans="1:8">
      <c r="A15" s="12" t="s">
        <v>22</v>
      </c>
      <c r="B15" s="13" t="s">
        <v>12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</row>
    <row r="16" spans="1:8">
      <c r="A16" s="14" t="s">
        <v>23</v>
      </c>
      <c r="B16" s="15" t="s">
        <v>12</v>
      </c>
      <c r="C16" s="2">
        <f>(C7+C10+C11+C12+C14+C15)-C6</f>
        <v>139.80000000000001</v>
      </c>
      <c r="D16" s="2">
        <f t="shared" ref="D16:H16" si="4">(D7+D10+D11+D12+D14+D15)-D6</f>
        <v>138</v>
      </c>
      <c r="E16" s="2">
        <f t="shared" si="4"/>
        <v>136.5</v>
      </c>
      <c r="F16" s="2">
        <f t="shared" si="4"/>
        <v>134</v>
      </c>
      <c r="G16" s="2">
        <f t="shared" si="4"/>
        <v>129.80000000000001</v>
      </c>
      <c r="H16" s="2">
        <f t="shared" si="4"/>
        <v>128.80000000000001</v>
      </c>
    </row>
    <row r="17" spans="1:8">
      <c r="A17" s="12" t="s">
        <v>24</v>
      </c>
      <c r="B17" s="13" t="s">
        <v>10</v>
      </c>
      <c r="C17" s="1">
        <f>C5-C16</f>
        <v>-92.800000000000011</v>
      </c>
      <c r="D17" s="1">
        <f t="shared" ref="D17:H17" si="5">D5-D16</f>
        <v>-91</v>
      </c>
      <c r="E17" s="1">
        <f t="shared" si="5"/>
        <v>-89.5</v>
      </c>
      <c r="F17" s="1">
        <f t="shared" si="5"/>
        <v>-87</v>
      </c>
      <c r="G17" s="1">
        <f t="shared" si="5"/>
        <v>-82.800000000000011</v>
      </c>
      <c r="H17" s="1">
        <f t="shared" si="5"/>
        <v>-81.800000000000011</v>
      </c>
    </row>
    <row r="18" spans="1:8">
      <c r="A18" s="7" t="s">
        <v>25</v>
      </c>
      <c r="B18" s="9"/>
      <c r="C18" s="10"/>
      <c r="D18" s="10"/>
      <c r="E18" s="10"/>
      <c r="F18" s="10"/>
      <c r="G18" s="10"/>
      <c r="H18" s="11"/>
    </row>
    <row r="19" spans="1:8">
      <c r="A19" s="14" t="s">
        <v>26</v>
      </c>
      <c r="B19" s="15" t="s">
        <v>12</v>
      </c>
      <c r="C19" s="2">
        <v>0.5</v>
      </c>
      <c r="D19" s="2">
        <v>0.5</v>
      </c>
      <c r="E19" s="2">
        <v>0.5</v>
      </c>
      <c r="F19" s="2">
        <v>0.5</v>
      </c>
      <c r="G19" s="2">
        <v>0.5</v>
      </c>
      <c r="H19" s="2">
        <v>0.5</v>
      </c>
    </row>
    <row r="20" spans="1:8">
      <c r="A20" s="12" t="s">
        <v>27</v>
      </c>
      <c r="B20" s="13" t="s">
        <v>10</v>
      </c>
      <c r="C20" s="1">
        <f>C17+C19</f>
        <v>-92.300000000000011</v>
      </c>
      <c r="D20" s="1">
        <f t="shared" ref="D20:H20" si="6">D17+D19</f>
        <v>-90.5</v>
      </c>
      <c r="E20" s="1">
        <f t="shared" si="6"/>
        <v>-89</v>
      </c>
      <c r="F20" s="1">
        <f t="shared" si="6"/>
        <v>-86.5</v>
      </c>
      <c r="G20" s="1">
        <f t="shared" si="6"/>
        <v>-82.300000000000011</v>
      </c>
      <c r="H20" s="1">
        <f t="shared" si="6"/>
        <v>-81.300000000000011</v>
      </c>
    </row>
    <row r="21" spans="1:8">
      <c r="A21" s="14" t="s">
        <v>28</v>
      </c>
      <c r="B21" s="15" t="s">
        <v>10</v>
      </c>
      <c r="C21" s="2">
        <v>-97</v>
      </c>
      <c r="D21" s="2">
        <v>-97</v>
      </c>
      <c r="E21" s="2">
        <v>-97</v>
      </c>
      <c r="F21" s="2">
        <v>-97</v>
      </c>
      <c r="G21" s="2">
        <v>-97</v>
      </c>
      <c r="H21" s="2">
        <v>-97</v>
      </c>
    </row>
    <row r="22" spans="1:8">
      <c r="A22" s="12" t="s">
        <v>29</v>
      </c>
      <c r="B22" s="13" t="s">
        <v>12</v>
      </c>
      <c r="C22" s="1">
        <f>C20-C21</f>
        <v>4.6999999999999886</v>
      </c>
      <c r="D22" s="1">
        <f t="shared" ref="D22:H22" si="7">D20-D21</f>
        <v>6.5</v>
      </c>
      <c r="E22" s="1">
        <f t="shared" si="7"/>
        <v>8</v>
      </c>
      <c r="F22" s="1">
        <f t="shared" si="7"/>
        <v>10.5</v>
      </c>
      <c r="G22" s="1">
        <f t="shared" si="7"/>
        <v>14.699999999999989</v>
      </c>
      <c r="H22" s="1">
        <f t="shared" si="7"/>
        <v>15.699999999999989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Normal="100" workbookViewId="0">
      <selection activeCell="M25" sqref="M25"/>
    </sheetView>
  </sheetViews>
  <sheetFormatPr defaultColWidth="8.85546875" defaultRowHeight="15.6"/>
  <cols>
    <col min="1" max="1" width="35.7109375" style="4" bestFit="1" customWidth="1"/>
    <col min="2" max="2" width="7.85546875" style="5" customWidth="1"/>
    <col min="3" max="8" width="8.7109375" style="4" customWidth="1"/>
    <col min="9" max="16384" width="8.85546875" style="4"/>
  </cols>
  <sheetData>
    <row r="1" spans="1:8">
      <c r="A1" s="4">
        <v>437.375</v>
      </c>
      <c r="C1" s="6">
        <v>10</v>
      </c>
      <c r="D1" s="6">
        <v>15</v>
      </c>
      <c r="E1" s="6">
        <v>20</v>
      </c>
      <c r="F1" s="6">
        <v>30</v>
      </c>
      <c r="G1" s="6">
        <v>60</v>
      </c>
      <c r="H1" s="6">
        <v>80</v>
      </c>
    </row>
    <row r="2" spans="1:8">
      <c r="A2" s="7" t="s">
        <v>0</v>
      </c>
      <c r="B2" s="8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7" t="s">
        <v>25</v>
      </c>
      <c r="B3" s="9"/>
      <c r="C3" s="10"/>
      <c r="D3" s="10"/>
      <c r="E3" s="10"/>
      <c r="F3" s="10"/>
      <c r="G3" s="10"/>
      <c r="H3" s="11"/>
    </row>
    <row r="4" spans="1:8">
      <c r="A4" s="12" t="s">
        <v>8</v>
      </c>
      <c r="B4" s="13" t="s">
        <v>9</v>
      </c>
      <c r="C4" s="1">
        <v>0.8</v>
      </c>
      <c r="D4" s="1">
        <v>0.8</v>
      </c>
      <c r="E4" s="1">
        <v>0.8</v>
      </c>
      <c r="F4" s="1">
        <v>0.8</v>
      </c>
      <c r="G4" s="1">
        <v>0.8</v>
      </c>
      <c r="H4" s="1">
        <v>0.8</v>
      </c>
    </row>
    <row r="5" spans="1:8">
      <c r="A5" s="14" t="s">
        <v>8</v>
      </c>
      <c r="B5" s="15" t="s">
        <v>10</v>
      </c>
      <c r="C5" s="2">
        <f>ROUND((10*LOG10(C4/0.001)),0)</f>
        <v>29</v>
      </c>
      <c r="D5" s="2">
        <f t="shared" ref="D5:H5" si="0">ROUND((10*LOG10(D4/0.001)),0)</f>
        <v>29</v>
      </c>
      <c r="E5" s="2">
        <f t="shared" si="0"/>
        <v>29</v>
      </c>
      <c r="F5" s="2">
        <f t="shared" si="0"/>
        <v>29</v>
      </c>
      <c r="G5" s="2">
        <f t="shared" si="0"/>
        <v>29</v>
      </c>
      <c r="H5" s="2">
        <f t="shared" si="0"/>
        <v>29</v>
      </c>
    </row>
    <row r="6" spans="1:8">
      <c r="A6" s="12" t="s">
        <v>26</v>
      </c>
      <c r="B6" s="13" t="s">
        <v>12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</row>
    <row r="7" spans="1:8">
      <c r="A7" s="14" t="s">
        <v>14</v>
      </c>
      <c r="B7" s="15" t="s">
        <v>10</v>
      </c>
      <c r="C7" s="2">
        <f>C5+C6</f>
        <v>29.5</v>
      </c>
      <c r="D7" s="2">
        <f t="shared" ref="D7:H7" si="1">D5+D6</f>
        <v>29.5</v>
      </c>
      <c r="E7" s="2">
        <f t="shared" si="1"/>
        <v>29.5</v>
      </c>
      <c r="F7" s="2">
        <f t="shared" si="1"/>
        <v>29.5</v>
      </c>
      <c r="G7" s="2">
        <f t="shared" si="1"/>
        <v>29.5</v>
      </c>
      <c r="H7" s="2">
        <f t="shared" si="1"/>
        <v>29.5</v>
      </c>
    </row>
    <row r="8" spans="1:8">
      <c r="A8" s="7" t="s">
        <v>30</v>
      </c>
      <c r="B8" s="9"/>
      <c r="C8" s="10"/>
      <c r="D8" s="10"/>
      <c r="E8" s="10"/>
      <c r="F8" s="10"/>
      <c r="G8" s="10"/>
      <c r="H8" s="11"/>
    </row>
    <row r="9" spans="1:8">
      <c r="A9" s="12" t="s">
        <v>31</v>
      </c>
      <c r="B9" s="13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</row>
    <row r="10" spans="1:8">
      <c r="A10" s="14" t="s">
        <v>17</v>
      </c>
      <c r="B10" s="15" t="s">
        <v>12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</row>
    <row r="11" spans="1:8">
      <c r="A11" s="12" t="s">
        <v>18</v>
      </c>
      <c r="B11" s="13" t="s">
        <v>12</v>
      </c>
      <c r="C11" s="1">
        <v>1.4</v>
      </c>
      <c r="D11" s="1">
        <v>1.4</v>
      </c>
      <c r="E11" s="1">
        <v>1.4</v>
      </c>
      <c r="F11" s="1">
        <v>1.4</v>
      </c>
      <c r="G11" s="1">
        <v>1.4</v>
      </c>
      <c r="H11" s="1">
        <v>1.4</v>
      </c>
    </row>
    <row r="12" spans="1:8">
      <c r="A12" s="16" t="s">
        <v>19</v>
      </c>
      <c r="B12" s="17" t="s">
        <v>20</v>
      </c>
      <c r="C12" s="18">
        <f t="shared" ref="C12:H12" si="2">ROUND((-(6400*SIN(C1*PI()/180)) + SQRT(((6400^2)*(SIN(C1*PI()/180))^2) + (6400 + 400)^2 - (6400^2))),0)</f>
        <v>1441</v>
      </c>
      <c r="D12" s="18">
        <f t="shared" si="2"/>
        <v>1176</v>
      </c>
      <c r="E12" s="18">
        <f t="shared" si="2"/>
        <v>985</v>
      </c>
      <c r="F12" s="18">
        <f t="shared" si="2"/>
        <v>740</v>
      </c>
      <c r="G12" s="18">
        <f t="shared" si="2"/>
        <v>457</v>
      </c>
      <c r="H12" s="18">
        <f t="shared" si="2"/>
        <v>406</v>
      </c>
    </row>
    <row r="13" spans="1:8">
      <c r="A13" s="14" t="s">
        <v>21</v>
      </c>
      <c r="B13" s="15" t="s">
        <v>12</v>
      </c>
      <c r="C13" s="2">
        <f>ROUND((20*LOG10((4*PI()*C12*$A$1*10/3))),1)</f>
        <v>148.4</v>
      </c>
      <c r="D13" s="2">
        <f t="shared" ref="D13:H13" si="3">ROUND((20*LOG10((4*PI()*D12*$A$1*10/3))),1)</f>
        <v>146.69999999999999</v>
      </c>
      <c r="E13" s="2">
        <f t="shared" si="3"/>
        <v>145.1</v>
      </c>
      <c r="F13" s="2">
        <f t="shared" si="3"/>
        <v>142.6</v>
      </c>
      <c r="G13" s="2">
        <f t="shared" si="3"/>
        <v>138.5</v>
      </c>
      <c r="H13" s="2">
        <f t="shared" si="3"/>
        <v>137.4</v>
      </c>
    </row>
    <row r="14" spans="1:8">
      <c r="A14" s="12" t="s">
        <v>22</v>
      </c>
      <c r="B14" s="13" t="s">
        <v>12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</row>
    <row r="15" spans="1:8">
      <c r="A15" s="14" t="s">
        <v>23</v>
      </c>
      <c r="B15" s="15" t="s">
        <v>12</v>
      </c>
      <c r="C15" s="2">
        <f>(C9+C10+C11+C13+C14)-C6</f>
        <v>158.30000000000001</v>
      </c>
      <c r="D15" s="2">
        <f t="shared" ref="D15:H15" si="4">(D9+D10+D11+D13+D14)-D6</f>
        <v>156.6</v>
      </c>
      <c r="E15" s="2">
        <f t="shared" si="4"/>
        <v>155</v>
      </c>
      <c r="F15" s="2">
        <f t="shared" si="4"/>
        <v>152.5</v>
      </c>
      <c r="G15" s="2">
        <f t="shared" si="4"/>
        <v>148.4</v>
      </c>
      <c r="H15" s="2">
        <f t="shared" si="4"/>
        <v>147.30000000000001</v>
      </c>
    </row>
    <row r="16" spans="1:8">
      <c r="A16" s="12" t="s">
        <v>32</v>
      </c>
      <c r="B16" s="13" t="s">
        <v>10</v>
      </c>
      <c r="C16" s="1">
        <f t="shared" ref="C16:H16" si="5">C5-C15</f>
        <v>-129.30000000000001</v>
      </c>
      <c r="D16" s="1">
        <f t="shared" si="5"/>
        <v>-127.6</v>
      </c>
      <c r="E16" s="1">
        <f t="shared" si="5"/>
        <v>-126</v>
      </c>
      <c r="F16" s="1">
        <f t="shared" si="5"/>
        <v>-123.5</v>
      </c>
      <c r="G16" s="1">
        <f t="shared" si="5"/>
        <v>-119.4</v>
      </c>
      <c r="H16" s="1">
        <f t="shared" si="5"/>
        <v>-118.30000000000001</v>
      </c>
    </row>
    <row r="17" spans="1:8">
      <c r="A17" s="7" t="s">
        <v>7</v>
      </c>
      <c r="B17" s="9"/>
      <c r="C17" s="10"/>
      <c r="D17" s="10"/>
      <c r="E17" s="10"/>
      <c r="F17" s="10"/>
      <c r="G17" s="10"/>
      <c r="H17" s="11"/>
    </row>
    <row r="18" spans="1:8">
      <c r="A18" s="14" t="s">
        <v>26</v>
      </c>
      <c r="B18" s="15" t="s">
        <v>12</v>
      </c>
      <c r="C18" s="2">
        <v>22</v>
      </c>
      <c r="D18" s="2">
        <v>22</v>
      </c>
      <c r="E18" s="2">
        <v>22</v>
      </c>
      <c r="F18" s="2">
        <v>22</v>
      </c>
      <c r="G18" s="2">
        <v>22</v>
      </c>
      <c r="H18" s="2">
        <v>22</v>
      </c>
    </row>
    <row r="19" spans="1:8">
      <c r="A19" s="14" t="s">
        <v>13</v>
      </c>
      <c r="B19" s="15" t="s">
        <v>12</v>
      </c>
      <c r="C19" s="2">
        <v>3</v>
      </c>
      <c r="D19" s="2">
        <v>3</v>
      </c>
      <c r="E19" s="2">
        <v>3</v>
      </c>
      <c r="F19" s="2">
        <v>3</v>
      </c>
      <c r="G19" s="2">
        <v>3</v>
      </c>
      <c r="H19" s="2">
        <v>3</v>
      </c>
    </row>
    <row r="20" spans="1:8">
      <c r="A20" s="12" t="s">
        <v>27</v>
      </c>
      <c r="B20" s="13" t="s">
        <v>10</v>
      </c>
      <c r="C20" s="1">
        <f>C16+C18</f>
        <v>-107.30000000000001</v>
      </c>
      <c r="D20" s="1">
        <f t="shared" ref="D20:H20" si="6">D16+D18</f>
        <v>-105.6</v>
      </c>
      <c r="E20" s="1">
        <f t="shared" si="6"/>
        <v>-104</v>
      </c>
      <c r="F20" s="1">
        <f t="shared" si="6"/>
        <v>-101.5</v>
      </c>
      <c r="G20" s="1">
        <f t="shared" si="6"/>
        <v>-97.4</v>
      </c>
      <c r="H20" s="1">
        <f t="shared" si="6"/>
        <v>-96.300000000000011</v>
      </c>
    </row>
    <row r="21" spans="1:8">
      <c r="A21" s="14" t="s">
        <v>33</v>
      </c>
      <c r="B21" s="15" t="s">
        <v>10</v>
      </c>
      <c r="C21" s="2">
        <v>-110</v>
      </c>
      <c r="D21" s="2">
        <v>-110</v>
      </c>
      <c r="E21" s="2">
        <v>-110</v>
      </c>
      <c r="F21" s="2">
        <v>-110</v>
      </c>
      <c r="G21" s="2">
        <v>-110</v>
      </c>
      <c r="H21" s="2">
        <v>-110</v>
      </c>
    </row>
    <row r="22" spans="1:8">
      <c r="A22" s="12" t="s">
        <v>29</v>
      </c>
      <c r="B22" s="13" t="s">
        <v>12</v>
      </c>
      <c r="C22" s="1">
        <f>C20-C21</f>
        <v>2.6999999999999886</v>
      </c>
      <c r="D22" s="1">
        <f t="shared" ref="D22:H22" si="7">D20-D21</f>
        <v>4.4000000000000057</v>
      </c>
      <c r="E22" s="1">
        <f t="shared" si="7"/>
        <v>6</v>
      </c>
      <c r="F22" s="1">
        <f t="shared" si="7"/>
        <v>8.5</v>
      </c>
      <c r="G22" s="1">
        <f t="shared" si="7"/>
        <v>12.599999999999994</v>
      </c>
      <c r="H22" s="1">
        <f t="shared" si="7"/>
        <v>13.699999999999989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Normal="100" workbookViewId="0">
      <selection activeCell="A2" sqref="A2:H22"/>
    </sheetView>
  </sheetViews>
  <sheetFormatPr defaultColWidth="8.85546875" defaultRowHeight="15.6"/>
  <cols>
    <col min="1" max="1" width="35.7109375" style="4" bestFit="1" customWidth="1"/>
    <col min="2" max="2" width="7.85546875" style="5" customWidth="1"/>
    <col min="3" max="8" width="8.7109375" style="4" customWidth="1"/>
    <col min="9" max="16384" width="8.85546875" style="4"/>
  </cols>
  <sheetData>
    <row r="1" spans="1:8">
      <c r="A1" s="4">
        <v>145.82499999999999</v>
      </c>
      <c r="C1" s="6">
        <v>10</v>
      </c>
      <c r="D1" s="6">
        <v>15</v>
      </c>
      <c r="E1" s="6">
        <v>20</v>
      </c>
      <c r="F1" s="6">
        <v>30</v>
      </c>
      <c r="G1" s="6">
        <v>60</v>
      </c>
      <c r="H1" s="6">
        <v>80</v>
      </c>
    </row>
    <row r="2" spans="1:8">
      <c r="A2" s="7" t="s">
        <v>0</v>
      </c>
      <c r="B2" s="8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7" t="s">
        <v>7</v>
      </c>
      <c r="B3" s="9"/>
      <c r="C3" s="10"/>
      <c r="D3" s="10"/>
      <c r="E3" s="10"/>
      <c r="F3" s="10"/>
      <c r="G3" s="10"/>
      <c r="H3" s="11"/>
    </row>
    <row r="4" spans="1:8">
      <c r="A4" s="12" t="s">
        <v>8</v>
      </c>
      <c r="B4" s="13" t="s">
        <v>9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</row>
    <row r="5" spans="1:8">
      <c r="A5" s="14" t="s">
        <v>8</v>
      </c>
      <c r="B5" s="15" t="s">
        <v>10</v>
      </c>
      <c r="C5" s="2">
        <f>ROUND((10*LOG10(C4/0.001)),0)</f>
        <v>37</v>
      </c>
      <c r="D5" s="2">
        <f t="shared" ref="D5:H5" si="0">ROUND((10*LOG10(D4/0.001)),0)</f>
        <v>37</v>
      </c>
      <c r="E5" s="2">
        <f t="shared" si="0"/>
        <v>37</v>
      </c>
      <c r="F5" s="2">
        <f t="shared" si="0"/>
        <v>37</v>
      </c>
      <c r="G5" s="2">
        <f t="shared" si="0"/>
        <v>37</v>
      </c>
      <c r="H5" s="2">
        <f t="shared" si="0"/>
        <v>37</v>
      </c>
    </row>
    <row r="6" spans="1:8">
      <c r="A6" s="12" t="s">
        <v>11</v>
      </c>
      <c r="B6" s="13" t="s">
        <v>12</v>
      </c>
      <c r="C6" s="1">
        <v>16</v>
      </c>
      <c r="D6" s="1">
        <v>16</v>
      </c>
      <c r="E6" s="1">
        <v>16</v>
      </c>
      <c r="F6" s="1">
        <v>16</v>
      </c>
      <c r="G6" s="1">
        <v>16</v>
      </c>
      <c r="H6" s="1">
        <v>16</v>
      </c>
    </row>
    <row r="7" spans="1:8">
      <c r="A7" s="14" t="s">
        <v>13</v>
      </c>
      <c r="B7" s="15" t="s">
        <v>12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</row>
    <row r="8" spans="1:8">
      <c r="A8" s="12" t="s">
        <v>14</v>
      </c>
      <c r="B8" s="13" t="s">
        <v>10</v>
      </c>
      <c r="C8" s="1">
        <f>C5+C6-C7</f>
        <v>50</v>
      </c>
      <c r="D8" s="1">
        <f t="shared" ref="D8:H8" si="1">D5+D6-D7</f>
        <v>50</v>
      </c>
      <c r="E8" s="1">
        <f t="shared" si="1"/>
        <v>50</v>
      </c>
      <c r="F8" s="1">
        <f t="shared" si="1"/>
        <v>50</v>
      </c>
      <c r="G8" s="1">
        <f t="shared" si="1"/>
        <v>50</v>
      </c>
      <c r="H8" s="1">
        <f t="shared" si="1"/>
        <v>50</v>
      </c>
    </row>
    <row r="9" spans="1:8">
      <c r="A9" s="7" t="s">
        <v>15</v>
      </c>
      <c r="B9" s="9"/>
      <c r="C9" s="10"/>
      <c r="D9" s="10"/>
      <c r="E9" s="10"/>
      <c r="F9" s="10"/>
      <c r="G9" s="10"/>
      <c r="H9" s="11"/>
    </row>
    <row r="10" spans="1:8">
      <c r="A10" s="12" t="s">
        <v>16</v>
      </c>
      <c r="B10" s="13" t="s">
        <v>12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</row>
    <row r="11" spans="1:8">
      <c r="A11" s="14" t="s">
        <v>17</v>
      </c>
      <c r="B11" s="15" t="s">
        <v>12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</row>
    <row r="12" spans="1:8">
      <c r="A12" s="12" t="s">
        <v>18</v>
      </c>
      <c r="B12" s="13" t="s">
        <v>12</v>
      </c>
      <c r="C12" s="1">
        <v>1.4</v>
      </c>
      <c r="D12" s="1">
        <v>1.4</v>
      </c>
      <c r="E12" s="1">
        <v>1.4</v>
      </c>
      <c r="F12" s="1">
        <v>1.4</v>
      </c>
      <c r="G12" s="1">
        <v>1.4</v>
      </c>
      <c r="H12" s="1">
        <v>1.4</v>
      </c>
    </row>
    <row r="13" spans="1:8" hidden="1">
      <c r="A13" s="16" t="s">
        <v>19</v>
      </c>
      <c r="B13" s="17" t="s">
        <v>20</v>
      </c>
      <c r="C13" s="18">
        <f t="shared" ref="C13:H13" si="2">ROUND((-(6400*SIN(C1*PI()/180)) + SQRT(((6400^2)*(SIN(C1*PI()/180))^2) + (6400 + 400)^2 - (6400^2))),0)</f>
        <v>1441</v>
      </c>
      <c r="D13" s="18">
        <f t="shared" si="2"/>
        <v>1176</v>
      </c>
      <c r="E13" s="18">
        <f t="shared" si="2"/>
        <v>985</v>
      </c>
      <c r="F13" s="18">
        <f t="shared" si="2"/>
        <v>740</v>
      </c>
      <c r="G13" s="18">
        <f t="shared" si="2"/>
        <v>457</v>
      </c>
      <c r="H13" s="18">
        <f t="shared" si="2"/>
        <v>406</v>
      </c>
    </row>
    <row r="14" spans="1:8">
      <c r="A14" s="14" t="s">
        <v>21</v>
      </c>
      <c r="B14" s="15" t="s">
        <v>12</v>
      </c>
      <c r="C14" s="2">
        <f>ROUND((20*LOG10((4*PI()*C13*$A$1*10/3))),1)</f>
        <v>138.9</v>
      </c>
      <c r="D14" s="2">
        <f t="shared" ref="D14:H14" si="3">ROUND((20*LOG10((4*PI()*D13*$A$1*10/3))),1)</f>
        <v>137.1</v>
      </c>
      <c r="E14" s="2">
        <f t="shared" si="3"/>
        <v>135.6</v>
      </c>
      <c r="F14" s="2">
        <f t="shared" si="3"/>
        <v>133.1</v>
      </c>
      <c r="G14" s="2">
        <f t="shared" si="3"/>
        <v>128.9</v>
      </c>
      <c r="H14" s="2">
        <f t="shared" si="3"/>
        <v>127.9</v>
      </c>
    </row>
    <row r="15" spans="1:8">
      <c r="A15" s="12" t="s">
        <v>22</v>
      </c>
      <c r="B15" s="13" t="s">
        <v>12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</row>
    <row r="16" spans="1:8">
      <c r="A16" s="14" t="s">
        <v>23</v>
      </c>
      <c r="B16" s="15" t="s">
        <v>12</v>
      </c>
      <c r="C16" s="2">
        <f>(C7+C10+C11+C12+C14+C15)-C6</f>
        <v>136.30000000000001</v>
      </c>
      <c r="D16" s="2">
        <f t="shared" ref="D16:H16" si="4">(D7+D10+D11+D12+D14+D15)-D6</f>
        <v>134.5</v>
      </c>
      <c r="E16" s="2">
        <f t="shared" si="4"/>
        <v>133</v>
      </c>
      <c r="F16" s="2">
        <f t="shared" si="4"/>
        <v>130.5</v>
      </c>
      <c r="G16" s="2">
        <f t="shared" si="4"/>
        <v>126.30000000000001</v>
      </c>
      <c r="H16" s="2">
        <f t="shared" si="4"/>
        <v>125.30000000000001</v>
      </c>
    </row>
    <row r="17" spans="1:8">
      <c r="A17" s="12" t="s">
        <v>24</v>
      </c>
      <c r="B17" s="13" t="s">
        <v>10</v>
      </c>
      <c r="C17" s="1">
        <f>C5-C16</f>
        <v>-99.300000000000011</v>
      </c>
      <c r="D17" s="1">
        <f t="shared" ref="D17:H17" si="5">D5-D16</f>
        <v>-97.5</v>
      </c>
      <c r="E17" s="1">
        <f t="shared" si="5"/>
        <v>-96</v>
      </c>
      <c r="F17" s="1">
        <f t="shared" si="5"/>
        <v>-93.5</v>
      </c>
      <c r="G17" s="1">
        <f t="shared" si="5"/>
        <v>-89.300000000000011</v>
      </c>
      <c r="H17" s="1">
        <f t="shared" si="5"/>
        <v>-88.300000000000011</v>
      </c>
    </row>
    <row r="18" spans="1:8">
      <c r="A18" s="7" t="s">
        <v>25</v>
      </c>
      <c r="B18" s="9"/>
      <c r="C18" s="10"/>
      <c r="D18" s="10"/>
      <c r="E18" s="10"/>
      <c r="F18" s="10"/>
      <c r="G18" s="10"/>
      <c r="H18" s="11"/>
    </row>
    <row r="19" spans="1:8">
      <c r="A19" s="14" t="s">
        <v>26</v>
      </c>
      <c r="B19" s="15" t="s">
        <v>12</v>
      </c>
      <c r="C19" s="2">
        <v>0.5</v>
      </c>
      <c r="D19" s="2">
        <v>0.5</v>
      </c>
      <c r="E19" s="2">
        <v>0.5</v>
      </c>
      <c r="F19" s="2">
        <v>0.5</v>
      </c>
      <c r="G19" s="2">
        <v>0.5</v>
      </c>
      <c r="H19" s="2">
        <v>0.5</v>
      </c>
    </row>
    <row r="20" spans="1:8">
      <c r="A20" s="12" t="s">
        <v>27</v>
      </c>
      <c r="B20" s="13" t="s">
        <v>10</v>
      </c>
      <c r="C20" s="1">
        <f>C17+C19</f>
        <v>-98.800000000000011</v>
      </c>
      <c r="D20" s="1">
        <f t="shared" ref="D20:H20" si="6">D17+D19</f>
        <v>-97</v>
      </c>
      <c r="E20" s="1">
        <f t="shared" si="6"/>
        <v>-95.5</v>
      </c>
      <c r="F20" s="1">
        <f t="shared" si="6"/>
        <v>-93</v>
      </c>
      <c r="G20" s="1">
        <f t="shared" si="6"/>
        <v>-88.800000000000011</v>
      </c>
      <c r="H20" s="1">
        <f t="shared" si="6"/>
        <v>-87.800000000000011</v>
      </c>
    </row>
    <row r="21" spans="1:8">
      <c r="A21" s="14" t="s">
        <v>33</v>
      </c>
      <c r="B21" s="15" t="s">
        <v>10</v>
      </c>
      <c r="C21" s="2">
        <v>-96</v>
      </c>
      <c r="D21" s="2">
        <v>-96</v>
      </c>
      <c r="E21" s="2">
        <v>-96</v>
      </c>
      <c r="F21" s="2">
        <v>-96</v>
      </c>
      <c r="G21" s="2">
        <v>-96</v>
      </c>
      <c r="H21" s="2">
        <v>-96</v>
      </c>
    </row>
    <row r="22" spans="1:8">
      <c r="A22" s="12" t="s">
        <v>29</v>
      </c>
      <c r="B22" s="13" t="s">
        <v>12</v>
      </c>
      <c r="C22" s="1">
        <f>C20-C21</f>
        <v>-2.8000000000000114</v>
      </c>
      <c r="D22" s="1">
        <f t="shared" ref="D22:H22" si="7">D20-D21</f>
        <v>-1</v>
      </c>
      <c r="E22" s="1">
        <f t="shared" si="7"/>
        <v>0.5</v>
      </c>
      <c r="F22" s="1">
        <f t="shared" si="7"/>
        <v>3</v>
      </c>
      <c r="G22" s="1">
        <f t="shared" si="7"/>
        <v>7.1999999999999886</v>
      </c>
      <c r="H22" s="1">
        <f t="shared" si="7"/>
        <v>8.1999999999999886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Normal="100" workbookViewId="0">
      <selection activeCell="A2" sqref="A2:H22"/>
    </sheetView>
  </sheetViews>
  <sheetFormatPr defaultColWidth="8.85546875" defaultRowHeight="15.6"/>
  <cols>
    <col min="1" max="1" width="35.7109375" style="4" bestFit="1" customWidth="1"/>
    <col min="2" max="2" width="7.85546875" style="5" customWidth="1"/>
    <col min="3" max="8" width="8.7109375" style="4" customWidth="1"/>
    <col min="9" max="16384" width="8.85546875" style="4"/>
  </cols>
  <sheetData>
    <row r="1" spans="1:8">
      <c r="A1" s="4">
        <v>145.82499999999999</v>
      </c>
      <c r="C1" s="6">
        <v>10</v>
      </c>
      <c r="D1" s="6">
        <v>15</v>
      </c>
      <c r="E1" s="6">
        <v>20</v>
      </c>
      <c r="F1" s="6">
        <v>30</v>
      </c>
      <c r="G1" s="6">
        <v>60</v>
      </c>
      <c r="H1" s="6">
        <v>80</v>
      </c>
    </row>
    <row r="2" spans="1:8">
      <c r="A2" s="7" t="s">
        <v>0</v>
      </c>
      <c r="B2" s="8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7" t="s">
        <v>7</v>
      </c>
      <c r="B3" s="9"/>
      <c r="C3" s="10"/>
      <c r="D3" s="10"/>
      <c r="E3" s="10"/>
      <c r="F3" s="10"/>
      <c r="G3" s="10"/>
      <c r="H3" s="11"/>
    </row>
    <row r="4" spans="1:8">
      <c r="A4" s="12" t="s">
        <v>8</v>
      </c>
      <c r="B4" s="13" t="s">
        <v>9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</row>
    <row r="5" spans="1:8">
      <c r="A5" s="14" t="s">
        <v>8</v>
      </c>
      <c r="B5" s="15" t="s">
        <v>10</v>
      </c>
      <c r="C5" s="2">
        <f>ROUND((10*LOG10(C4/0.001)),0)</f>
        <v>47</v>
      </c>
      <c r="D5" s="2">
        <f t="shared" ref="D5:H5" si="0">ROUND((10*LOG10(D4/0.001)),0)</f>
        <v>47</v>
      </c>
      <c r="E5" s="2">
        <f t="shared" si="0"/>
        <v>47</v>
      </c>
      <c r="F5" s="2">
        <f t="shared" si="0"/>
        <v>47</v>
      </c>
      <c r="G5" s="2">
        <f t="shared" si="0"/>
        <v>47</v>
      </c>
      <c r="H5" s="2">
        <f t="shared" si="0"/>
        <v>47</v>
      </c>
    </row>
    <row r="6" spans="1:8">
      <c r="A6" s="12" t="s">
        <v>11</v>
      </c>
      <c r="B6" s="13" t="s">
        <v>12</v>
      </c>
      <c r="C6" s="1">
        <v>16</v>
      </c>
      <c r="D6" s="1">
        <v>16</v>
      </c>
      <c r="E6" s="1">
        <v>16</v>
      </c>
      <c r="F6" s="1">
        <v>16</v>
      </c>
      <c r="G6" s="1">
        <v>16</v>
      </c>
      <c r="H6" s="1">
        <v>16</v>
      </c>
    </row>
    <row r="7" spans="1:8">
      <c r="A7" s="14" t="s">
        <v>13</v>
      </c>
      <c r="B7" s="15" t="s">
        <v>12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</row>
    <row r="8" spans="1:8">
      <c r="A8" s="12" t="s">
        <v>14</v>
      </c>
      <c r="B8" s="13" t="s">
        <v>10</v>
      </c>
      <c r="C8" s="1">
        <f>C5+C6-C7</f>
        <v>60</v>
      </c>
      <c r="D8" s="1">
        <f t="shared" ref="D8:H8" si="1">D5+D6-D7</f>
        <v>60</v>
      </c>
      <c r="E8" s="1">
        <f t="shared" si="1"/>
        <v>60</v>
      </c>
      <c r="F8" s="1">
        <f t="shared" si="1"/>
        <v>60</v>
      </c>
      <c r="G8" s="1">
        <f t="shared" si="1"/>
        <v>60</v>
      </c>
      <c r="H8" s="1">
        <f t="shared" si="1"/>
        <v>60</v>
      </c>
    </row>
    <row r="9" spans="1:8">
      <c r="A9" s="7" t="s">
        <v>15</v>
      </c>
      <c r="B9" s="9"/>
      <c r="C9" s="10"/>
      <c r="D9" s="10"/>
      <c r="E9" s="10"/>
      <c r="F9" s="10"/>
      <c r="G9" s="10"/>
      <c r="H9" s="11"/>
    </row>
    <row r="10" spans="1:8">
      <c r="A10" s="12" t="s">
        <v>16</v>
      </c>
      <c r="B10" s="13" t="s">
        <v>12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</row>
    <row r="11" spans="1:8">
      <c r="A11" s="14" t="s">
        <v>17</v>
      </c>
      <c r="B11" s="15" t="s">
        <v>12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</row>
    <row r="12" spans="1:8">
      <c r="A12" s="12" t="s">
        <v>18</v>
      </c>
      <c r="B12" s="13" t="s">
        <v>12</v>
      </c>
      <c r="C12" s="1">
        <v>1.4</v>
      </c>
      <c r="D12" s="1">
        <v>1.4</v>
      </c>
      <c r="E12" s="1">
        <v>1.4</v>
      </c>
      <c r="F12" s="1">
        <v>1.4</v>
      </c>
      <c r="G12" s="1">
        <v>1.4</v>
      </c>
      <c r="H12" s="1">
        <v>1.4</v>
      </c>
    </row>
    <row r="13" spans="1:8" hidden="1">
      <c r="A13" s="16" t="s">
        <v>19</v>
      </c>
      <c r="B13" s="17" t="s">
        <v>20</v>
      </c>
      <c r="C13" s="18">
        <f t="shared" ref="C13:H13" si="2">ROUND((-(6400*SIN(C1*PI()/180)) + SQRT(((6400^2)*(SIN(C1*PI()/180))^2) + (6400 + 400)^2 - (6400^2))),0)</f>
        <v>1441</v>
      </c>
      <c r="D13" s="18">
        <f t="shared" si="2"/>
        <v>1176</v>
      </c>
      <c r="E13" s="18">
        <f t="shared" si="2"/>
        <v>985</v>
      </c>
      <c r="F13" s="18">
        <f t="shared" si="2"/>
        <v>740</v>
      </c>
      <c r="G13" s="18">
        <f t="shared" si="2"/>
        <v>457</v>
      </c>
      <c r="H13" s="18">
        <f t="shared" si="2"/>
        <v>406</v>
      </c>
    </row>
    <row r="14" spans="1:8">
      <c r="A14" s="14" t="s">
        <v>21</v>
      </c>
      <c r="B14" s="15" t="s">
        <v>12</v>
      </c>
      <c r="C14" s="2">
        <f>ROUND((20*LOG10((4*PI()*C13*$A$1*10/3))),1)</f>
        <v>138.9</v>
      </c>
      <c r="D14" s="2">
        <f t="shared" ref="D14:H14" si="3">ROUND((20*LOG10((4*PI()*D13*$A$1*10/3))),1)</f>
        <v>137.1</v>
      </c>
      <c r="E14" s="2">
        <f t="shared" si="3"/>
        <v>135.6</v>
      </c>
      <c r="F14" s="2">
        <f t="shared" si="3"/>
        <v>133.1</v>
      </c>
      <c r="G14" s="2">
        <f t="shared" si="3"/>
        <v>128.9</v>
      </c>
      <c r="H14" s="2">
        <f t="shared" si="3"/>
        <v>127.9</v>
      </c>
    </row>
    <row r="15" spans="1:8">
      <c r="A15" s="12" t="s">
        <v>22</v>
      </c>
      <c r="B15" s="13" t="s">
        <v>12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</row>
    <row r="16" spans="1:8">
      <c r="A16" s="14" t="s">
        <v>23</v>
      </c>
      <c r="B16" s="15" t="s">
        <v>12</v>
      </c>
      <c r="C16" s="2">
        <f>(C7+C10+C11+C12+C14+C15)-C6</f>
        <v>136.30000000000001</v>
      </c>
      <c r="D16" s="2">
        <f t="shared" ref="D16:H16" si="4">(D7+D10+D11+D12+D14+D15)-D6</f>
        <v>134.5</v>
      </c>
      <c r="E16" s="2">
        <f t="shared" si="4"/>
        <v>133</v>
      </c>
      <c r="F16" s="2">
        <f t="shared" si="4"/>
        <v>130.5</v>
      </c>
      <c r="G16" s="2">
        <f t="shared" si="4"/>
        <v>126.30000000000001</v>
      </c>
      <c r="H16" s="2">
        <f t="shared" si="4"/>
        <v>125.30000000000001</v>
      </c>
    </row>
    <row r="17" spans="1:8">
      <c r="A17" s="12" t="s">
        <v>24</v>
      </c>
      <c r="B17" s="13" t="s">
        <v>10</v>
      </c>
      <c r="C17" s="1">
        <f>C5-C16</f>
        <v>-89.300000000000011</v>
      </c>
      <c r="D17" s="1">
        <f t="shared" ref="D17:H17" si="5">D5-D16</f>
        <v>-87.5</v>
      </c>
      <c r="E17" s="1">
        <f t="shared" si="5"/>
        <v>-86</v>
      </c>
      <c r="F17" s="1">
        <f t="shared" si="5"/>
        <v>-83.5</v>
      </c>
      <c r="G17" s="1">
        <f t="shared" si="5"/>
        <v>-79.300000000000011</v>
      </c>
      <c r="H17" s="1">
        <f t="shared" si="5"/>
        <v>-78.300000000000011</v>
      </c>
    </row>
    <row r="18" spans="1:8">
      <c r="A18" s="7" t="s">
        <v>25</v>
      </c>
      <c r="B18" s="9"/>
      <c r="C18" s="10"/>
      <c r="D18" s="10"/>
      <c r="E18" s="10"/>
      <c r="F18" s="10"/>
      <c r="G18" s="10"/>
      <c r="H18" s="11"/>
    </row>
    <row r="19" spans="1:8">
      <c r="A19" s="14" t="s">
        <v>26</v>
      </c>
      <c r="B19" s="15" t="s">
        <v>12</v>
      </c>
      <c r="C19" s="2">
        <v>0.5</v>
      </c>
      <c r="D19" s="2">
        <v>0.5</v>
      </c>
      <c r="E19" s="2">
        <v>0.5</v>
      </c>
      <c r="F19" s="2">
        <v>0.5</v>
      </c>
      <c r="G19" s="2">
        <v>0.5</v>
      </c>
      <c r="H19" s="2">
        <v>0.5</v>
      </c>
    </row>
    <row r="20" spans="1:8">
      <c r="A20" s="12" t="s">
        <v>27</v>
      </c>
      <c r="B20" s="13" t="s">
        <v>10</v>
      </c>
      <c r="C20" s="1">
        <f>C17+C19</f>
        <v>-88.800000000000011</v>
      </c>
      <c r="D20" s="1">
        <f t="shared" ref="D20:H20" si="6">D17+D19</f>
        <v>-87</v>
      </c>
      <c r="E20" s="1">
        <f t="shared" si="6"/>
        <v>-85.5</v>
      </c>
      <c r="F20" s="1">
        <f t="shared" si="6"/>
        <v>-83</v>
      </c>
      <c r="G20" s="1">
        <f t="shared" si="6"/>
        <v>-78.800000000000011</v>
      </c>
      <c r="H20" s="1">
        <f t="shared" si="6"/>
        <v>-77.800000000000011</v>
      </c>
    </row>
    <row r="21" spans="1:8">
      <c r="A21" s="14" t="s">
        <v>33</v>
      </c>
      <c r="B21" s="15" t="s">
        <v>10</v>
      </c>
      <c r="C21" s="2">
        <v>-96</v>
      </c>
      <c r="D21" s="2">
        <v>-96</v>
      </c>
      <c r="E21" s="2">
        <v>-96</v>
      </c>
      <c r="F21" s="2">
        <v>-96</v>
      </c>
      <c r="G21" s="2">
        <v>-96</v>
      </c>
      <c r="H21" s="2">
        <v>-96</v>
      </c>
    </row>
    <row r="22" spans="1:8">
      <c r="A22" s="12" t="s">
        <v>29</v>
      </c>
      <c r="B22" s="13" t="s">
        <v>12</v>
      </c>
      <c r="C22" s="1">
        <f>C20-C21</f>
        <v>7.1999999999999886</v>
      </c>
      <c r="D22" s="1">
        <f t="shared" ref="D22:H22" si="7">D20-D21</f>
        <v>9</v>
      </c>
      <c r="E22" s="1">
        <f t="shared" si="7"/>
        <v>10.5</v>
      </c>
      <c r="F22" s="1">
        <f t="shared" si="7"/>
        <v>13</v>
      </c>
      <c r="G22" s="1">
        <f t="shared" si="7"/>
        <v>17.199999999999989</v>
      </c>
      <c r="H22" s="1">
        <f t="shared" si="7"/>
        <v>18.199999999999989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>
      <selection activeCell="A2" sqref="A2:H22"/>
    </sheetView>
  </sheetViews>
  <sheetFormatPr defaultColWidth="8.85546875" defaultRowHeight="15.6"/>
  <cols>
    <col min="1" max="1" width="35.7109375" style="4" bestFit="1" customWidth="1"/>
    <col min="2" max="2" width="7.85546875" style="5" customWidth="1"/>
    <col min="3" max="8" width="8.7109375" style="4" customWidth="1"/>
    <col min="9" max="16384" width="8.85546875" style="4"/>
  </cols>
  <sheetData>
    <row r="1" spans="1:8">
      <c r="A1" s="4">
        <v>145.82499999999999</v>
      </c>
      <c r="C1" s="6">
        <v>10</v>
      </c>
      <c r="D1" s="6">
        <v>15</v>
      </c>
      <c r="E1" s="6">
        <v>20</v>
      </c>
      <c r="F1" s="6">
        <v>30</v>
      </c>
      <c r="G1" s="6">
        <v>60</v>
      </c>
      <c r="H1" s="6">
        <v>80</v>
      </c>
    </row>
    <row r="2" spans="1:8">
      <c r="A2" s="7" t="s">
        <v>0</v>
      </c>
      <c r="B2" s="8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7" t="s">
        <v>34</v>
      </c>
      <c r="B3" s="9"/>
      <c r="C3" s="10"/>
      <c r="D3" s="10"/>
      <c r="E3" s="10"/>
      <c r="F3" s="10"/>
      <c r="G3" s="10"/>
      <c r="H3" s="11"/>
    </row>
    <row r="4" spans="1:8">
      <c r="A4" s="12" t="s">
        <v>8</v>
      </c>
      <c r="B4" s="13" t="s">
        <v>9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</row>
    <row r="5" spans="1:8">
      <c r="A5" s="14" t="s">
        <v>8</v>
      </c>
      <c r="B5" s="15" t="s">
        <v>10</v>
      </c>
      <c r="C5" s="2">
        <f>ROUND((10*LOG10(C4/0.001)),0)</f>
        <v>37</v>
      </c>
      <c r="D5" s="2">
        <f t="shared" ref="D5:H5" si="0">ROUND((10*LOG10(D4/0.001)),0)</f>
        <v>37</v>
      </c>
      <c r="E5" s="2">
        <f t="shared" si="0"/>
        <v>37</v>
      </c>
      <c r="F5" s="2">
        <f t="shared" si="0"/>
        <v>37</v>
      </c>
      <c r="G5" s="2">
        <f t="shared" si="0"/>
        <v>37</v>
      </c>
      <c r="H5" s="2">
        <f t="shared" si="0"/>
        <v>37</v>
      </c>
    </row>
    <row r="6" spans="1:8">
      <c r="A6" s="12" t="s">
        <v>11</v>
      </c>
      <c r="B6" s="13" t="s">
        <v>12</v>
      </c>
      <c r="C6" s="1">
        <v>7</v>
      </c>
      <c r="D6" s="1">
        <v>7</v>
      </c>
      <c r="E6" s="1">
        <v>7</v>
      </c>
      <c r="F6" s="1">
        <v>7</v>
      </c>
      <c r="G6" s="1">
        <v>7</v>
      </c>
      <c r="H6" s="1">
        <v>7</v>
      </c>
    </row>
    <row r="7" spans="1:8">
      <c r="A7" s="14" t="s">
        <v>13</v>
      </c>
      <c r="B7" s="15" t="s">
        <v>12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>
      <c r="A8" s="12" t="s">
        <v>14</v>
      </c>
      <c r="B8" s="13" t="s">
        <v>10</v>
      </c>
      <c r="C8" s="1">
        <f>C5+C6-C7</f>
        <v>43</v>
      </c>
      <c r="D8" s="1">
        <f t="shared" ref="D8:H8" si="1">D5+D6-D7</f>
        <v>43</v>
      </c>
      <c r="E8" s="1">
        <f t="shared" si="1"/>
        <v>43</v>
      </c>
      <c r="F8" s="1">
        <f t="shared" si="1"/>
        <v>43</v>
      </c>
      <c r="G8" s="1">
        <f t="shared" si="1"/>
        <v>43</v>
      </c>
      <c r="H8" s="1">
        <f t="shared" si="1"/>
        <v>43</v>
      </c>
    </row>
    <row r="9" spans="1:8">
      <c r="A9" s="7" t="s">
        <v>15</v>
      </c>
      <c r="B9" s="9"/>
      <c r="C9" s="10"/>
      <c r="D9" s="10"/>
      <c r="E9" s="10"/>
      <c r="F9" s="10"/>
      <c r="G9" s="10"/>
      <c r="H9" s="11"/>
    </row>
    <row r="10" spans="1:8">
      <c r="A10" s="12" t="s">
        <v>16</v>
      </c>
      <c r="B10" s="13" t="s">
        <v>12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</row>
    <row r="11" spans="1:8">
      <c r="A11" s="14" t="s">
        <v>17</v>
      </c>
      <c r="B11" s="15" t="s">
        <v>12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</row>
    <row r="12" spans="1:8">
      <c r="A12" s="12" t="s">
        <v>18</v>
      </c>
      <c r="B12" s="13" t="s">
        <v>12</v>
      </c>
      <c r="C12" s="1">
        <v>1.4</v>
      </c>
      <c r="D12" s="1">
        <v>1.4</v>
      </c>
      <c r="E12" s="1">
        <v>1.4</v>
      </c>
      <c r="F12" s="1">
        <v>1.4</v>
      </c>
      <c r="G12" s="1">
        <v>1.4</v>
      </c>
      <c r="H12" s="1">
        <v>1.4</v>
      </c>
    </row>
    <row r="13" spans="1:8" hidden="1">
      <c r="A13" s="16" t="s">
        <v>19</v>
      </c>
      <c r="B13" s="17" t="s">
        <v>20</v>
      </c>
      <c r="C13" s="18">
        <f t="shared" ref="C13:H13" si="2">ROUND((-(6400*SIN(C1*PI()/180)) + SQRT(((6400^2)*(SIN(C1*PI()/180))^2) + (6400 + 400)^2 - (6400^2))),0)</f>
        <v>1441</v>
      </c>
      <c r="D13" s="18">
        <f t="shared" si="2"/>
        <v>1176</v>
      </c>
      <c r="E13" s="18">
        <f t="shared" si="2"/>
        <v>985</v>
      </c>
      <c r="F13" s="18">
        <f t="shared" si="2"/>
        <v>740</v>
      </c>
      <c r="G13" s="18">
        <f t="shared" si="2"/>
        <v>457</v>
      </c>
      <c r="H13" s="18">
        <f t="shared" si="2"/>
        <v>406</v>
      </c>
    </row>
    <row r="14" spans="1:8">
      <c r="A14" s="14" t="s">
        <v>21</v>
      </c>
      <c r="B14" s="15" t="s">
        <v>12</v>
      </c>
      <c r="C14" s="2">
        <f>ROUND((20*LOG10((4*PI()*C13*$A$1*10/3))),1)</f>
        <v>138.9</v>
      </c>
      <c r="D14" s="2">
        <f t="shared" ref="D14:H14" si="3">ROUND((20*LOG10((4*PI()*D13*$A$1*10/3))),1)</f>
        <v>137.1</v>
      </c>
      <c r="E14" s="2">
        <f t="shared" si="3"/>
        <v>135.6</v>
      </c>
      <c r="F14" s="2">
        <f t="shared" si="3"/>
        <v>133.1</v>
      </c>
      <c r="G14" s="2">
        <f t="shared" si="3"/>
        <v>128.9</v>
      </c>
      <c r="H14" s="2">
        <f t="shared" si="3"/>
        <v>127.9</v>
      </c>
    </row>
    <row r="15" spans="1:8">
      <c r="A15" s="12" t="s">
        <v>22</v>
      </c>
      <c r="B15" s="13" t="s">
        <v>12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</row>
    <row r="16" spans="1:8">
      <c r="A16" s="14" t="s">
        <v>23</v>
      </c>
      <c r="B16" s="15" t="s">
        <v>12</v>
      </c>
      <c r="C16" s="2">
        <f>(C7+C10+C11+C12+C14+C15)-C6</f>
        <v>145.30000000000001</v>
      </c>
      <c r="D16" s="2">
        <f t="shared" ref="D16:H16" si="4">(D7+D10+D11+D12+D14+D15)-D6</f>
        <v>143.5</v>
      </c>
      <c r="E16" s="2">
        <f t="shared" si="4"/>
        <v>142</v>
      </c>
      <c r="F16" s="2">
        <f t="shared" si="4"/>
        <v>139.5</v>
      </c>
      <c r="G16" s="2">
        <f t="shared" si="4"/>
        <v>135.30000000000001</v>
      </c>
      <c r="H16" s="2">
        <f t="shared" si="4"/>
        <v>134.30000000000001</v>
      </c>
    </row>
    <row r="17" spans="1:8">
      <c r="A17" s="12" t="s">
        <v>24</v>
      </c>
      <c r="B17" s="13" t="s">
        <v>10</v>
      </c>
      <c r="C17" s="1">
        <f>C5-C16</f>
        <v>-108.30000000000001</v>
      </c>
      <c r="D17" s="1">
        <f t="shared" ref="D17:H17" si="5">D5-D16</f>
        <v>-106.5</v>
      </c>
      <c r="E17" s="1">
        <f t="shared" si="5"/>
        <v>-105</v>
      </c>
      <c r="F17" s="1">
        <f t="shared" si="5"/>
        <v>-102.5</v>
      </c>
      <c r="G17" s="1">
        <f t="shared" si="5"/>
        <v>-98.300000000000011</v>
      </c>
      <c r="H17" s="1">
        <f t="shared" si="5"/>
        <v>-97.300000000000011</v>
      </c>
    </row>
    <row r="18" spans="1:8">
      <c r="A18" s="7" t="s">
        <v>25</v>
      </c>
      <c r="B18" s="9"/>
      <c r="C18" s="10"/>
      <c r="D18" s="10"/>
      <c r="E18" s="10"/>
      <c r="F18" s="10"/>
      <c r="G18" s="10"/>
      <c r="H18" s="11"/>
    </row>
    <row r="19" spans="1:8">
      <c r="A19" s="14" t="s">
        <v>26</v>
      </c>
      <c r="B19" s="15" t="s">
        <v>12</v>
      </c>
      <c r="C19" s="2">
        <v>0.5</v>
      </c>
      <c r="D19" s="2">
        <v>0.5</v>
      </c>
      <c r="E19" s="2">
        <v>0.5</v>
      </c>
      <c r="F19" s="2">
        <v>0.5</v>
      </c>
      <c r="G19" s="2">
        <v>0.5</v>
      </c>
      <c r="H19" s="2">
        <v>0.5</v>
      </c>
    </row>
    <row r="20" spans="1:8">
      <c r="A20" s="12" t="s">
        <v>27</v>
      </c>
      <c r="B20" s="13" t="s">
        <v>10</v>
      </c>
      <c r="C20" s="1">
        <f>C17+C19</f>
        <v>-107.80000000000001</v>
      </c>
      <c r="D20" s="1">
        <f t="shared" ref="D20:H20" si="6">D17+D19</f>
        <v>-106</v>
      </c>
      <c r="E20" s="1">
        <f t="shared" si="6"/>
        <v>-104.5</v>
      </c>
      <c r="F20" s="1">
        <f t="shared" si="6"/>
        <v>-102</v>
      </c>
      <c r="G20" s="1">
        <f t="shared" si="6"/>
        <v>-97.800000000000011</v>
      </c>
      <c r="H20" s="1">
        <f t="shared" si="6"/>
        <v>-96.800000000000011</v>
      </c>
    </row>
    <row r="21" spans="1:8">
      <c r="A21" s="14" t="s">
        <v>33</v>
      </c>
      <c r="B21" s="15" t="s">
        <v>10</v>
      </c>
      <c r="C21" s="2">
        <v>-96</v>
      </c>
      <c r="D21" s="2">
        <v>-96</v>
      </c>
      <c r="E21" s="2">
        <v>-96</v>
      </c>
      <c r="F21" s="2">
        <v>-96</v>
      </c>
      <c r="G21" s="2">
        <v>-96</v>
      </c>
      <c r="H21" s="2">
        <v>-96</v>
      </c>
    </row>
    <row r="22" spans="1:8">
      <c r="A22" s="12" t="s">
        <v>29</v>
      </c>
      <c r="B22" s="13" t="s">
        <v>12</v>
      </c>
      <c r="C22" s="1">
        <f>C20-C21</f>
        <v>-11.800000000000011</v>
      </c>
      <c r="D22" s="1">
        <f t="shared" ref="D22:H22" si="7">D20-D21</f>
        <v>-10</v>
      </c>
      <c r="E22" s="1">
        <f t="shared" si="7"/>
        <v>-8.5</v>
      </c>
      <c r="F22" s="1">
        <f t="shared" si="7"/>
        <v>-6</v>
      </c>
      <c r="G22" s="1">
        <f t="shared" si="7"/>
        <v>-1.8000000000000114</v>
      </c>
      <c r="H22" s="1">
        <f t="shared" si="7"/>
        <v>-0.80000000000001137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zoomScaleNormal="100" workbookViewId="0">
      <selection activeCell="A24" sqref="A24"/>
    </sheetView>
  </sheetViews>
  <sheetFormatPr defaultColWidth="8.85546875" defaultRowHeight="15.6"/>
  <cols>
    <col min="1" max="1" width="35.7109375" style="4" bestFit="1" customWidth="1"/>
    <col min="2" max="2" width="7.85546875" style="5" customWidth="1"/>
    <col min="3" max="8" width="8.7109375" style="4" customWidth="1"/>
    <col min="9" max="16384" width="8.85546875" style="4"/>
  </cols>
  <sheetData>
    <row r="1" spans="1:8">
      <c r="A1" s="4">
        <v>145.82499999999999</v>
      </c>
      <c r="C1" s="6">
        <v>10</v>
      </c>
      <c r="D1" s="6">
        <v>15</v>
      </c>
      <c r="E1" s="6">
        <v>20</v>
      </c>
      <c r="F1" s="6">
        <v>30</v>
      </c>
      <c r="G1" s="6">
        <v>60</v>
      </c>
      <c r="H1" s="6">
        <v>80</v>
      </c>
    </row>
    <row r="2" spans="1:8">
      <c r="A2" s="7" t="s">
        <v>0</v>
      </c>
      <c r="B2" s="8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7" t="s">
        <v>25</v>
      </c>
      <c r="B3" s="9"/>
      <c r="C3" s="10"/>
      <c r="D3" s="10"/>
      <c r="E3" s="10"/>
      <c r="F3" s="10"/>
      <c r="G3" s="10"/>
      <c r="H3" s="11"/>
    </row>
    <row r="4" spans="1:8">
      <c r="A4" s="12" t="s">
        <v>8</v>
      </c>
      <c r="B4" s="13" t="s">
        <v>9</v>
      </c>
      <c r="C4" s="1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</row>
    <row r="5" spans="1:8">
      <c r="A5" s="14" t="s">
        <v>8</v>
      </c>
      <c r="B5" s="15" t="s">
        <v>10</v>
      </c>
      <c r="C5" s="2">
        <f>ROUND((10*LOG10(C4/0.001)),0)</f>
        <v>27</v>
      </c>
      <c r="D5" s="2">
        <f t="shared" ref="D5:H5" si="0">ROUND((10*LOG10(D4/0.001)),0)</f>
        <v>27</v>
      </c>
      <c r="E5" s="2">
        <f t="shared" si="0"/>
        <v>27</v>
      </c>
      <c r="F5" s="2">
        <f t="shared" si="0"/>
        <v>27</v>
      </c>
      <c r="G5" s="2">
        <f t="shared" si="0"/>
        <v>27</v>
      </c>
      <c r="H5" s="2">
        <f t="shared" si="0"/>
        <v>27</v>
      </c>
    </row>
    <row r="6" spans="1:8">
      <c r="A6" s="12" t="s">
        <v>26</v>
      </c>
      <c r="B6" s="13" t="s">
        <v>12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</row>
    <row r="7" spans="1:8">
      <c r="A7" s="14" t="s">
        <v>14</v>
      </c>
      <c r="B7" s="15" t="s">
        <v>10</v>
      </c>
      <c r="C7" s="2">
        <f>C5+C6</f>
        <v>27.5</v>
      </c>
      <c r="D7" s="2">
        <f t="shared" ref="D7:H7" si="1">D5+D6</f>
        <v>27.5</v>
      </c>
      <c r="E7" s="2">
        <f t="shared" si="1"/>
        <v>27.5</v>
      </c>
      <c r="F7" s="2">
        <f t="shared" si="1"/>
        <v>27.5</v>
      </c>
      <c r="G7" s="2">
        <f t="shared" si="1"/>
        <v>27.5</v>
      </c>
      <c r="H7" s="2">
        <f t="shared" si="1"/>
        <v>27.5</v>
      </c>
    </row>
    <row r="8" spans="1:8">
      <c r="A8" s="7" t="s">
        <v>30</v>
      </c>
      <c r="B8" s="9"/>
      <c r="C8" s="10"/>
      <c r="D8" s="10"/>
      <c r="E8" s="10"/>
      <c r="F8" s="10"/>
      <c r="G8" s="10"/>
      <c r="H8" s="11"/>
    </row>
    <row r="9" spans="1:8">
      <c r="A9" s="12" t="s">
        <v>31</v>
      </c>
      <c r="B9" s="13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</row>
    <row r="10" spans="1:8">
      <c r="A10" s="14" t="s">
        <v>17</v>
      </c>
      <c r="B10" s="15" t="s">
        <v>12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</row>
    <row r="11" spans="1:8">
      <c r="A11" s="12" t="s">
        <v>18</v>
      </c>
      <c r="B11" s="13" t="s">
        <v>12</v>
      </c>
      <c r="C11" s="1">
        <v>1.4</v>
      </c>
      <c r="D11" s="1">
        <v>1.4</v>
      </c>
      <c r="E11" s="1">
        <v>1.4</v>
      </c>
      <c r="F11" s="1">
        <v>1.4</v>
      </c>
      <c r="G11" s="1">
        <v>1.4</v>
      </c>
      <c r="H11" s="1">
        <v>1.4</v>
      </c>
    </row>
    <row r="12" spans="1:8" hidden="1">
      <c r="A12" s="16" t="s">
        <v>19</v>
      </c>
      <c r="B12" s="17" t="s">
        <v>20</v>
      </c>
      <c r="C12" s="18">
        <f t="shared" ref="C12:H12" si="2">ROUND((-(6400*SIN(C1*PI()/180)) + SQRT(((6400^2)*(SIN(C1*PI()/180))^2) + (6400 + 400)^2 - (6400^2))),0)</f>
        <v>1441</v>
      </c>
      <c r="D12" s="18">
        <f t="shared" si="2"/>
        <v>1176</v>
      </c>
      <c r="E12" s="18">
        <f t="shared" si="2"/>
        <v>985</v>
      </c>
      <c r="F12" s="18">
        <f t="shared" si="2"/>
        <v>740</v>
      </c>
      <c r="G12" s="18">
        <f t="shared" si="2"/>
        <v>457</v>
      </c>
      <c r="H12" s="18">
        <f t="shared" si="2"/>
        <v>406</v>
      </c>
    </row>
    <row r="13" spans="1:8">
      <c r="A13" s="14" t="s">
        <v>21</v>
      </c>
      <c r="B13" s="15" t="s">
        <v>12</v>
      </c>
      <c r="C13" s="2">
        <f>ROUND((20*LOG10((4*PI()*C12*$A$1*10/3))),1)</f>
        <v>138.9</v>
      </c>
      <c r="D13" s="2">
        <f t="shared" ref="D13:H13" si="3">ROUND((20*LOG10((4*PI()*D12*$A$1*10/3))),1)</f>
        <v>137.1</v>
      </c>
      <c r="E13" s="2">
        <f t="shared" si="3"/>
        <v>135.6</v>
      </c>
      <c r="F13" s="2">
        <f t="shared" si="3"/>
        <v>133.1</v>
      </c>
      <c r="G13" s="2">
        <f t="shared" si="3"/>
        <v>128.9</v>
      </c>
      <c r="H13" s="2">
        <f t="shared" si="3"/>
        <v>127.9</v>
      </c>
    </row>
    <row r="14" spans="1:8">
      <c r="A14" s="12" t="s">
        <v>22</v>
      </c>
      <c r="B14" s="13" t="s">
        <v>12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</row>
    <row r="15" spans="1:8">
      <c r="A15" s="14" t="s">
        <v>23</v>
      </c>
      <c r="B15" s="15" t="s">
        <v>12</v>
      </c>
      <c r="C15" s="2">
        <f>(C9+C10+C11+C13+C14)-C6</f>
        <v>148.80000000000001</v>
      </c>
      <c r="D15" s="2">
        <f t="shared" ref="D15:H15" si="4">(D9+D10+D11+D13+D14)-D6</f>
        <v>147</v>
      </c>
      <c r="E15" s="2">
        <f t="shared" si="4"/>
        <v>145.5</v>
      </c>
      <c r="F15" s="2">
        <f t="shared" si="4"/>
        <v>143</v>
      </c>
      <c r="G15" s="2">
        <f t="shared" si="4"/>
        <v>138.80000000000001</v>
      </c>
      <c r="H15" s="2">
        <f t="shared" si="4"/>
        <v>137.80000000000001</v>
      </c>
    </row>
    <row r="16" spans="1:8">
      <c r="A16" s="12" t="s">
        <v>32</v>
      </c>
      <c r="B16" s="13" t="s">
        <v>10</v>
      </c>
      <c r="C16" s="1">
        <f t="shared" ref="C16:H16" si="5">C5-C15</f>
        <v>-121.80000000000001</v>
      </c>
      <c r="D16" s="1">
        <f t="shared" si="5"/>
        <v>-120</v>
      </c>
      <c r="E16" s="1">
        <f t="shared" si="5"/>
        <v>-118.5</v>
      </c>
      <c r="F16" s="1">
        <f t="shared" si="5"/>
        <v>-116</v>
      </c>
      <c r="G16" s="1">
        <f t="shared" si="5"/>
        <v>-111.80000000000001</v>
      </c>
      <c r="H16" s="1">
        <f t="shared" si="5"/>
        <v>-110.80000000000001</v>
      </c>
    </row>
    <row r="17" spans="1:8">
      <c r="A17" s="7" t="s">
        <v>7</v>
      </c>
      <c r="B17" s="9"/>
      <c r="C17" s="10"/>
      <c r="D17" s="10"/>
      <c r="E17" s="10"/>
      <c r="F17" s="10"/>
      <c r="G17" s="10"/>
      <c r="H17" s="11"/>
    </row>
    <row r="18" spans="1:8">
      <c r="A18" s="14" t="s">
        <v>26</v>
      </c>
      <c r="B18" s="15" t="s">
        <v>12</v>
      </c>
      <c r="C18" s="2">
        <v>16</v>
      </c>
      <c r="D18" s="2">
        <v>16</v>
      </c>
      <c r="E18" s="2">
        <v>16</v>
      </c>
      <c r="F18" s="2">
        <v>16</v>
      </c>
      <c r="G18" s="2">
        <v>16</v>
      </c>
      <c r="H18" s="2">
        <v>16</v>
      </c>
    </row>
    <row r="19" spans="1:8">
      <c r="A19" s="14" t="s">
        <v>13</v>
      </c>
      <c r="B19" s="15" t="s">
        <v>12</v>
      </c>
      <c r="C19" s="2">
        <v>3</v>
      </c>
      <c r="D19" s="2">
        <v>3</v>
      </c>
      <c r="E19" s="2">
        <v>3</v>
      </c>
      <c r="F19" s="2">
        <v>3</v>
      </c>
      <c r="G19" s="2">
        <v>3</v>
      </c>
      <c r="H19" s="2">
        <v>3</v>
      </c>
    </row>
    <row r="20" spans="1:8">
      <c r="A20" s="12" t="s">
        <v>27</v>
      </c>
      <c r="B20" s="13" t="s">
        <v>10</v>
      </c>
      <c r="C20" s="1">
        <f>C16+C18</f>
        <v>-105.80000000000001</v>
      </c>
      <c r="D20" s="1">
        <f t="shared" ref="D20:H20" si="6">D16+D18</f>
        <v>-104</v>
      </c>
      <c r="E20" s="1">
        <f t="shared" si="6"/>
        <v>-102.5</v>
      </c>
      <c r="F20" s="1">
        <f t="shared" si="6"/>
        <v>-100</v>
      </c>
      <c r="G20" s="1">
        <f t="shared" si="6"/>
        <v>-95.800000000000011</v>
      </c>
      <c r="H20" s="1">
        <f t="shared" si="6"/>
        <v>-94.800000000000011</v>
      </c>
    </row>
    <row r="21" spans="1:8">
      <c r="A21" s="14" t="s">
        <v>33</v>
      </c>
      <c r="B21" s="15" t="s">
        <v>10</v>
      </c>
      <c r="C21" s="2">
        <v>-105</v>
      </c>
      <c r="D21" s="2">
        <v>-105</v>
      </c>
      <c r="E21" s="2">
        <v>-105</v>
      </c>
      <c r="F21" s="2">
        <v>-105</v>
      </c>
      <c r="G21" s="2">
        <v>-105</v>
      </c>
      <c r="H21" s="2">
        <v>-105</v>
      </c>
    </row>
    <row r="22" spans="1:8">
      <c r="A22" s="12" t="s">
        <v>29</v>
      </c>
      <c r="B22" s="13" t="s">
        <v>12</v>
      </c>
      <c r="C22" s="1">
        <f>C20-C21</f>
        <v>-0.80000000000001137</v>
      </c>
      <c r="D22" s="1">
        <f t="shared" ref="D22:H22" si="7">D20-D21</f>
        <v>1</v>
      </c>
      <c r="E22" s="1">
        <f t="shared" si="7"/>
        <v>2.5</v>
      </c>
      <c r="F22" s="1">
        <f t="shared" si="7"/>
        <v>5</v>
      </c>
      <c r="G22" s="1">
        <f t="shared" si="7"/>
        <v>9.1999999999999886</v>
      </c>
      <c r="H22" s="1">
        <f t="shared" si="7"/>
        <v>10.199999999999989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DF49BE-DE27-4DD3-AF49-96A1BCA36446}"/>
</file>

<file path=customXml/itemProps2.xml><?xml version="1.0" encoding="utf-8"?>
<ds:datastoreItem xmlns:ds="http://schemas.openxmlformats.org/officeDocument/2006/customXml" ds:itemID="{03CBF29E-5207-4B05-9F1A-B89C7FD80CD2}"/>
</file>

<file path=customXml/itemProps3.xml><?xml version="1.0" encoding="utf-8"?>
<ds:datastoreItem xmlns:ds="http://schemas.openxmlformats.org/officeDocument/2006/customXml" ds:itemID="{445E6E76-34E9-473F-933F-C36F92B15B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Marloun P. Sejera</dc:creator>
  <cp:keywords/>
  <dc:description/>
  <cp:lastModifiedBy>EI PHYU PHYU</cp:lastModifiedBy>
  <cp:revision/>
  <dcterms:created xsi:type="dcterms:W3CDTF">2019-08-25T13:00:36Z</dcterms:created>
  <dcterms:modified xsi:type="dcterms:W3CDTF">2022-12-26T10:48:05Z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