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https://mailkyutechjp.sharepoint.com/sites/grp_SpaceLab-BIRDS-XProject2/Shared Documents/BIRDS-X Project-/12. Student Mission/Link Budget/"/>
    </mc:Choice>
  </mc:AlternateContent>
  <xr:revisionPtr revIDLastSave="2" documentId="13_ncr:1_{F324A20B-31B5-4F9E-A658-1BA021C85CE6}" xr6:coauthVersionLast="47" xr6:coauthVersionMax="47" xr10:uidLastSave="{E80BDE91-FAC1-2245-A198-6459F470EC62}"/>
  <bookViews>
    <workbookView xWindow="0" yWindow="720" windowWidth="29400" windowHeight="18400" activeTab="3" xr2:uid="{00000000-000D-0000-FFFF-FFFF00000000}"/>
  </bookViews>
  <sheets>
    <sheet name="TX 5W" sheetId="12" r:id="rId1"/>
    <sheet name="TX 15W" sheetId="11" r:id="rId2"/>
    <sheet name="TX 30W" sheetId="14" r:id="rId3"/>
    <sheet name="TX 50W" sheetId="13" r:id="rId4"/>
    <sheet name="Appendix" sheetId="1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3" l="1"/>
  <c r="K39" i="13"/>
  <c r="K41" i="13" s="1"/>
  <c r="J39" i="13"/>
  <c r="J41" i="13" s="1"/>
  <c r="I39" i="13"/>
  <c r="I41" i="13" s="1"/>
  <c r="H39" i="13"/>
  <c r="H41" i="13" s="1"/>
  <c r="G39" i="13"/>
  <c r="G41" i="13" s="1"/>
  <c r="F39" i="13"/>
  <c r="F41" i="13" s="1"/>
  <c r="K36" i="13"/>
  <c r="J36" i="13"/>
  <c r="I36" i="13"/>
  <c r="H36" i="13"/>
  <c r="G36" i="13"/>
  <c r="F36" i="13"/>
  <c r="E36" i="13"/>
  <c r="D36" i="13"/>
  <c r="C36" i="13"/>
  <c r="K35" i="13"/>
  <c r="J35" i="13"/>
  <c r="I35" i="13"/>
  <c r="H35" i="13"/>
  <c r="G35" i="13"/>
  <c r="F35" i="13"/>
  <c r="E35" i="13"/>
  <c r="E39" i="13" s="1"/>
  <c r="E41" i="13" s="1"/>
  <c r="D35" i="13"/>
  <c r="D39" i="13" s="1"/>
  <c r="D41" i="13" s="1"/>
  <c r="C35" i="13"/>
  <c r="C39" i="13" s="1"/>
  <c r="C41" i="13" s="1"/>
  <c r="K32" i="13"/>
  <c r="K33" i="13" s="1"/>
  <c r="J32" i="13"/>
  <c r="J33" i="13" s="1"/>
  <c r="I32" i="13"/>
  <c r="I33" i="13" s="1"/>
  <c r="H32" i="13"/>
  <c r="H33" i="13" s="1"/>
  <c r="G32" i="13"/>
  <c r="G33" i="13" s="1"/>
  <c r="F32" i="13"/>
  <c r="F33" i="13" s="1"/>
  <c r="E32" i="13"/>
  <c r="E33" i="13" s="1"/>
  <c r="D32" i="13"/>
  <c r="D33" i="13" s="1"/>
  <c r="C32" i="13"/>
  <c r="C33" i="13" s="1"/>
  <c r="K14" i="13"/>
  <c r="J14" i="13"/>
  <c r="I14" i="13"/>
  <c r="H14" i="13"/>
  <c r="G14" i="13"/>
  <c r="F14" i="13"/>
  <c r="E14" i="13"/>
  <c r="E24" i="13" s="1"/>
  <c r="E27" i="13" s="1"/>
  <c r="D14" i="13"/>
  <c r="D24" i="13" s="1"/>
  <c r="D27" i="13" s="1"/>
  <c r="C14" i="13"/>
  <c r="C24" i="13" s="1"/>
  <c r="C27" i="13" s="1"/>
  <c r="K8" i="13"/>
  <c r="K20" i="13" s="1"/>
  <c r="K24" i="13" s="1"/>
  <c r="K27" i="13" s="1"/>
  <c r="J8" i="13"/>
  <c r="J20" i="13" s="1"/>
  <c r="J24" i="13" s="1"/>
  <c r="J27" i="13" s="1"/>
  <c r="I8" i="13"/>
  <c r="I20" i="13" s="1"/>
  <c r="I24" i="13" s="1"/>
  <c r="I27" i="13" s="1"/>
  <c r="K7" i="13"/>
  <c r="J7" i="13"/>
  <c r="I7" i="13"/>
  <c r="H7" i="13"/>
  <c r="H8" i="13" s="1"/>
  <c r="H20" i="13" s="1"/>
  <c r="H24" i="13" s="1"/>
  <c r="H27" i="13" s="1"/>
  <c r="G7" i="13"/>
  <c r="G8" i="13" s="1"/>
  <c r="G20" i="13" s="1"/>
  <c r="G24" i="13" s="1"/>
  <c r="G27" i="13" s="1"/>
  <c r="F7" i="13"/>
  <c r="F8" i="13" s="1"/>
  <c r="F20" i="13" s="1"/>
  <c r="F24" i="13" s="1"/>
  <c r="F27" i="13" s="1"/>
  <c r="E7" i="13"/>
  <c r="E8" i="13" s="1"/>
  <c r="E20" i="13" s="1"/>
  <c r="D7" i="13"/>
  <c r="D8" i="13" s="1"/>
  <c r="D20" i="13" s="1"/>
  <c r="C7" i="13"/>
  <c r="C8" i="13" s="1"/>
  <c r="C20" i="13" s="1"/>
  <c r="K39" i="14"/>
  <c r="K41" i="14" s="1"/>
  <c r="J39" i="14"/>
  <c r="J41" i="14" s="1"/>
  <c r="I39" i="14"/>
  <c r="I41" i="14" s="1"/>
  <c r="H39" i="14"/>
  <c r="H41" i="14" s="1"/>
  <c r="G39" i="14"/>
  <c r="G41" i="14" s="1"/>
  <c r="F39" i="14"/>
  <c r="F41" i="14" s="1"/>
  <c r="K36" i="14"/>
  <c r="J36" i="14"/>
  <c r="I36" i="14"/>
  <c r="H36" i="14"/>
  <c r="G36" i="14"/>
  <c r="F36" i="14"/>
  <c r="E36" i="14"/>
  <c r="D36" i="14"/>
  <c r="C36" i="14"/>
  <c r="K35" i="14"/>
  <c r="J35" i="14"/>
  <c r="I35" i="14"/>
  <c r="H35" i="14"/>
  <c r="G35" i="14"/>
  <c r="F35" i="14"/>
  <c r="E35" i="14"/>
  <c r="E39" i="14" s="1"/>
  <c r="E41" i="14" s="1"/>
  <c r="D35" i="14"/>
  <c r="D39" i="14" s="1"/>
  <c r="D41" i="14" s="1"/>
  <c r="C35" i="14"/>
  <c r="C39" i="14" s="1"/>
  <c r="C41" i="14" s="1"/>
  <c r="K32" i="14"/>
  <c r="K33" i="14" s="1"/>
  <c r="J32" i="14"/>
  <c r="J33" i="14" s="1"/>
  <c r="I32" i="14"/>
  <c r="I33" i="14" s="1"/>
  <c r="H32" i="14"/>
  <c r="H33" i="14" s="1"/>
  <c r="G32" i="14"/>
  <c r="G33" i="14" s="1"/>
  <c r="F32" i="14"/>
  <c r="F33" i="14" s="1"/>
  <c r="E32" i="14"/>
  <c r="E33" i="14" s="1"/>
  <c r="D32" i="14"/>
  <c r="D33" i="14" s="1"/>
  <c r="C32" i="14"/>
  <c r="C33" i="14" s="1"/>
  <c r="K14" i="14"/>
  <c r="J14" i="14"/>
  <c r="I14" i="14"/>
  <c r="H14" i="14"/>
  <c r="G14" i="14"/>
  <c r="F14" i="14"/>
  <c r="E14" i="14"/>
  <c r="E24" i="14" s="1"/>
  <c r="E27" i="14" s="1"/>
  <c r="D14" i="14"/>
  <c r="D24" i="14" s="1"/>
  <c r="D27" i="14" s="1"/>
  <c r="C14" i="14"/>
  <c r="C24" i="14" s="1"/>
  <c r="C27" i="14" s="1"/>
  <c r="K8" i="14"/>
  <c r="K20" i="14" s="1"/>
  <c r="K24" i="14" s="1"/>
  <c r="K27" i="14" s="1"/>
  <c r="J8" i="14"/>
  <c r="J20" i="14" s="1"/>
  <c r="J24" i="14" s="1"/>
  <c r="J27" i="14" s="1"/>
  <c r="I8" i="14"/>
  <c r="I20" i="14" s="1"/>
  <c r="I24" i="14" s="1"/>
  <c r="I27" i="14" s="1"/>
  <c r="K7" i="14"/>
  <c r="J7" i="14"/>
  <c r="I7" i="14"/>
  <c r="H7" i="14"/>
  <c r="H8" i="14" s="1"/>
  <c r="H20" i="14" s="1"/>
  <c r="H24" i="14" s="1"/>
  <c r="H27" i="14" s="1"/>
  <c r="G7" i="14"/>
  <c r="G8" i="14" s="1"/>
  <c r="G20" i="14" s="1"/>
  <c r="G24" i="14" s="1"/>
  <c r="G27" i="14" s="1"/>
  <c r="F7" i="14"/>
  <c r="F8" i="14" s="1"/>
  <c r="F20" i="14" s="1"/>
  <c r="E7" i="14"/>
  <c r="E8" i="14" s="1"/>
  <c r="E20" i="14" s="1"/>
  <c r="D7" i="14"/>
  <c r="D8" i="14" s="1"/>
  <c r="D20" i="14" s="1"/>
  <c r="C7" i="14"/>
  <c r="C8" i="14" s="1"/>
  <c r="C20" i="14" s="1"/>
  <c r="K39" i="11"/>
  <c r="K41" i="11" s="1"/>
  <c r="J39" i="11"/>
  <c r="J41" i="11" s="1"/>
  <c r="I39" i="11"/>
  <c r="I41" i="11" s="1"/>
  <c r="H39" i="11"/>
  <c r="H41" i="11" s="1"/>
  <c r="G39" i="11"/>
  <c r="G41" i="11" s="1"/>
  <c r="F39" i="11"/>
  <c r="F41" i="11" s="1"/>
  <c r="E39" i="11"/>
  <c r="E41" i="11" s="1"/>
  <c r="K36" i="11"/>
  <c r="J36" i="11"/>
  <c r="I36" i="11"/>
  <c r="H36" i="11"/>
  <c r="G36" i="11"/>
  <c r="F36" i="11"/>
  <c r="E36" i="11"/>
  <c r="D36" i="11"/>
  <c r="C36" i="11"/>
  <c r="K35" i="11"/>
  <c r="J35" i="11"/>
  <c r="I35" i="11"/>
  <c r="H35" i="11"/>
  <c r="G35" i="11"/>
  <c r="F35" i="11"/>
  <c r="E35" i="11"/>
  <c r="D35" i="11"/>
  <c r="D39" i="11" s="1"/>
  <c r="D41" i="11" s="1"/>
  <c r="C35" i="11"/>
  <c r="C39" i="11" s="1"/>
  <c r="C41" i="11" s="1"/>
  <c r="K32" i="11"/>
  <c r="K33" i="11" s="1"/>
  <c r="J32" i="11"/>
  <c r="J33" i="11" s="1"/>
  <c r="I32" i="11"/>
  <c r="I33" i="11" s="1"/>
  <c r="H32" i="11"/>
  <c r="H33" i="11" s="1"/>
  <c r="G32" i="11"/>
  <c r="G33" i="11" s="1"/>
  <c r="F32" i="11"/>
  <c r="F33" i="11" s="1"/>
  <c r="E32" i="11"/>
  <c r="E33" i="11" s="1"/>
  <c r="D32" i="11"/>
  <c r="D33" i="11" s="1"/>
  <c r="C32" i="11"/>
  <c r="C33" i="11" s="1"/>
  <c r="K14" i="11"/>
  <c r="J14" i="11"/>
  <c r="I14" i="11"/>
  <c r="H14" i="11"/>
  <c r="G14" i="11"/>
  <c r="F14" i="11"/>
  <c r="E14" i="11"/>
  <c r="D14" i="11"/>
  <c r="D24" i="11" s="1"/>
  <c r="D27" i="11" s="1"/>
  <c r="C14" i="11"/>
  <c r="C24" i="11" s="1"/>
  <c r="C27" i="11" s="1"/>
  <c r="K8" i="11"/>
  <c r="K20" i="11" s="1"/>
  <c r="K24" i="11" s="1"/>
  <c r="K27" i="11" s="1"/>
  <c r="J8" i="11"/>
  <c r="J20" i="11" s="1"/>
  <c r="J24" i="11" s="1"/>
  <c r="J27" i="11" s="1"/>
  <c r="I8" i="11"/>
  <c r="I20" i="11" s="1"/>
  <c r="I24" i="11" s="1"/>
  <c r="I27" i="11" s="1"/>
  <c r="H8" i="11"/>
  <c r="H20" i="11" s="1"/>
  <c r="H24" i="11" s="1"/>
  <c r="H27" i="11" s="1"/>
  <c r="K7" i="11"/>
  <c r="J7" i="11"/>
  <c r="I7" i="11"/>
  <c r="H7" i="11"/>
  <c r="G7" i="11"/>
  <c r="G8" i="11" s="1"/>
  <c r="G20" i="11" s="1"/>
  <c r="G24" i="11" s="1"/>
  <c r="G27" i="11" s="1"/>
  <c r="F7" i="11"/>
  <c r="F8" i="11" s="1"/>
  <c r="F20" i="11" s="1"/>
  <c r="F24" i="11" s="1"/>
  <c r="F27" i="11" s="1"/>
  <c r="E7" i="11"/>
  <c r="E8" i="11" s="1"/>
  <c r="E20" i="11" s="1"/>
  <c r="E24" i="11" s="1"/>
  <c r="E27" i="11" s="1"/>
  <c r="D7" i="11"/>
  <c r="D8" i="11" s="1"/>
  <c r="D20" i="11" s="1"/>
  <c r="C7" i="11"/>
  <c r="C8" i="11" s="1"/>
  <c r="C20" i="11" s="1"/>
  <c r="D42" i="12"/>
  <c r="E42" i="12"/>
  <c r="F42" i="12"/>
  <c r="G42" i="12"/>
  <c r="H42" i="12"/>
  <c r="I42" i="12"/>
  <c r="J42" i="12"/>
  <c r="K42" i="12"/>
  <c r="C42" i="12"/>
  <c r="D41" i="12"/>
  <c r="E41" i="12"/>
  <c r="F41" i="12"/>
  <c r="G41" i="12"/>
  <c r="H41" i="12"/>
  <c r="I41" i="12"/>
  <c r="J41" i="12"/>
  <c r="K41" i="12"/>
  <c r="C41" i="12"/>
  <c r="D36" i="12"/>
  <c r="E36" i="12"/>
  <c r="F36" i="12"/>
  <c r="G36" i="12"/>
  <c r="H36" i="12"/>
  <c r="I36" i="12"/>
  <c r="J36" i="12"/>
  <c r="K36" i="12"/>
  <c r="C36" i="12"/>
  <c r="D39" i="12"/>
  <c r="E39" i="12"/>
  <c r="F39" i="12"/>
  <c r="G39" i="12"/>
  <c r="H39" i="12"/>
  <c r="I39" i="12"/>
  <c r="J39" i="12"/>
  <c r="K39" i="12"/>
  <c r="C39" i="12"/>
  <c r="D35" i="12"/>
  <c r="E35" i="12"/>
  <c r="F35" i="12"/>
  <c r="G35" i="12"/>
  <c r="H35" i="12"/>
  <c r="I35" i="12"/>
  <c r="J35" i="12"/>
  <c r="K35" i="12"/>
  <c r="C35" i="12"/>
  <c r="D33" i="12"/>
  <c r="E33" i="12"/>
  <c r="F33" i="12"/>
  <c r="G33" i="12"/>
  <c r="H33" i="12"/>
  <c r="I33" i="12"/>
  <c r="J33" i="12"/>
  <c r="K33" i="12"/>
  <c r="C33" i="12"/>
  <c r="D32" i="12"/>
  <c r="E32" i="12"/>
  <c r="F32" i="12"/>
  <c r="G32" i="12"/>
  <c r="H32" i="12"/>
  <c r="I32" i="12"/>
  <c r="J32" i="12"/>
  <c r="K32" i="12"/>
  <c r="C32" i="12"/>
  <c r="J29" i="13" l="1"/>
  <c r="J34" i="13"/>
  <c r="J42" i="13" s="1"/>
  <c r="D34" i="13"/>
  <c r="D42" i="13" s="1"/>
  <c r="D29" i="13"/>
  <c r="I29" i="13"/>
  <c r="I34" i="13"/>
  <c r="I42" i="13" s="1"/>
  <c r="K29" i="13"/>
  <c r="K34" i="13"/>
  <c r="K42" i="13" s="1"/>
  <c r="C34" i="13"/>
  <c r="C29" i="13"/>
  <c r="E34" i="13"/>
  <c r="E42" i="13" s="1"/>
  <c r="E29" i="13"/>
  <c r="F34" i="13"/>
  <c r="F42" i="13" s="1"/>
  <c r="F29" i="13"/>
  <c r="G34" i="13"/>
  <c r="G42" i="13" s="1"/>
  <c r="G29" i="13"/>
  <c r="H34" i="13"/>
  <c r="H42" i="13" s="1"/>
  <c r="H29" i="13"/>
  <c r="F24" i="14"/>
  <c r="F27" i="14" s="1"/>
  <c r="F29" i="14" s="1"/>
  <c r="E34" i="14"/>
  <c r="E42" i="14" s="1"/>
  <c r="E29" i="14"/>
  <c r="D34" i="14"/>
  <c r="D42" i="14" s="1"/>
  <c r="D29" i="14"/>
  <c r="C34" i="14"/>
  <c r="C42" i="14" s="1"/>
  <c r="C29" i="14"/>
  <c r="I29" i="14"/>
  <c r="I34" i="14"/>
  <c r="I42" i="14" s="1"/>
  <c r="J29" i="14"/>
  <c r="J34" i="14"/>
  <c r="J42" i="14" s="1"/>
  <c r="K29" i="14"/>
  <c r="K34" i="14"/>
  <c r="K42" i="14" s="1"/>
  <c r="G34" i="14"/>
  <c r="G42" i="14" s="1"/>
  <c r="G29" i="14"/>
  <c r="H34" i="14"/>
  <c r="H42" i="14" s="1"/>
  <c r="H29" i="14"/>
  <c r="I29" i="11"/>
  <c r="I34" i="11"/>
  <c r="I42" i="11" s="1"/>
  <c r="K29" i="11"/>
  <c r="K34" i="11"/>
  <c r="K42" i="11" s="1"/>
  <c r="D29" i="11"/>
  <c r="D34" i="11"/>
  <c r="D42" i="11" s="1"/>
  <c r="G34" i="11"/>
  <c r="G42" i="11" s="1"/>
  <c r="G29" i="11"/>
  <c r="E34" i="11"/>
  <c r="E42" i="11" s="1"/>
  <c r="E29" i="11"/>
  <c r="H29" i="11"/>
  <c r="H34" i="11"/>
  <c r="H42" i="11" s="1"/>
  <c r="J29" i="11"/>
  <c r="J34" i="11"/>
  <c r="J42" i="11" s="1"/>
  <c r="C29" i="11"/>
  <c r="C34" i="11"/>
  <c r="C42" i="11" s="1"/>
  <c r="F34" i="11"/>
  <c r="F42" i="11" s="1"/>
  <c r="F29" i="11"/>
  <c r="K14" i="12"/>
  <c r="J14" i="12"/>
  <c r="I14" i="12"/>
  <c r="H14" i="12"/>
  <c r="G14" i="12"/>
  <c r="F14" i="12"/>
  <c r="E14" i="12"/>
  <c r="D14" i="12"/>
  <c r="C14" i="12"/>
  <c r="K7" i="12"/>
  <c r="K8" i="12" s="1"/>
  <c r="K20" i="12" s="1"/>
  <c r="J7" i="12"/>
  <c r="J8" i="12" s="1"/>
  <c r="J20" i="12" s="1"/>
  <c r="I7" i="12"/>
  <c r="I8" i="12" s="1"/>
  <c r="I20" i="12" s="1"/>
  <c r="H7" i="12"/>
  <c r="H8" i="12" s="1"/>
  <c r="H20" i="12" s="1"/>
  <c r="G7" i="12"/>
  <c r="G8" i="12" s="1"/>
  <c r="G20" i="12" s="1"/>
  <c r="F7" i="12"/>
  <c r="F8" i="12" s="1"/>
  <c r="F20" i="12" s="1"/>
  <c r="E7" i="12"/>
  <c r="E8" i="12" s="1"/>
  <c r="E20" i="12" s="1"/>
  <c r="D7" i="12"/>
  <c r="D8" i="12" s="1"/>
  <c r="D20" i="12" s="1"/>
  <c r="C7" i="12"/>
  <c r="C8" i="12" s="1"/>
  <c r="C20" i="12" s="1"/>
  <c r="F34" i="14" l="1"/>
  <c r="F42" i="14" s="1"/>
  <c r="G24" i="12"/>
  <c r="G27" i="12" s="1"/>
  <c r="I24" i="12"/>
  <c r="I27" i="12" s="1"/>
  <c r="E24" i="12"/>
  <c r="E27" i="12" s="1"/>
  <c r="F24" i="12"/>
  <c r="F27" i="12" s="1"/>
  <c r="H24" i="12"/>
  <c r="H27" i="12" s="1"/>
  <c r="C24" i="12"/>
  <c r="C27" i="12" s="1"/>
  <c r="K24" i="12"/>
  <c r="K27" i="12" s="1"/>
  <c r="J24" i="12"/>
  <c r="J27" i="12" s="1"/>
  <c r="D24" i="12"/>
  <c r="D27" i="12" s="1"/>
  <c r="D29" i="12" l="1"/>
  <c r="D34" i="12"/>
  <c r="J29" i="12"/>
  <c r="J34" i="12"/>
  <c r="K29" i="12"/>
  <c r="K34" i="12"/>
  <c r="C29" i="12"/>
  <c r="C34" i="12"/>
  <c r="H29" i="12"/>
  <c r="H34" i="12"/>
  <c r="F29" i="12"/>
  <c r="F34" i="12"/>
  <c r="E29" i="12"/>
  <c r="E34" i="12"/>
  <c r="I29" i="12"/>
  <c r="I34" i="12"/>
  <c r="G29" i="12"/>
  <c r="G34" i="12"/>
</calcChain>
</file>

<file path=xl/sharedStrings.xml><?xml version="1.0" encoding="utf-8"?>
<sst xmlns="http://schemas.openxmlformats.org/spreadsheetml/2006/main" count="346" uniqueCount="59">
  <si>
    <t xml:space="preserve">VHF DATA UPLINK </t>
  </si>
  <si>
    <t>Parameters</t>
  </si>
  <si>
    <t>Unit</t>
  </si>
  <si>
    <t>Elevation</t>
  </si>
  <si>
    <t>Frequency</t>
  </si>
  <si>
    <t>MHz</t>
  </si>
  <si>
    <t>Altitude</t>
  </si>
  <si>
    <t>km</t>
  </si>
  <si>
    <t>deg</t>
  </si>
  <si>
    <t>Slant range</t>
  </si>
  <si>
    <t>Free Space Loss</t>
  </si>
  <si>
    <t>dB</t>
  </si>
  <si>
    <t>Ground Terminal Side + Uplink Path</t>
  </si>
  <si>
    <t>TX power (5W)</t>
  </si>
  <si>
    <t>dBW</t>
  </si>
  <si>
    <t>Antenna gain</t>
  </si>
  <si>
    <t>dBi</t>
  </si>
  <si>
    <t>Transmission Line loss</t>
  </si>
  <si>
    <t>EIRP</t>
  </si>
  <si>
    <t>GT Antenna pointing loss</t>
  </si>
  <si>
    <t>Polarization loss</t>
  </si>
  <si>
    <t>Atmospheric loss</t>
  </si>
  <si>
    <t>Ionosperic loss</t>
  </si>
  <si>
    <t>Rain loss</t>
  </si>
  <si>
    <t>TOTAL LOSS</t>
  </si>
  <si>
    <t>Satellite Side</t>
  </si>
  <si>
    <t>(1) Estimation only based on RF Power Sensitivity Criteria</t>
  </si>
  <si>
    <t>Receiving power</t>
  </si>
  <si>
    <t>Antenna Pointing Loss</t>
  </si>
  <si>
    <t>Antenna Gain</t>
  </si>
  <si>
    <t>Received power at TRX</t>
  </si>
  <si>
    <t>Required power at TRX</t>
  </si>
  <si>
    <t>from BIRDS-2. For BIRDS-5: -150; -126; -118</t>
  </si>
  <si>
    <t xml:space="preserve">LINK MARGIN </t>
  </si>
  <si>
    <t>(2) Estimation based on receiver G/T and baseband parameters</t>
  </si>
  <si>
    <t>System Noise Temperature</t>
  </si>
  <si>
    <t>dBK</t>
  </si>
  <si>
    <t>assume that system noise temp of satellite is 800K</t>
  </si>
  <si>
    <t>Gain to Noise Temp ratio (G/T)</t>
  </si>
  <si>
    <t>dB/K</t>
  </si>
  <si>
    <t>Carrier-to-NoisePowerDensity (C/N0)</t>
  </si>
  <si>
    <t>dBHz</t>
  </si>
  <si>
    <t xml:space="preserve">Receiver's Bit rate </t>
  </si>
  <si>
    <t>kbps</t>
  </si>
  <si>
    <t>BiM1H datasheet (BIRDS-5 TRX) - for APRS mode</t>
  </si>
  <si>
    <t>Required Eb/N0</t>
  </si>
  <si>
    <t>for FSK, corresponds to BER criteria of &lt;= 10e-6</t>
  </si>
  <si>
    <t>ref1 (Fig 8-15)</t>
  </si>
  <si>
    <t>ref2</t>
  </si>
  <si>
    <t>Hardware loss</t>
  </si>
  <si>
    <t>Encoding gain</t>
  </si>
  <si>
    <t>Noise bandwidth</t>
  </si>
  <si>
    <t>Modulation loss</t>
  </si>
  <si>
    <t>Required C/N0</t>
  </si>
  <si>
    <t>TX power (15W)</t>
  </si>
  <si>
    <t>TX power (30W)</t>
  </si>
  <si>
    <t>TX power (50W)</t>
  </si>
  <si>
    <t>GT ANTENNA RAD PATTERN (POLAR)</t>
  </si>
  <si>
    <t>Peak gain: 5.62 dBi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</si>
</sst>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0070C0"/>
      <name val="Arial"/>
      <family val="2"/>
    </font>
    <font>
      <b/>
      <sz val="14"/>
      <color rgb="FFFF0000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sz val="10"/>
      <color rgb="FF00B050"/>
      <name val="Arial"/>
      <family val="2"/>
    </font>
    <font>
      <u/>
      <sz val="10"/>
      <color theme="10"/>
      <name val="Arial"/>
      <family val="2"/>
    </font>
    <font>
      <sz val="6"/>
      <name val="Tsukushi A Round Gothic Bold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2" fillId="2" borderId="0" xfId="0" applyFont="1" applyFill="1" applyAlignment="1">
      <alignment horizontal="center"/>
    </xf>
    <xf numFmtId="0" fontId="7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2"/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Normal 2" xfId="1" xr:uid="{00000000-0005-0000-0000-000001000000}"/>
    <cellStyle name="ハイパーリンク" xfId="2" builtinId="8"/>
    <cellStyle name="標準" xfId="0" builtinId="0"/>
  </cellStyles>
  <dxfs count="0"/>
  <tableStyles count="1" defaultTableStyle="TableStyleMedium2" defaultPivotStyle="PivotStyleLight16">
    <tableStyle name="Invisible" pivot="0" table="0" count="0" xr9:uid="{A2E3CE06-DC06-428E-AD35-756157DAC430}"/>
  </tableStyles>
  <colors>
    <mruColors>
      <color rgb="FFFF00FF"/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552450</xdr:colOff>
      <xdr:row>20</xdr:row>
      <xdr:rowOff>31878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06ECA4-53F4-4C28-267C-F87C83F1E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3850"/>
          <a:ext cx="5429250" cy="2946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hegg.com/homework-help/questions-and-answers/subject-analogue-digital-communication-question-following-graph-shown-3db-explain-detail-q62401640" TargetMode="External"/><Relationship Id="rId1" Type="http://schemas.openxmlformats.org/officeDocument/2006/relationships/hyperlink" Target="https://slideplayer.com/slide/13141874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hegg.com/homework-help/questions-and-answers/subject-analogue-digital-communication-question-following-graph-shown-3db-explain-detail-q62401640" TargetMode="External"/><Relationship Id="rId1" Type="http://schemas.openxmlformats.org/officeDocument/2006/relationships/hyperlink" Target="https://slideplayer.com/slide/13141874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chegg.com/homework-help/questions-and-answers/subject-analogue-digital-communication-question-following-graph-shown-3db-explain-detail-q62401640" TargetMode="External"/><Relationship Id="rId1" Type="http://schemas.openxmlformats.org/officeDocument/2006/relationships/hyperlink" Target="https://slideplayer.com/slide/13141874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chegg.com/homework-help/questions-and-answers/subject-analogue-digital-communication-question-following-graph-shown-3db-explain-detail-q62401640" TargetMode="External"/><Relationship Id="rId1" Type="http://schemas.openxmlformats.org/officeDocument/2006/relationships/hyperlink" Target="https://slideplayer.com/slide/13141874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m2inc.com/FGEB144RK2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workbookViewId="0">
      <selection activeCell="K12" sqref="K12"/>
    </sheetView>
  </sheetViews>
  <sheetFormatPr baseColWidth="10" defaultColWidth="8.83203125" defaultRowHeight="13"/>
  <cols>
    <col min="1" max="1" width="34.6640625" bestFit="1" customWidth="1"/>
  </cols>
  <sheetData>
    <row r="1" spans="1:11" ht="18">
      <c r="D1" s="5" t="s">
        <v>0</v>
      </c>
    </row>
    <row r="3" spans="1:11">
      <c r="A3" s="3" t="s">
        <v>1</v>
      </c>
      <c r="B3" s="8" t="s">
        <v>2</v>
      </c>
      <c r="C3" s="3" t="s">
        <v>3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</row>
    <row r="4" spans="1:11">
      <c r="A4" s="1" t="s">
        <v>4</v>
      </c>
      <c r="B4" s="6" t="s">
        <v>5</v>
      </c>
      <c r="C4" s="4">
        <v>145.82499999999999</v>
      </c>
      <c r="D4" s="4">
        <v>145.82499999999999</v>
      </c>
      <c r="E4" s="4">
        <v>145.82499999999999</v>
      </c>
      <c r="F4" s="4">
        <v>145.82499999999999</v>
      </c>
      <c r="G4" s="4">
        <v>145.82499999999999</v>
      </c>
      <c r="H4" s="4">
        <v>145.82499999999999</v>
      </c>
      <c r="I4" s="4">
        <v>145.82499999999999</v>
      </c>
      <c r="J4" s="4">
        <v>145.82499999999999</v>
      </c>
      <c r="K4" s="4">
        <v>145.82499999999999</v>
      </c>
    </row>
    <row r="5" spans="1:11">
      <c r="A5" s="1" t="s">
        <v>6</v>
      </c>
      <c r="B5" s="6" t="s">
        <v>7</v>
      </c>
      <c r="C5" s="4">
        <v>400</v>
      </c>
      <c r="D5" s="4">
        <v>400</v>
      </c>
      <c r="E5" s="4">
        <v>400</v>
      </c>
      <c r="F5" s="4">
        <v>400</v>
      </c>
      <c r="G5" s="4">
        <v>400</v>
      </c>
      <c r="H5" s="4">
        <v>400</v>
      </c>
      <c r="I5" s="4">
        <v>400</v>
      </c>
      <c r="J5" s="4">
        <v>400</v>
      </c>
      <c r="K5" s="4">
        <v>400</v>
      </c>
    </row>
    <row r="6" spans="1:11">
      <c r="A6" s="1" t="s">
        <v>3</v>
      </c>
      <c r="B6" s="6" t="s">
        <v>8</v>
      </c>
      <c r="C6" s="11">
        <v>0</v>
      </c>
      <c r="D6" s="11">
        <v>10</v>
      </c>
      <c r="E6" s="11">
        <v>20</v>
      </c>
      <c r="F6" s="11">
        <v>30</v>
      </c>
      <c r="G6" s="11">
        <v>40</v>
      </c>
      <c r="H6" s="11">
        <v>50</v>
      </c>
      <c r="I6" s="11">
        <v>60</v>
      </c>
      <c r="J6" s="11">
        <v>75</v>
      </c>
      <c r="K6" s="11">
        <v>90</v>
      </c>
    </row>
    <row r="7" spans="1:11">
      <c r="A7" s="1" t="s">
        <v>9</v>
      </c>
      <c r="B7" s="6" t="s">
        <v>7</v>
      </c>
      <c r="C7" s="4">
        <f>-6371*SIN(C6*PI()/180)+SQRT((6371*SIN(C6*PI()/180))^2+C5^2+2*6371*C5)</f>
        <v>2292.7712489474393</v>
      </c>
      <c r="D7" s="4">
        <f>-6371*SIN(D6*PI()/180)+SQRT((6371*SIN(D6*PI()/180))^2+D5^2+2*6371*D5)</f>
        <v>1439.4147502656001</v>
      </c>
      <c r="E7" s="4">
        <f t="shared" ref="E7:K7" si="0">-6371*SIN(E6*PI()/180)+SQRT((6371*SIN(E6*PI()/180))^2+E5^2+2*6371*E5)</f>
        <v>984.03978216877158</v>
      </c>
      <c r="F7" s="4">
        <f t="shared" si="0"/>
        <v>739.31977293225509</v>
      </c>
      <c r="G7" s="4">
        <f t="shared" si="0"/>
        <v>598.14243433283173</v>
      </c>
      <c r="H7" s="4">
        <f t="shared" si="0"/>
        <v>511.72698210225099</v>
      </c>
      <c r="I7" s="4">
        <f t="shared" si="0"/>
        <v>457.41874095807452</v>
      </c>
      <c r="J7" s="4">
        <f t="shared" si="0"/>
        <v>413.23591322787979</v>
      </c>
      <c r="K7" s="4">
        <f t="shared" si="0"/>
        <v>400</v>
      </c>
    </row>
    <row r="8" spans="1:11">
      <c r="A8" s="1" t="s">
        <v>10</v>
      </c>
      <c r="B8" s="6" t="s">
        <v>11</v>
      </c>
      <c r="C8" s="4">
        <f>32.4+20*LOG10(C4)+20*LOG10(C7)</f>
        <v>142.88385424386564</v>
      </c>
      <c r="D8" s="4">
        <f t="shared" ref="D8:K8" si="1">32.4+20*LOG10(D4)+20*LOG10(D7)</f>
        <v>138.84035867735363</v>
      </c>
      <c r="E8" s="4">
        <f t="shared" si="1"/>
        <v>135.53689282569096</v>
      </c>
      <c r="F8" s="4">
        <f t="shared" si="1"/>
        <v>133.05328613115944</v>
      </c>
      <c r="G8" s="4">
        <f t="shared" si="1"/>
        <v>131.21273197977217</v>
      </c>
      <c r="H8" s="4">
        <f t="shared" si="1"/>
        <v>129.85740603910611</v>
      </c>
      <c r="I8" s="4">
        <f t="shared" si="1"/>
        <v>128.88291878537174</v>
      </c>
      <c r="J8" s="4">
        <f t="shared" si="1"/>
        <v>128.00060085923147</v>
      </c>
      <c r="K8" s="4">
        <f t="shared" si="1"/>
        <v>127.71783952860031</v>
      </c>
    </row>
    <row r="9" spans="1:11"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7" t="s">
        <v>12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1" t="s">
        <v>13</v>
      </c>
      <c r="B11" s="6" t="s">
        <v>14</v>
      </c>
      <c r="C11" s="4">
        <v>7</v>
      </c>
      <c r="D11" s="4">
        <v>7</v>
      </c>
      <c r="E11" s="4">
        <v>7</v>
      </c>
      <c r="F11" s="4">
        <v>7</v>
      </c>
      <c r="G11" s="4">
        <v>7</v>
      </c>
      <c r="H11" s="4">
        <v>7</v>
      </c>
      <c r="I11" s="4">
        <v>7</v>
      </c>
      <c r="J11" s="4">
        <v>7</v>
      </c>
      <c r="K11" s="4">
        <v>7</v>
      </c>
    </row>
    <row r="12" spans="1:11">
      <c r="A12" s="1" t="s">
        <v>15</v>
      </c>
      <c r="B12" s="6" t="s">
        <v>16</v>
      </c>
      <c r="C12" s="4">
        <v>-16</v>
      </c>
      <c r="D12" s="4">
        <v>-10</v>
      </c>
      <c r="E12" s="4">
        <v>-4</v>
      </c>
      <c r="F12" s="4">
        <v>0</v>
      </c>
      <c r="G12" s="4">
        <v>2</v>
      </c>
      <c r="H12" s="4">
        <v>3</v>
      </c>
      <c r="I12" s="4">
        <v>5.5</v>
      </c>
      <c r="J12" s="4">
        <v>5.6</v>
      </c>
      <c r="K12" s="4">
        <v>5.62</v>
      </c>
    </row>
    <row r="13" spans="1:11">
      <c r="A13" s="1" t="s">
        <v>17</v>
      </c>
      <c r="B13" s="6" t="s">
        <v>11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</row>
    <row r="14" spans="1:11">
      <c r="A14" s="2" t="s">
        <v>18</v>
      </c>
      <c r="B14" s="6" t="s">
        <v>14</v>
      </c>
      <c r="C14" s="4">
        <f>C11+C12-C13</f>
        <v>-10</v>
      </c>
      <c r="D14" s="4">
        <f t="shared" ref="D14:K14" si="2">D11+D12-D13</f>
        <v>-4</v>
      </c>
      <c r="E14" s="4">
        <f t="shared" si="2"/>
        <v>2</v>
      </c>
      <c r="F14" s="4">
        <f t="shared" si="2"/>
        <v>6</v>
      </c>
      <c r="G14" s="4">
        <f t="shared" si="2"/>
        <v>8</v>
      </c>
      <c r="H14" s="4">
        <f t="shared" si="2"/>
        <v>9</v>
      </c>
      <c r="I14" s="4">
        <f t="shared" si="2"/>
        <v>11.5</v>
      </c>
      <c r="J14" s="4">
        <f t="shared" si="2"/>
        <v>11.6</v>
      </c>
      <c r="K14" s="4">
        <f t="shared" si="2"/>
        <v>11.620000000000001</v>
      </c>
    </row>
    <row r="15" spans="1:11">
      <c r="A15" s="1" t="s">
        <v>19</v>
      </c>
      <c r="B15" s="6" t="s">
        <v>11</v>
      </c>
      <c r="C15" s="4">
        <v>3</v>
      </c>
      <c r="D15" s="4">
        <v>3</v>
      </c>
      <c r="E15" s="4">
        <v>3</v>
      </c>
      <c r="F15" s="4">
        <v>3</v>
      </c>
      <c r="G15" s="4">
        <v>3</v>
      </c>
      <c r="H15" s="4">
        <v>3</v>
      </c>
      <c r="I15" s="4">
        <v>3</v>
      </c>
      <c r="J15" s="4">
        <v>3</v>
      </c>
      <c r="K15" s="4">
        <v>3</v>
      </c>
    </row>
    <row r="16" spans="1:11">
      <c r="A16" s="1" t="s">
        <v>20</v>
      </c>
      <c r="B16" s="6" t="s">
        <v>11</v>
      </c>
      <c r="C16" s="4">
        <v>3</v>
      </c>
      <c r="D16" s="4">
        <v>3</v>
      </c>
      <c r="E16" s="4">
        <v>3</v>
      </c>
      <c r="F16" s="4">
        <v>3</v>
      </c>
      <c r="G16" s="4">
        <v>3</v>
      </c>
      <c r="H16" s="4">
        <v>3</v>
      </c>
      <c r="I16" s="4">
        <v>3</v>
      </c>
      <c r="J16" s="4">
        <v>3</v>
      </c>
      <c r="K16" s="4">
        <v>3</v>
      </c>
    </row>
    <row r="17" spans="1:12">
      <c r="A17" s="1" t="s">
        <v>21</v>
      </c>
      <c r="B17" s="6" t="s">
        <v>11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</row>
    <row r="18" spans="1:12">
      <c r="A18" s="1" t="s">
        <v>22</v>
      </c>
      <c r="B18" s="6" t="s">
        <v>11</v>
      </c>
      <c r="C18" s="4">
        <v>0.5</v>
      </c>
      <c r="D18" s="4">
        <v>0.5</v>
      </c>
      <c r="E18" s="4">
        <v>0.5</v>
      </c>
      <c r="F18" s="4">
        <v>0.5</v>
      </c>
      <c r="G18" s="4">
        <v>0.5</v>
      </c>
      <c r="H18" s="4">
        <v>0.5</v>
      </c>
      <c r="I18" s="4">
        <v>0.5</v>
      </c>
      <c r="J18" s="4">
        <v>0.5</v>
      </c>
      <c r="K18" s="4">
        <v>0.5</v>
      </c>
    </row>
    <row r="19" spans="1:12">
      <c r="A19" s="1" t="s">
        <v>23</v>
      </c>
      <c r="B19" s="6" t="s">
        <v>11</v>
      </c>
      <c r="C19" s="4">
        <v>0.5</v>
      </c>
      <c r="D19" s="4">
        <v>0.5</v>
      </c>
      <c r="E19" s="4">
        <v>0.5</v>
      </c>
      <c r="F19" s="4">
        <v>0.5</v>
      </c>
      <c r="G19" s="4">
        <v>0.5</v>
      </c>
      <c r="H19" s="4">
        <v>0.5</v>
      </c>
      <c r="I19" s="4">
        <v>0.5</v>
      </c>
      <c r="J19" s="4">
        <v>0.5</v>
      </c>
      <c r="K19" s="4">
        <v>0.5</v>
      </c>
    </row>
    <row r="20" spans="1:12">
      <c r="A20" s="2" t="s">
        <v>24</v>
      </c>
      <c r="B20" s="6" t="s">
        <v>11</v>
      </c>
      <c r="C20" s="4">
        <f>C8+C13+C15+C16+C17+C18+C19</f>
        <v>151.88385424386564</v>
      </c>
      <c r="D20" s="4">
        <f t="shared" ref="D20:K20" si="3">D8+D13+D15+D16+D17+D18+D19</f>
        <v>147.84035867735363</v>
      </c>
      <c r="E20" s="4">
        <f t="shared" si="3"/>
        <v>144.53689282569096</v>
      </c>
      <c r="F20" s="4">
        <f t="shared" si="3"/>
        <v>142.05328613115944</v>
      </c>
      <c r="G20" s="4">
        <f t="shared" si="3"/>
        <v>140.21273197977217</v>
      </c>
      <c r="H20" s="4">
        <f t="shared" si="3"/>
        <v>138.85740603910611</v>
      </c>
      <c r="I20" s="4">
        <f t="shared" si="3"/>
        <v>137.88291878537174</v>
      </c>
      <c r="J20" s="4">
        <f t="shared" si="3"/>
        <v>137.00060085923147</v>
      </c>
      <c r="K20" s="4">
        <f t="shared" si="3"/>
        <v>136.71783952860031</v>
      </c>
    </row>
    <row r="21" spans="1:12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2">
      <c r="A22" s="7" t="s">
        <v>25</v>
      </c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2">
      <c r="A23" s="13" t="s">
        <v>26</v>
      </c>
    </row>
    <row r="24" spans="1:12">
      <c r="A24" s="1" t="s">
        <v>27</v>
      </c>
      <c r="B24" s="4" t="s">
        <v>14</v>
      </c>
      <c r="C24">
        <f t="shared" ref="C24:K24" si="4">C14-C20</f>
        <v>-161.88385424386564</v>
      </c>
      <c r="D24">
        <f t="shared" si="4"/>
        <v>-151.84035867735363</v>
      </c>
      <c r="E24">
        <f t="shared" si="4"/>
        <v>-142.53689282569096</v>
      </c>
      <c r="F24">
        <f t="shared" si="4"/>
        <v>-136.05328613115944</v>
      </c>
      <c r="G24">
        <f t="shared" si="4"/>
        <v>-132.21273197977217</v>
      </c>
      <c r="H24">
        <f t="shared" si="4"/>
        <v>-129.85740603910611</v>
      </c>
      <c r="I24">
        <f t="shared" si="4"/>
        <v>-126.38291878537174</v>
      </c>
      <c r="J24">
        <f t="shared" si="4"/>
        <v>-125.40060085923147</v>
      </c>
      <c r="K24">
        <f t="shared" si="4"/>
        <v>-125.0978395286003</v>
      </c>
    </row>
    <row r="25" spans="1:12">
      <c r="A25" s="1" t="s">
        <v>28</v>
      </c>
      <c r="B25" s="6" t="s">
        <v>11</v>
      </c>
      <c r="C25" s="4">
        <v>3</v>
      </c>
      <c r="D25" s="4">
        <v>3</v>
      </c>
      <c r="E25" s="4">
        <v>3</v>
      </c>
      <c r="F25" s="4">
        <v>3</v>
      </c>
      <c r="G25" s="4">
        <v>3</v>
      </c>
      <c r="H25" s="4">
        <v>3</v>
      </c>
      <c r="I25" s="4">
        <v>3</v>
      </c>
      <c r="J25" s="4">
        <v>3</v>
      </c>
      <c r="K25" s="4">
        <v>3</v>
      </c>
    </row>
    <row r="26" spans="1:12">
      <c r="A26" s="1" t="s">
        <v>29</v>
      </c>
      <c r="B26" s="6" t="s">
        <v>16</v>
      </c>
      <c r="C26" s="4">
        <v>2.2000000000000002</v>
      </c>
      <c r="D26" s="4">
        <v>2.2000000000000002</v>
      </c>
      <c r="E26" s="4">
        <v>2.2000000000000002</v>
      </c>
      <c r="F26" s="4">
        <v>2.2000000000000002</v>
      </c>
      <c r="G26" s="4">
        <v>2.2000000000000002</v>
      </c>
      <c r="H26" s="4">
        <v>2.2000000000000002</v>
      </c>
      <c r="I26" s="4">
        <v>2.2000000000000002</v>
      </c>
      <c r="J26" s="4">
        <v>2.2000000000000002</v>
      </c>
      <c r="K26" s="4">
        <v>2.2000000000000002</v>
      </c>
    </row>
    <row r="27" spans="1:12">
      <c r="A27" s="10" t="s">
        <v>30</v>
      </c>
      <c r="B27" s="6" t="s">
        <v>14</v>
      </c>
      <c r="C27" s="4">
        <f t="shared" ref="C27:K27" si="5">C24-C25+C26</f>
        <v>-162.68385424386565</v>
      </c>
      <c r="D27" s="4">
        <f t="shared" si="5"/>
        <v>-152.64035867735365</v>
      </c>
      <c r="E27" s="4">
        <f t="shared" si="5"/>
        <v>-143.33689282569097</v>
      </c>
      <c r="F27" s="4">
        <f t="shared" si="5"/>
        <v>-136.85328613115945</v>
      </c>
      <c r="G27" s="4">
        <f t="shared" si="5"/>
        <v>-133.01273197977218</v>
      </c>
      <c r="H27" s="4">
        <f t="shared" si="5"/>
        <v>-130.65740603910612</v>
      </c>
      <c r="I27" s="4">
        <f t="shared" si="5"/>
        <v>-127.18291878537174</v>
      </c>
      <c r="J27" s="4">
        <f t="shared" si="5"/>
        <v>-126.20060085923147</v>
      </c>
      <c r="K27" s="4">
        <f t="shared" si="5"/>
        <v>-125.8978395286003</v>
      </c>
    </row>
    <row r="28" spans="1:12">
      <c r="A28" s="9" t="s">
        <v>31</v>
      </c>
      <c r="B28" s="16" t="s">
        <v>14</v>
      </c>
      <c r="C28" s="16">
        <v>-135</v>
      </c>
      <c r="D28" s="16">
        <v>-135</v>
      </c>
      <c r="E28" s="16">
        <v>-135</v>
      </c>
      <c r="F28" s="16">
        <v>-135</v>
      </c>
      <c r="G28" s="16">
        <v>-135</v>
      </c>
      <c r="H28" s="16">
        <v>-135</v>
      </c>
      <c r="I28" s="16">
        <v>-135</v>
      </c>
      <c r="J28" s="16">
        <v>-135</v>
      </c>
      <c r="K28" s="16">
        <v>-135</v>
      </c>
      <c r="L28" s="12" t="s">
        <v>32</v>
      </c>
    </row>
    <row r="29" spans="1:12">
      <c r="A29" s="2" t="s">
        <v>33</v>
      </c>
      <c r="B29" s="15" t="s">
        <v>11</v>
      </c>
      <c r="C29" s="15">
        <f t="shared" ref="C29:K29" si="6">C27-C28</f>
        <v>-27.683854243865653</v>
      </c>
      <c r="D29" s="15">
        <f t="shared" si="6"/>
        <v>-17.640358677353646</v>
      </c>
      <c r="E29" s="15">
        <f t="shared" si="6"/>
        <v>-8.3368928256909669</v>
      </c>
      <c r="F29" s="15">
        <f t="shared" si="6"/>
        <v>-1.8532861311594502</v>
      </c>
      <c r="G29" s="15">
        <f t="shared" si="6"/>
        <v>1.9872680202278161</v>
      </c>
      <c r="H29" s="15">
        <f t="shared" si="6"/>
        <v>4.3425939608938791</v>
      </c>
      <c r="I29" s="15">
        <f t="shared" si="6"/>
        <v>7.81708121462826</v>
      </c>
      <c r="J29" s="15">
        <f t="shared" si="6"/>
        <v>8.7993991407685286</v>
      </c>
      <c r="K29" s="15">
        <f t="shared" si="6"/>
        <v>9.1021604713996993</v>
      </c>
    </row>
    <row r="31" spans="1:12">
      <c r="A31" s="13" t="s">
        <v>34</v>
      </c>
    </row>
    <row r="32" spans="1:12">
      <c r="A32" s="1" t="s">
        <v>35</v>
      </c>
      <c r="B32" s="6" t="s">
        <v>36</v>
      </c>
      <c r="C32">
        <f>10*LOG10(800)</f>
        <v>29.030899869919438</v>
      </c>
      <c r="D32">
        <f t="shared" ref="D32:K32" si="7">10*LOG10(800)</f>
        <v>29.030899869919438</v>
      </c>
      <c r="E32">
        <f t="shared" si="7"/>
        <v>29.030899869919438</v>
      </c>
      <c r="F32">
        <f t="shared" si="7"/>
        <v>29.030899869919438</v>
      </c>
      <c r="G32">
        <f t="shared" si="7"/>
        <v>29.030899869919438</v>
      </c>
      <c r="H32">
        <f t="shared" si="7"/>
        <v>29.030899869919438</v>
      </c>
      <c r="I32">
        <f t="shared" si="7"/>
        <v>29.030899869919438</v>
      </c>
      <c r="J32">
        <f t="shared" si="7"/>
        <v>29.030899869919438</v>
      </c>
      <c r="K32">
        <f t="shared" si="7"/>
        <v>29.030899869919438</v>
      </c>
      <c r="L32" s="12" t="s">
        <v>37</v>
      </c>
    </row>
    <row r="33" spans="1:19">
      <c r="A33" s="1" t="s">
        <v>38</v>
      </c>
      <c r="B33" s="6" t="s">
        <v>39</v>
      </c>
      <c r="C33">
        <f t="shared" ref="C33:K33" si="8">C26-C32</f>
        <v>-26.830899869919438</v>
      </c>
      <c r="D33">
        <f t="shared" si="8"/>
        <v>-26.830899869919438</v>
      </c>
      <c r="E33">
        <f t="shared" si="8"/>
        <v>-26.830899869919438</v>
      </c>
      <c r="F33">
        <f t="shared" si="8"/>
        <v>-26.830899869919438</v>
      </c>
      <c r="G33">
        <f t="shared" si="8"/>
        <v>-26.830899869919438</v>
      </c>
      <c r="H33">
        <f t="shared" si="8"/>
        <v>-26.830899869919438</v>
      </c>
      <c r="I33">
        <f t="shared" si="8"/>
        <v>-26.830899869919438</v>
      </c>
      <c r="J33">
        <f t="shared" si="8"/>
        <v>-26.830899869919438</v>
      </c>
      <c r="K33">
        <f t="shared" si="8"/>
        <v>-26.830899869919438</v>
      </c>
    </row>
    <row r="34" spans="1:19">
      <c r="A34" s="10" t="s">
        <v>40</v>
      </c>
      <c r="B34" s="6" t="s">
        <v>41</v>
      </c>
      <c r="C34">
        <f t="shared" ref="C34:K34" si="9">C27-C32+228.6</f>
        <v>36.885245886214904</v>
      </c>
      <c r="D34">
        <f t="shared" si="9"/>
        <v>46.928741452726911</v>
      </c>
      <c r="E34">
        <f t="shared" si="9"/>
        <v>56.23220730438959</v>
      </c>
      <c r="F34">
        <f t="shared" si="9"/>
        <v>62.715813998921107</v>
      </c>
      <c r="G34">
        <f t="shared" si="9"/>
        <v>66.556368150308373</v>
      </c>
      <c r="H34">
        <f t="shared" si="9"/>
        <v>68.911694090974436</v>
      </c>
      <c r="I34">
        <f t="shared" si="9"/>
        <v>72.386181344708831</v>
      </c>
      <c r="J34">
        <f t="shared" si="9"/>
        <v>73.368499270849071</v>
      </c>
      <c r="K34">
        <f t="shared" si="9"/>
        <v>73.67126060148027</v>
      </c>
    </row>
    <row r="35" spans="1:19">
      <c r="A35" s="1" t="s">
        <v>42</v>
      </c>
      <c r="B35" s="6" t="s">
        <v>43</v>
      </c>
      <c r="C35" s="4">
        <f>10</f>
        <v>10</v>
      </c>
      <c r="D35" s="4">
        <f>10</f>
        <v>10</v>
      </c>
      <c r="E35" s="4">
        <f>10</f>
        <v>10</v>
      </c>
      <c r="F35" s="4">
        <f>10</f>
        <v>10</v>
      </c>
      <c r="G35" s="4">
        <f>10</f>
        <v>10</v>
      </c>
      <c r="H35" s="4">
        <f>10</f>
        <v>10</v>
      </c>
      <c r="I35" s="4">
        <f>10</f>
        <v>10</v>
      </c>
      <c r="J35" s="4">
        <f>10</f>
        <v>10</v>
      </c>
      <c r="K35" s="4">
        <f>10</f>
        <v>10</v>
      </c>
      <c r="L35" s="12" t="s">
        <v>44</v>
      </c>
    </row>
    <row r="36" spans="1:19">
      <c r="A36" s="1" t="s">
        <v>45</v>
      </c>
      <c r="B36" s="6" t="s">
        <v>11</v>
      </c>
      <c r="C36" s="4">
        <f xml:space="preserve"> 13.6 + 1</f>
        <v>14.6</v>
      </c>
      <c r="D36" s="4">
        <f t="shared" ref="D36:K36" si="10" xml:space="preserve"> 13.6 + 1</f>
        <v>14.6</v>
      </c>
      <c r="E36" s="4">
        <f t="shared" si="10"/>
        <v>14.6</v>
      </c>
      <c r="F36" s="4">
        <f t="shared" si="10"/>
        <v>14.6</v>
      </c>
      <c r="G36" s="4">
        <f t="shared" si="10"/>
        <v>14.6</v>
      </c>
      <c r="H36" s="4">
        <f t="shared" si="10"/>
        <v>14.6</v>
      </c>
      <c r="I36" s="4">
        <f t="shared" si="10"/>
        <v>14.6</v>
      </c>
      <c r="J36" s="4">
        <f t="shared" si="10"/>
        <v>14.6</v>
      </c>
      <c r="K36" s="4">
        <f t="shared" si="10"/>
        <v>14.6</v>
      </c>
      <c r="L36" s="12" t="s">
        <v>46</v>
      </c>
      <c r="Q36" s="14" t="s">
        <v>47</v>
      </c>
      <c r="S36" s="14" t="s">
        <v>48</v>
      </c>
    </row>
    <row r="37" spans="1:19">
      <c r="A37" s="1" t="s">
        <v>49</v>
      </c>
      <c r="B37" s="6" t="s">
        <v>11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</row>
    <row r="38" spans="1:19">
      <c r="A38" s="1" t="s">
        <v>50</v>
      </c>
      <c r="B38" s="6" t="s">
        <v>11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</row>
    <row r="39" spans="1:19">
      <c r="A39" s="1" t="s">
        <v>51</v>
      </c>
      <c r="B39" s="6" t="s">
        <v>41</v>
      </c>
      <c r="C39" s="4">
        <f>10*LOG10(C35*1000)</f>
        <v>40</v>
      </c>
      <c r="D39" s="4">
        <f t="shared" ref="D39:K39" si="11">10*LOG10(D35*1000)</f>
        <v>40</v>
      </c>
      <c r="E39" s="4">
        <f t="shared" si="11"/>
        <v>40</v>
      </c>
      <c r="F39" s="4">
        <f t="shared" si="11"/>
        <v>40</v>
      </c>
      <c r="G39" s="4">
        <f t="shared" si="11"/>
        <v>40</v>
      </c>
      <c r="H39" s="4">
        <f t="shared" si="11"/>
        <v>40</v>
      </c>
      <c r="I39" s="4">
        <f t="shared" si="11"/>
        <v>40</v>
      </c>
      <c r="J39" s="4">
        <f t="shared" si="11"/>
        <v>40</v>
      </c>
      <c r="K39" s="4">
        <f t="shared" si="11"/>
        <v>40</v>
      </c>
    </row>
    <row r="40" spans="1:19">
      <c r="A40" s="1" t="s">
        <v>52</v>
      </c>
      <c r="B40" s="6" t="s">
        <v>11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</row>
    <row r="41" spans="1:19">
      <c r="A41" s="9" t="s">
        <v>53</v>
      </c>
      <c r="B41" s="6" t="s">
        <v>41</v>
      </c>
      <c r="C41" s="4">
        <f>C40+C36-C38+C37+C39</f>
        <v>54.6</v>
      </c>
      <c r="D41" s="4">
        <f t="shared" ref="D41:K41" si="12">D40+D36-D38+D37+D39</f>
        <v>54.6</v>
      </c>
      <c r="E41" s="4">
        <f t="shared" si="12"/>
        <v>54.6</v>
      </c>
      <c r="F41" s="4">
        <f t="shared" si="12"/>
        <v>54.6</v>
      </c>
      <c r="G41" s="4">
        <f t="shared" si="12"/>
        <v>54.6</v>
      </c>
      <c r="H41" s="4">
        <f t="shared" si="12"/>
        <v>54.6</v>
      </c>
      <c r="I41" s="4">
        <f t="shared" si="12"/>
        <v>54.6</v>
      </c>
      <c r="J41" s="4">
        <f t="shared" si="12"/>
        <v>54.6</v>
      </c>
      <c r="K41" s="4">
        <f t="shared" si="12"/>
        <v>54.6</v>
      </c>
    </row>
    <row r="42" spans="1:19">
      <c r="A42" s="2" t="s">
        <v>33</v>
      </c>
      <c r="B42" s="15" t="s">
        <v>11</v>
      </c>
      <c r="C42" s="15">
        <f>C34-C41</f>
        <v>-17.714754113785098</v>
      </c>
      <c r="D42" s="15">
        <f t="shared" ref="D42:K42" si="13">D34-D41</f>
        <v>-7.6712585472730908</v>
      </c>
      <c r="E42" s="15">
        <f t="shared" si="13"/>
        <v>1.6322073043895884</v>
      </c>
      <c r="F42" s="15">
        <f t="shared" si="13"/>
        <v>8.1158139989211051</v>
      </c>
      <c r="G42" s="15">
        <f t="shared" si="13"/>
        <v>11.956368150308371</v>
      </c>
      <c r="H42" s="15">
        <f t="shared" si="13"/>
        <v>14.311694090974434</v>
      </c>
      <c r="I42" s="15">
        <f t="shared" si="13"/>
        <v>17.786181344708829</v>
      </c>
      <c r="J42" s="15">
        <f t="shared" si="13"/>
        <v>18.76849927084907</v>
      </c>
      <c r="K42" s="15">
        <f t="shared" si="13"/>
        <v>19.071260601480269</v>
      </c>
    </row>
  </sheetData>
  <phoneticPr fontId="12"/>
  <hyperlinks>
    <hyperlink ref="Q36" r:id="rId1" display="ref" xr:uid="{6A481516-F871-4A4C-96D5-61A4B2E8166F}"/>
    <hyperlink ref="S36" r:id="rId2" xr:uid="{8E782B74-FB03-480D-85E6-6DEAE0C7CDE9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2"/>
  <sheetViews>
    <sheetView workbookViewId="0">
      <selection activeCell="A12" sqref="A12"/>
    </sheetView>
  </sheetViews>
  <sheetFormatPr baseColWidth="10" defaultColWidth="8.83203125" defaultRowHeight="13"/>
  <cols>
    <col min="1" max="1" width="21.6640625" bestFit="1" customWidth="1"/>
  </cols>
  <sheetData>
    <row r="1" spans="1:11" ht="18">
      <c r="D1" s="5" t="s">
        <v>0</v>
      </c>
    </row>
    <row r="3" spans="1:11">
      <c r="A3" s="3" t="s">
        <v>1</v>
      </c>
      <c r="B3" s="8" t="s">
        <v>2</v>
      </c>
      <c r="C3" s="3" t="s">
        <v>3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</row>
    <row r="4" spans="1:11">
      <c r="A4" s="1" t="s">
        <v>4</v>
      </c>
      <c r="B4" s="6" t="s">
        <v>5</v>
      </c>
      <c r="C4" s="4">
        <v>145.82499999999999</v>
      </c>
      <c r="D4" s="4">
        <v>145.82499999999999</v>
      </c>
      <c r="E4" s="4">
        <v>145.82499999999999</v>
      </c>
      <c r="F4" s="4">
        <v>145.82499999999999</v>
      </c>
      <c r="G4" s="4">
        <v>145.82499999999999</v>
      </c>
      <c r="H4" s="4">
        <v>145.82499999999999</v>
      </c>
      <c r="I4" s="4">
        <v>145.82499999999999</v>
      </c>
      <c r="J4" s="4">
        <v>145.82499999999999</v>
      </c>
      <c r="K4" s="4">
        <v>145.82499999999999</v>
      </c>
    </row>
    <row r="5" spans="1:11">
      <c r="A5" s="1" t="s">
        <v>6</v>
      </c>
      <c r="B5" s="6" t="s">
        <v>7</v>
      </c>
      <c r="C5" s="4">
        <v>400</v>
      </c>
      <c r="D5" s="4">
        <v>400</v>
      </c>
      <c r="E5" s="4">
        <v>400</v>
      </c>
      <c r="F5" s="4">
        <v>400</v>
      </c>
      <c r="G5" s="4">
        <v>400</v>
      </c>
      <c r="H5" s="4">
        <v>400</v>
      </c>
      <c r="I5" s="4">
        <v>400</v>
      </c>
      <c r="J5" s="4">
        <v>400</v>
      </c>
      <c r="K5" s="4">
        <v>400</v>
      </c>
    </row>
    <row r="6" spans="1:11">
      <c r="A6" s="1" t="s">
        <v>3</v>
      </c>
      <c r="B6" s="6" t="s">
        <v>8</v>
      </c>
      <c r="C6" s="11">
        <v>0</v>
      </c>
      <c r="D6" s="11">
        <v>10</v>
      </c>
      <c r="E6" s="11">
        <v>20</v>
      </c>
      <c r="F6" s="11">
        <v>30</v>
      </c>
      <c r="G6" s="11">
        <v>40</v>
      </c>
      <c r="H6" s="11">
        <v>50</v>
      </c>
      <c r="I6" s="11">
        <v>60</v>
      </c>
      <c r="J6" s="11">
        <v>75</v>
      </c>
      <c r="K6" s="11">
        <v>90</v>
      </c>
    </row>
    <row r="7" spans="1:11">
      <c r="A7" s="1" t="s">
        <v>9</v>
      </c>
      <c r="B7" s="6" t="s">
        <v>7</v>
      </c>
      <c r="C7" s="4">
        <f>-6371*SIN(C6*PI()/180)+SQRT((6371*SIN(C6*PI()/180))^2+C5^2+2*6371*C5)</f>
        <v>2292.7712489474393</v>
      </c>
      <c r="D7" s="4">
        <f>-6371*SIN(D6*PI()/180)+SQRT((6371*SIN(D6*PI()/180))^2+D5^2+2*6371*D5)</f>
        <v>1439.4147502656001</v>
      </c>
      <c r="E7" s="4">
        <f t="shared" ref="E7:K7" si="0">-6371*SIN(E6*PI()/180)+SQRT((6371*SIN(E6*PI()/180))^2+E5^2+2*6371*E5)</f>
        <v>984.03978216877158</v>
      </c>
      <c r="F7" s="4">
        <f t="shared" si="0"/>
        <v>739.31977293225509</v>
      </c>
      <c r="G7" s="4">
        <f t="shared" si="0"/>
        <v>598.14243433283173</v>
      </c>
      <c r="H7" s="4">
        <f t="shared" si="0"/>
        <v>511.72698210225099</v>
      </c>
      <c r="I7" s="4">
        <f t="shared" si="0"/>
        <v>457.41874095807452</v>
      </c>
      <c r="J7" s="4">
        <f t="shared" si="0"/>
        <v>413.23591322787979</v>
      </c>
      <c r="K7" s="4">
        <f t="shared" si="0"/>
        <v>400</v>
      </c>
    </row>
    <row r="8" spans="1:11">
      <c r="A8" s="1" t="s">
        <v>10</v>
      </c>
      <c r="B8" s="6" t="s">
        <v>11</v>
      </c>
      <c r="C8" s="4">
        <f>32.4+20*LOG10(C4)+20*LOG10(C7)</f>
        <v>142.88385424386564</v>
      </c>
      <c r="D8" s="4">
        <f t="shared" ref="D8:K8" si="1">32.4+20*LOG10(D4)+20*LOG10(D7)</f>
        <v>138.84035867735363</v>
      </c>
      <c r="E8" s="4">
        <f t="shared" si="1"/>
        <v>135.53689282569096</v>
      </c>
      <c r="F8" s="4">
        <f t="shared" si="1"/>
        <v>133.05328613115944</v>
      </c>
      <c r="G8" s="4">
        <f t="shared" si="1"/>
        <v>131.21273197977217</v>
      </c>
      <c r="H8" s="4">
        <f t="shared" si="1"/>
        <v>129.85740603910611</v>
      </c>
      <c r="I8" s="4">
        <f t="shared" si="1"/>
        <v>128.88291878537174</v>
      </c>
      <c r="J8" s="4">
        <f t="shared" si="1"/>
        <v>128.00060085923147</v>
      </c>
      <c r="K8" s="4">
        <f t="shared" si="1"/>
        <v>127.71783952860031</v>
      </c>
    </row>
    <row r="9" spans="1:11"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7" t="s">
        <v>12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1" t="s">
        <v>54</v>
      </c>
      <c r="B11" s="6" t="s">
        <v>14</v>
      </c>
      <c r="C11" s="4">
        <v>11.76</v>
      </c>
      <c r="D11" s="4">
        <v>11.76</v>
      </c>
      <c r="E11" s="4">
        <v>11.76</v>
      </c>
      <c r="F11" s="4">
        <v>11.76</v>
      </c>
      <c r="G11" s="4">
        <v>11.76</v>
      </c>
      <c r="H11" s="4">
        <v>11.76</v>
      </c>
      <c r="I11" s="4">
        <v>11.76</v>
      </c>
      <c r="J11" s="4">
        <v>11.76</v>
      </c>
      <c r="K11" s="4">
        <v>11.76</v>
      </c>
    </row>
    <row r="12" spans="1:11">
      <c r="A12" s="1" t="s">
        <v>15</v>
      </c>
      <c r="B12" s="6" t="s">
        <v>16</v>
      </c>
      <c r="C12" s="4">
        <v>-16</v>
      </c>
      <c r="D12" s="4">
        <v>-10</v>
      </c>
      <c r="E12" s="4">
        <v>-4</v>
      </c>
      <c r="F12" s="4">
        <v>0</v>
      </c>
      <c r="G12" s="4">
        <v>2</v>
      </c>
      <c r="H12" s="4">
        <v>3</v>
      </c>
      <c r="I12" s="4">
        <v>5.5</v>
      </c>
      <c r="J12" s="4">
        <v>5.6</v>
      </c>
      <c r="K12" s="4">
        <v>5.62</v>
      </c>
    </row>
    <row r="13" spans="1:11">
      <c r="A13" s="1" t="s">
        <v>17</v>
      </c>
      <c r="B13" s="6" t="s">
        <v>11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</row>
    <row r="14" spans="1:11">
      <c r="A14" s="2" t="s">
        <v>18</v>
      </c>
      <c r="B14" s="6" t="s">
        <v>14</v>
      </c>
      <c r="C14" s="4">
        <f>C11+C12-C13</f>
        <v>-5.24</v>
      </c>
      <c r="D14" s="4">
        <f t="shared" ref="D14:K14" si="2">D11+D12-D13</f>
        <v>0.75999999999999979</v>
      </c>
      <c r="E14" s="4">
        <f t="shared" si="2"/>
        <v>6.76</v>
      </c>
      <c r="F14" s="4">
        <f t="shared" si="2"/>
        <v>10.76</v>
      </c>
      <c r="G14" s="4">
        <f t="shared" si="2"/>
        <v>12.76</v>
      </c>
      <c r="H14" s="4">
        <f t="shared" si="2"/>
        <v>13.76</v>
      </c>
      <c r="I14" s="4">
        <f t="shared" si="2"/>
        <v>16.259999999999998</v>
      </c>
      <c r="J14" s="4">
        <f t="shared" si="2"/>
        <v>16.36</v>
      </c>
      <c r="K14" s="4">
        <f t="shared" si="2"/>
        <v>16.38</v>
      </c>
    </row>
    <row r="15" spans="1:11">
      <c r="A15" s="1" t="s">
        <v>19</v>
      </c>
      <c r="B15" s="6" t="s">
        <v>11</v>
      </c>
      <c r="C15" s="4">
        <v>3</v>
      </c>
      <c r="D15" s="4">
        <v>3</v>
      </c>
      <c r="E15" s="4">
        <v>3</v>
      </c>
      <c r="F15" s="4">
        <v>3</v>
      </c>
      <c r="G15" s="4">
        <v>3</v>
      </c>
      <c r="H15" s="4">
        <v>3</v>
      </c>
      <c r="I15" s="4">
        <v>3</v>
      </c>
      <c r="J15" s="4">
        <v>3</v>
      </c>
      <c r="K15" s="4">
        <v>3</v>
      </c>
    </row>
    <row r="16" spans="1:11">
      <c r="A16" s="1" t="s">
        <v>20</v>
      </c>
      <c r="B16" s="6" t="s">
        <v>11</v>
      </c>
      <c r="C16" s="4">
        <v>3</v>
      </c>
      <c r="D16" s="4">
        <v>3</v>
      </c>
      <c r="E16" s="4">
        <v>3</v>
      </c>
      <c r="F16" s="4">
        <v>3</v>
      </c>
      <c r="G16" s="4">
        <v>3</v>
      </c>
      <c r="H16" s="4">
        <v>3</v>
      </c>
      <c r="I16" s="4">
        <v>3</v>
      </c>
      <c r="J16" s="4">
        <v>3</v>
      </c>
      <c r="K16" s="4">
        <v>3</v>
      </c>
    </row>
    <row r="17" spans="1:12">
      <c r="A17" s="1" t="s">
        <v>21</v>
      </c>
      <c r="B17" s="6" t="s">
        <v>11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</row>
    <row r="18" spans="1:12">
      <c r="A18" s="1" t="s">
        <v>22</v>
      </c>
      <c r="B18" s="6" t="s">
        <v>11</v>
      </c>
      <c r="C18" s="4">
        <v>0.5</v>
      </c>
      <c r="D18" s="4">
        <v>0.5</v>
      </c>
      <c r="E18" s="4">
        <v>0.5</v>
      </c>
      <c r="F18" s="4">
        <v>0.5</v>
      </c>
      <c r="G18" s="4">
        <v>0.5</v>
      </c>
      <c r="H18" s="4">
        <v>0.5</v>
      </c>
      <c r="I18" s="4">
        <v>0.5</v>
      </c>
      <c r="J18" s="4">
        <v>0.5</v>
      </c>
      <c r="K18" s="4">
        <v>0.5</v>
      </c>
    </row>
    <row r="19" spans="1:12">
      <c r="A19" s="1" t="s">
        <v>23</v>
      </c>
      <c r="B19" s="6" t="s">
        <v>11</v>
      </c>
      <c r="C19" s="4">
        <v>0.5</v>
      </c>
      <c r="D19" s="4">
        <v>0.5</v>
      </c>
      <c r="E19" s="4">
        <v>0.5</v>
      </c>
      <c r="F19" s="4">
        <v>0.5</v>
      </c>
      <c r="G19" s="4">
        <v>0.5</v>
      </c>
      <c r="H19" s="4">
        <v>0.5</v>
      </c>
      <c r="I19" s="4">
        <v>0.5</v>
      </c>
      <c r="J19" s="4">
        <v>0.5</v>
      </c>
      <c r="K19" s="4">
        <v>0.5</v>
      </c>
    </row>
    <row r="20" spans="1:12">
      <c r="A20" s="2" t="s">
        <v>24</v>
      </c>
      <c r="B20" s="6" t="s">
        <v>11</v>
      </c>
      <c r="C20" s="4">
        <f>C8+C13+C15+C16+C17+C18+C19</f>
        <v>151.88385424386564</v>
      </c>
      <c r="D20" s="4">
        <f t="shared" ref="D20:K20" si="3">D8+D13+D15+D16+D17+D18+D19</f>
        <v>147.84035867735363</v>
      </c>
      <c r="E20" s="4">
        <f t="shared" si="3"/>
        <v>144.53689282569096</v>
      </c>
      <c r="F20" s="4">
        <f t="shared" si="3"/>
        <v>142.05328613115944</v>
      </c>
      <c r="G20" s="4">
        <f t="shared" si="3"/>
        <v>140.21273197977217</v>
      </c>
      <c r="H20" s="4">
        <f t="shared" si="3"/>
        <v>138.85740603910611</v>
      </c>
      <c r="I20" s="4">
        <f t="shared" si="3"/>
        <v>137.88291878537174</v>
      </c>
      <c r="J20" s="4">
        <f t="shared" si="3"/>
        <v>137.00060085923147</v>
      </c>
      <c r="K20" s="4">
        <f t="shared" si="3"/>
        <v>136.71783952860031</v>
      </c>
    </row>
    <row r="21" spans="1:12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2">
      <c r="A22" s="7" t="s">
        <v>25</v>
      </c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2">
      <c r="A23" s="13" t="s">
        <v>26</v>
      </c>
    </row>
    <row r="24" spans="1:12">
      <c r="A24" s="1" t="s">
        <v>27</v>
      </c>
      <c r="B24" s="4" t="s">
        <v>14</v>
      </c>
      <c r="C24">
        <f t="shared" ref="C24:K24" si="4">C14-C20</f>
        <v>-157.12385424386565</v>
      </c>
      <c r="D24">
        <f t="shared" si="4"/>
        <v>-147.08035867735364</v>
      </c>
      <c r="E24">
        <f t="shared" si="4"/>
        <v>-137.77689282569096</v>
      </c>
      <c r="F24">
        <f t="shared" si="4"/>
        <v>-131.29328613115945</v>
      </c>
      <c r="G24">
        <f t="shared" si="4"/>
        <v>-127.45273197977217</v>
      </c>
      <c r="H24">
        <f t="shared" si="4"/>
        <v>-125.0974060391061</v>
      </c>
      <c r="I24">
        <f t="shared" si="4"/>
        <v>-121.62291878537175</v>
      </c>
      <c r="J24">
        <f t="shared" si="4"/>
        <v>-120.64060085923147</v>
      </c>
      <c r="K24">
        <f t="shared" si="4"/>
        <v>-120.33783952860031</v>
      </c>
    </row>
    <row r="25" spans="1:12">
      <c r="A25" s="1" t="s">
        <v>28</v>
      </c>
      <c r="B25" s="6" t="s">
        <v>11</v>
      </c>
      <c r="C25" s="4">
        <v>3</v>
      </c>
      <c r="D25" s="4">
        <v>3</v>
      </c>
      <c r="E25" s="4">
        <v>3</v>
      </c>
      <c r="F25" s="4">
        <v>3</v>
      </c>
      <c r="G25" s="4">
        <v>3</v>
      </c>
      <c r="H25" s="4">
        <v>3</v>
      </c>
      <c r="I25" s="4">
        <v>3</v>
      </c>
      <c r="J25" s="4">
        <v>3</v>
      </c>
      <c r="K25" s="4">
        <v>3</v>
      </c>
    </row>
    <row r="26" spans="1:12">
      <c r="A26" s="1" t="s">
        <v>29</v>
      </c>
      <c r="B26" s="6" t="s">
        <v>16</v>
      </c>
      <c r="C26" s="4">
        <v>2.2000000000000002</v>
      </c>
      <c r="D26" s="4">
        <v>2.2000000000000002</v>
      </c>
      <c r="E26" s="4">
        <v>2.2000000000000002</v>
      </c>
      <c r="F26" s="4">
        <v>2.2000000000000002</v>
      </c>
      <c r="G26" s="4">
        <v>2.2000000000000002</v>
      </c>
      <c r="H26" s="4">
        <v>2.2000000000000002</v>
      </c>
      <c r="I26" s="4">
        <v>2.2000000000000002</v>
      </c>
      <c r="J26" s="4">
        <v>2.2000000000000002</v>
      </c>
      <c r="K26" s="4">
        <v>2.2000000000000002</v>
      </c>
    </row>
    <row r="27" spans="1:12">
      <c r="A27" s="10" t="s">
        <v>30</v>
      </c>
      <c r="B27" s="6" t="s">
        <v>14</v>
      </c>
      <c r="C27" s="4">
        <f t="shared" ref="C27:K27" si="5">C24-C25+C26</f>
        <v>-157.92385424386566</v>
      </c>
      <c r="D27" s="4">
        <f t="shared" si="5"/>
        <v>-147.88035867735366</v>
      </c>
      <c r="E27" s="4">
        <f t="shared" si="5"/>
        <v>-138.57689282569098</v>
      </c>
      <c r="F27" s="4">
        <f t="shared" si="5"/>
        <v>-132.09328613115946</v>
      </c>
      <c r="G27" s="4">
        <f t="shared" si="5"/>
        <v>-128.25273197977219</v>
      </c>
      <c r="H27" s="4">
        <f t="shared" si="5"/>
        <v>-125.89740603910609</v>
      </c>
      <c r="I27" s="4">
        <f t="shared" si="5"/>
        <v>-122.42291878537175</v>
      </c>
      <c r="J27" s="4">
        <f t="shared" si="5"/>
        <v>-121.44060085923147</v>
      </c>
      <c r="K27" s="4">
        <f t="shared" si="5"/>
        <v>-121.13783952860031</v>
      </c>
    </row>
    <row r="28" spans="1:12">
      <c r="A28" s="9" t="s">
        <v>31</v>
      </c>
      <c r="B28" s="16" t="s">
        <v>14</v>
      </c>
      <c r="C28" s="16">
        <v>-135</v>
      </c>
      <c r="D28" s="16">
        <v>-135</v>
      </c>
      <c r="E28" s="16">
        <v>-135</v>
      </c>
      <c r="F28" s="16">
        <v>-135</v>
      </c>
      <c r="G28" s="16">
        <v>-135</v>
      </c>
      <c r="H28" s="16">
        <v>-135</v>
      </c>
      <c r="I28" s="16">
        <v>-135</v>
      </c>
      <c r="J28" s="16">
        <v>-135</v>
      </c>
      <c r="K28" s="16">
        <v>-135</v>
      </c>
      <c r="L28" s="12" t="s">
        <v>32</v>
      </c>
    </row>
    <row r="29" spans="1:12">
      <c r="A29" s="2" t="s">
        <v>33</v>
      </c>
      <c r="B29" s="15" t="s">
        <v>11</v>
      </c>
      <c r="C29" s="15">
        <f t="shared" ref="C29:K29" si="6">C27-C28</f>
        <v>-22.923854243865662</v>
      </c>
      <c r="D29" s="15">
        <f t="shared" si="6"/>
        <v>-12.880358677353655</v>
      </c>
      <c r="E29" s="15">
        <f t="shared" si="6"/>
        <v>-3.576892825690976</v>
      </c>
      <c r="F29" s="15">
        <f t="shared" si="6"/>
        <v>2.9067138688405407</v>
      </c>
      <c r="G29" s="15">
        <f t="shared" si="6"/>
        <v>6.747268020227807</v>
      </c>
      <c r="H29" s="15">
        <f t="shared" si="6"/>
        <v>9.1025939608939126</v>
      </c>
      <c r="I29" s="15">
        <f t="shared" si="6"/>
        <v>12.577081214628251</v>
      </c>
      <c r="J29" s="15">
        <f t="shared" si="6"/>
        <v>13.559399140768534</v>
      </c>
      <c r="K29" s="15">
        <f t="shared" si="6"/>
        <v>13.86216047139969</v>
      </c>
    </row>
    <row r="31" spans="1:12">
      <c r="A31" s="13" t="s">
        <v>34</v>
      </c>
    </row>
    <row r="32" spans="1:12">
      <c r="A32" s="1" t="s">
        <v>35</v>
      </c>
      <c r="B32" s="6" t="s">
        <v>36</v>
      </c>
      <c r="C32">
        <f>10*LOG10(800)</f>
        <v>29.030899869919438</v>
      </c>
      <c r="D32">
        <f t="shared" ref="D32:K32" si="7">10*LOG10(800)</f>
        <v>29.030899869919438</v>
      </c>
      <c r="E32">
        <f t="shared" si="7"/>
        <v>29.030899869919438</v>
      </c>
      <c r="F32">
        <f t="shared" si="7"/>
        <v>29.030899869919438</v>
      </c>
      <c r="G32">
        <f t="shared" si="7"/>
        <v>29.030899869919438</v>
      </c>
      <c r="H32">
        <f t="shared" si="7"/>
        <v>29.030899869919438</v>
      </c>
      <c r="I32">
        <f t="shared" si="7"/>
        <v>29.030899869919438</v>
      </c>
      <c r="J32">
        <f t="shared" si="7"/>
        <v>29.030899869919438</v>
      </c>
      <c r="K32">
        <f t="shared" si="7"/>
        <v>29.030899869919438</v>
      </c>
      <c r="L32" s="12" t="s">
        <v>37</v>
      </c>
    </row>
    <row r="33" spans="1:19">
      <c r="A33" s="1" t="s">
        <v>38</v>
      </c>
      <c r="B33" s="6" t="s">
        <v>39</v>
      </c>
      <c r="C33">
        <f t="shared" ref="C33:K33" si="8">C26-C32</f>
        <v>-26.830899869919438</v>
      </c>
      <c r="D33">
        <f t="shared" si="8"/>
        <v>-26.830899869919438</v>
      </c>
      <c r="E33">
        <f t="shared" si="8"/>
        <v>-26.830899869919438</v>
      </c>
      <c r="F33">
        <f t="shared" si="8"/>
        <v>-26.830899869919438</v>
      </c>
      <c r="G33">
        <f t="shared" si="8"/>
        <v>-26.830899869919438</v>
      </c>
      <c r="H33">
        <f t="shared" si="8"/>
        <v>-26.830899869919438</v>
      </c>
      <c r="I33">
        <f t="shared" si="8"/>
        <v>-26.830899869919438</v>
      </c>
      <c r="J33">
        <f t="shared" si="8"/>
        <v>-26.830899869919438</v>
      </c>
      <c r="K33">
        <f t="shared" si="8"/>
        <v>-26.830899869919438</v>
      </c>
    </row>
    <row r="34" spans="1:19">
      <c r="A34" s="10" t="s">
        <v>40</v>
      </c>
      <c r="B34" s="6" t="s">
        <v>41</v>
      </c>
      <c r="C34">
        <f t="shared" ref="C34:K34" si="9">C27-C32+228.6</f>
        <v>41.645245886214894</v>
      </c>
      <c r="D34">
        <f t="shared" si="9"/>
        <v>51.688741452726902</v>
      </c>
      <c r="E34">
        <f t="shared" si="9"/>
        <v>60.992207304389581</v>
      </c>
      <c r="F34">
        <f t="shared" si="9"/>
        <v>67.475813998921097</v>
      </c>
      <c r="G34">
        <f t="shared" si="9"/>
        <v>71.316368150308364</v>
      </c>
      <c r="H34">
        <f t="shared" si="9"/>
        <v>73.671694090974455</v>
      </c>
      <c r="I34">
        <f t="shared" si="9"/>
        <v>77.146181344708822</v>
      </c>
      <c r="J34">
        <f t="shared" si="9"/>
        <v>78.12849927084909</v>
      </c>
      <c r="K34">
        <f t="shared" si="9"/>
        <v>78.431260601480261</v>
      </c>
    </row>
    <row r="35" spans="1:19">
      <c r="A35" s="1" t="s">
        <v>42</v>
      </c>
      <c r="B35" s="6" t="s">
        <v>43</v>
      </c>
      <c r="C35" s="4">
        <f>10</f>
        <v>10</v>
      </c>
      <c r="D35" s="4">
        <f>10</f>
        <v>10</v>
      </c>
      <c r="E35" s="4">
        <f>10</f>
        <v>10</v>
      </c>
      <c r="F35" s="4">
        <f>10</f>
        <v>10</v>
      </c>
      <c r="G35" s="4">
        <f>10</f>
        <v>10</v>
      </c>
      <c r="H35" s="4">
        <f>10</f>
        <v>10</v>
      </c>
      <c r="I35" s="4">
        <f>10</f>
        <v>10</v>
      </c>
      <c r="J35" s="4">
        <f>10</f>
        <v>10</v>
      </c>
      <c r="K35" s="4">
        <f>10</f>
        <v>10</v>
      </c>
      <c r="L35" s="12" t="s">
        <v>44</v>
      </c>
    </row>
    <row r="36" spans="1:19">
      <c r="A36" s="1" t="s">
        <v>45</v>
      </c>
      <c r="B36" s="6" t="s">
        <v>11</v>
      </c>
      <c r="C36" s="4">
        <f xml:space="preserve"> 13.6 + 1</f>
        <v>14.6</v>
      </c>
      <c r="D36" s="4">
        <f t="shared" ref="D36:K36" si="10" xml:space="preserve"> 13.6 + 1</f>
        <v>14.6</v>
      </c>
      <c r="E36" s="4">
        <f t="shared" si="10"/>
        <v>14.6</v>
      </c>
      <c r="F36" s="4">
        <f t="shared" si="10"/>
        <v>14.6</v>
      </c>
      <c r="G36" s="4">
        <f t="shared" si="10"/>
        <v>14.6</v>
      </c>
      <c r="H36" s="4">
        <f t="shared" si="10"/>
        <v>14.6</v>
      </c>
      <c r="I36" s="4">
        <f t="shared" si="10"/>
        <v>14.6</v>
      </c>
      <c r="J36" s="4">
        <f t="shared" si="10"/>
        <v>14.6</v>
      </c>
      <c r="K36" s="4">
        <f t="shared" si="10"/>
        <v>14.6</v>
      </c>
      <c r="L36" s="12" t="s">
        <v>46</v>
      </c>
      <c r="Q36" s="14" t="s">
        <v>47</v>
      </c>
      <c r="S36" s="14" t="s">
        <v>48</v>
      </c>
    </row>
    <row r="37" spans="1:19">
      <c r="A37" s="1" t="s">
        <v>49</v>
      </c>
      <c r="B37" s="6" t="s">
        <v>11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</row>
    <row r="38" spans="1:19">
      <c r="A38" s="1" t="s">
        <v>50</v>
      </c>
      <c r="B38" s="6" t="s">
        <v>11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</row>
    <row r="39" spans="1:19">
      <c r="A39" s="1" t="s">
        <v>51</v>
      </c>
      <c r="B39" s="6" t="s">
        <v>41</v>
      </c>
      <c r="C39" s="4">
        <f>10*LOG10(C35*1000)</f>
        <v>40</v>
      </c>
      <c r="D39" s="4">
        <f t="shared" ref="D39:K39" si="11">10*LOG10(D35*1000)</f>
        <v>40</v>
      </c>
      <c r="E39" s="4">
        <f t="shared" si="11"/>
        <v>40</v>
      </c>
      <c r="F39" s="4">
        <f t="shared" si="11"/>
        <v>40</v>
      </c>
      <c r="G39" s="4">
        <f t="shared" si="11"/>
        <v>40</v>
      </c>
      <c r="H39" s="4">
        <f t="shared" si="11"/>
        <v>40</v>
      </c>
      <c r="I39" s="4">
        <f t="shared" si="11"/>
        <v>40</v>
      </c>
      <c r="J39" s="4">
        <f t="shared" si="11"/>
        <v>40</v>
      </c>
      <c r="K39" s="4">
        <f t="shared" si="11"/>
        <v>40</v>
      </c>
    </row>
    <row r="40" spans="1:19">
      <c r="A40" s="1" t="s">
        <v>52</v>
      </c>
      <c r="B40" s="6" t="s">
        <v>11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</row>
    <row r="41" spans="1:19">
      <c r="A41" s="9" t="s">
        <v>53</v>
      </c>
      <c r="B41" s="6" t="s">
        <v>41</v>
      </c>
      <c r="C41" s="4">
        <f>C40+C36-C38+C37+C39</f>
        <v>54.6</v>
      </c>
      <c r="D41" s="4">
        <f t="shared" ref="D41:K41" si="12">D40+D36-D38+D37+D39</f>
        <v>54.6</v>
      </c>
      <c r="E41" s="4">
        <f t="shared" si="12"/>
        <v>54.6</v>
      </c>
      <c r="F41" s="4">
        <f t="shared" si="12"/>
        <v>54.6</v>
      </c>
      <c r="G41" s="4">
        <f t="shared" si="12"/>
        <v>54.6</v>
      </c>
      <c r="H41" s="4">
        <f t="shared" si="12"/>
        <v>54.6</v>
      </c>
      <c r="I41" s="4">
        <f t="shared" si="12"/>
        <v>54.6</v>
      </c>
      <c r="J41" s="4">
        <f t="shared" si="12"/>
        <v>54.6</v>
      </c>
      <c r="K41" s="4">
        <f t="shared" si="12"/>
        <v>54.6</v>
      </c>
    </row>
    <row r="42" spans="1:19">
      <c r="A42" s="2" t="s">
        <v>33</v>
      </c>
      <c r="B42" s="15" t="s">
        <v>11</v>
      </c>
      <c r="C42" s="15">
        <f>C34-C41</f>
        <v>-12.954754113785107</v>
      </c>
      <c r="D42" s="15">
        <f t="shared" ref="D42:K42" si="13">D34-D41</f>
        <v>-2.9112585472730999</v>
      </c>
      <c r="E42" s="15">
        <f t="shared" si="13"/>
        <v>6.3922073043895793</v>
      </c>
      <c r="F42" s="15">
        <f t="shared" si="13"/>
        <v>12.875813998921096</v>
      </c>
      <c r="G42" s="15">
        <f t="shared" si="13"/>
        <v>16.716368150308362</v>
      </c>
      <c r="H42" s="15">
        <f t="shared" si="13"/>
        <v>19.071694090974454</v>
      </c>
      <c r="I42" s="15">
        <f t="shared" si="13"/>
        <v>22.54618134470882</v>
      </c>
      <c r="J42" s="15">
        <f t="shared" si="13"/>
        <v>23.528499270849089</v>
      </c>
      <c r="K42" s="15">
        <f t="shared" si="13"/>
        <v>23.83126060148026</v>
      </c>
    </row>
  </sheetData>
  <phoneticPr fontId="12"/>
  <hyperlinks>
    <hyperlink ref="Q36" r:id="rId1" display="ref" xr:uid="{5F800D9D-8AFD-4E50-AC25-3D1627381A5A}"/>
    <hyperlink ref="S36" r:id="rId2" xr:uid="{078BA5E1-84D4-49CE-91BB-66F78AE39734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2"/>
  <sheetViews>
    <sheetView workbookViewId="0">
      <selection activeCell="F45" sqref="F45"/>
    </sheetView>
  </sheetViews>
  <sheetFormatPr baseColWidth="10" defaultColWidth="8.83203125" defaultRowHeight="13"/>
  <cols>
    <col min="1" max="1" width="21.6640625" bestFit="1" customWidth="1"/>
  </cols>
  <sheetData>
    <row r="1" spans="1:11" ht="18">
      <c r="D1" s="5" t="s">
        <v>0</v>
      </c>
    </row>
    <row r="3" spans="1:11">
      <c r="A3" s="3" t="s">
        <v>1</v>
      </c>
      <c r="B3" s="8" t="s">
        <v>2</v>
      </c>
      <c r="C3" s="3" t="s">
        <v>3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</row>
    <row r="4" spans="1:11">
      <c r="A4" s="1" t="s">
        <v>4</v>
      </c>
      <c r="B4" s="6" t="s">
        <v>5</v>
      </c>
      <c r="C4" s="4">
        <v>145.82499999999999</v>
      </c>
      <c r="D4" s="4">
        <v>145.82499999999999</v>
      </c>
      <c r="E4" s="4">
        <v>145.82499999999999</v>
      </c>
      <c r="F4" s="4">
        <v>145.82499999999999</v>
      </c>
      <c r="G4" s="4">
        <v>145.82499999999999</v>
      </c>
      <c r="H4" s="4">
        <v>145.82499999999999</v>
      </c>
      <c r="I4" s="4">
        <v>145.82499999999999</v>
      </c>
      <c r="J4" s="4">
        <v>145.82499999999999</v>
      </c>
      <c r="K4" s="4">
        <v>145.82499999999999</v>
      </c>
    </row>
    <row r="5" spans="1:11">
      <c r="A5" s="1" t="s">
        <v>6</v>
      </c>
      <c r="B5" s="6" t="s">
        <v>7</v>
      </c>
      <c r="C5" s="4">
        <v>400</v>
      </c>
      <c r="D5" s="4">
        <v>400</v>
      </c>
      <c r="E5" s="4">
        <v>400</v>
      </c>
      <c r="F5" s="4">
        <v>400</v>
      </c>
      <c r="G5" s="4">
        <v>400</v>
      </c>
      <c r="H5" s="4">
        <v>400</v>
      </c>
      <c r="I5" s="4">
        <v>400</v>
      </c>
      <c r="J5" s="4">
        <v>400</v>
      </c>
      <c r="K5" s="4">
        <v>400</v>
      </c>
    </row>
    <row r="6" spans="1:11">
      <c r="A6" s="1" t="s">
        <v>3</v>
      </c>
      <c r="B6" s="6" t="s">
        <v>8</v>
      </c>
      <c r="C6" s="11">
        <v>0</v>
      </c>
      <c r="D6" s="11">
        <v>10</v>
      </c>
      <c r="E6" s="11">
        <v>20</v>
      </c>
      <c r="F6" s="11">
        <v>30</v>
      </c>
      <c r="G6" s="11">
        <v>40</v>
      </c>
      <c r="H6" s="11">
        <v>50</v>
      </c>
      <c r="I6" s="11">
        <v>60</v>
      </c>
      <c r="J6" s="11">
        <v>75</v>
      </c>
      <c r="K6" s="11">
        <v>90</v>
      </c>
    </row>
    <row r="7" spans="1:11">
      <c r="A7" s="1" t="s">
        <v>9</v>
      </c>
      <c r="B7" s="6" t="s">
        <v>7</v>
      </c>
      <c r="C7" s="4">
        <f>-6371*SIN(C6*PI()/180)+SQRT((6371*SIN(C6*PI()/180))^2+C5^2+2*6371*C5)</f>
        <v>2292.7712489474393</v>
      </c>
      <c r="D7" s="4">
        <f>-6371*SIN(D6*PI()/180)+SQRT((6371*SIN(D6*PI()/180))^2+D5^2+2*6371*D5)</f>
        <v>1439.4147502656001</v>
      </c>
      <c r="E7" s="4">
        <f t="shared" ref="E7:K7" si="0">-6371*SIN(E6*PI()/180)+SQRT((6371*SIN(E6*PI()/180))^2+E5^2+2*6371*E5)</f>
        <v>984.03978216877158</v>
      </c>
      <c r="F7" s="4">
        <f t="shared" si="0"/>
        <v>739.31977293225509</v>
      </c>
      <c r="G7" s="4">
        <f t="shared" si="0"/>
        <v>598.14243433283173</v>
      </c>
      <c r="H7" s="4">
        <f t="shared" si="0"/>
        <v>511.72698210225099</v>
      </c>
      <c r="I7" s="4">
        <f t="shared" si="0"/>
        <v>457.41874095807452</v>
      </c>
      <c r="J7" s="4">
        <f t="shared" si="0"/>
        <v>413.23591322787979</v>
      </c>
      <c r="K7" s="4">
        <f t="shared" si="0"/>
        <v>400</v>
      </c>
    </row>
    <row r="8" spans="1:11">
      <c r="A8" s="1" t="s">
        <v>10</v>
      </c>
      <c r="B8" s="6" t="s">
        <v>11</v>
      </c>
      <c r="C8" s="4">
        <f>32.4+20*LOG10(C4)+20*LOG10(C7)</f>
        <v>142.88385424386564</v>
      </c>
      <c r="D8" s="4">
        <f t="shared" ref="D8:K8" si="1">32.4+20*LOG10(D4)+20*LOG10(D7)</f>
        <v>138.84035867735363</v>
      </c>
      <c r="E8" s="4">
        <f t="shared" si="1"/>
        <v>135.53689282569096</v>
      </c>
      <c r="F8" s="4">
        <f t="shared" si="1"/>
        <v>133.05328613115944</v>
      </c>
      <c r="G8" s="4">
        <f t="shared" si="1"/>
        <v>131.21273197977217</v>
      </c>
      <c r="H8" s="4">
        <f t="shared" si="1"/>
        <v>129.85740603910611</v>
      </c>
      <c r="I8" s="4">
        <f t="shared" si="1"/>
        <v>128.88291878537174</v>
      </c>
      <c r="J8" s="4">
        <f t="shared" si="1"/>
        <v>128.00060085923147</v>
      </c>
      <c r="K8" s="4">
        <f t="shared" si="1"/>
        <v>127.71783952860031</v>
      </c>
    </row>
    <row r="9" spans="1:11"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7" t="s">
        <v>12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1" t="s">
        <v>55</v>
      </c>
      <c r="B11" s="6" t="s">
        <v>14</v>
      </c>
      <c r="C11" s="4">
        <v>14.77</v>
      </c>
      <c r="D11" s="4">
        <v>14.77</v>
      </c>
      <c r="E11" s="4">
        <v>14.77</v>
      </c>
      <c r="F11" s="4">
        <v>14.77</v>
      </c>
      <c r="G11" s="4">
        <v>14.77</v>
      </c>
      <c r="H11" s="4">
        <v>14.77</v>
      </c>
      <c r="I11" s="4">
        <v>14.77</v>
      </c>
      <c r="J11" s="4">
        <v>14.77</v>
      </c>
      <c r="K11" s="4">
        <v>14.77</v>
      </c>
    </row>
    <row r="12" spans="1:11">
      <c r="A12" s="1" t="s">
        <v>15</v>
      </c>
      <c r="B12" s="6" t="s">
        <v>16</v>
      </c>
      <c r="C12" s="4">
        <v>-16</v>
      </c>
      <c r="D12" s="4">
        <v>-10</v>
      </c>
      <c r="E12" s="4">
        <v>-4</v>
      </c>
      <c r="F12" s="4">
        <v>0</v>
      </c>
      <c r="G12" s="4">
        <v>2</v>
      </c>
      <c r="H12" s="4">
        <v>3</v>
      </c>
      <c r="I12" s="4">
        <v>5.5</v>
      </c>
      <c r="J12" s="4">
        <v>5.6</v>
      </c>
      <c r="K12" s="4">
        <v>5.62</v>
      </c>
    </row>
    <row r="13" spans="1:11">
      <c r="A13" s="1" t="s">
        <v>17</v>
      </c>
      <c r="B13" s="6" t="s">
        <v>11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</row>
    <row r="14" spans="1:11">
      <c r="A14" s="2" t="s">
        <v>18</v>
      </c>
      <c r="B14" s="6" t="s">
        <v>14</v>
      </c>
      <c r="C14" s="4">
        <f>C11+C12-C13</f>
        <v>-2.2300000000000004</v>
      </c>
      <c r="D14" s="4">
        <f t="shared" ref="D14:K14" si="2">D11+D12-D13</f>
        <v>3.7699999999999996</v>
      </c>
      <c r="E14" s="4">
        <f t="shared" si="2"/>
        <v>9.77</v>
      </c>
      <c r="F14" s="4">
        <f t="shared" si="2"/>
        <v>13.77</v>
      </c>
      <c r="G14" s="4">
        <f t="shared" si="2"/>
        <v>15.77</v>
      </c>
      <c r="H14" s="4">
        <f t="shared" si="2"/>
        <v>16.77</v>
      </c>
      <c r="I14" s="4">
        <f t="shared" si="2"/>
        <v>19.27</v>
      </c>
      <c r="J14" s="4">
        <f t="shared" si="2"/>
        <v>19.369999999999997</v>
      </c>
      <c r="K14" s="4">
        <f t="shared" si="2"/>
        <v>19.39</v>
      </c>
    </row>
    <row r="15" spans="1:11">
      <c r="A15" s="1" t="s">
        <v>19</v>
      </c>
      <c r="B15" s="6" t="s">
        <v>11</v>
      </c>
      <c r="C15" s="4">
        <v>3</v>
      </c>
      <c r="D15" s="4">
        <v>3</v>
      </c>
      <c r="E15" s="4">
        <v>3</v>
      </c>
      <c r="F15" s="4">
        <v>3</v>
      </c>
      <c r="G15" s="4">
        <v>3</v>
      </c>
      <c r="H15" s="4">
        <v>3</v>
      </c>
      <c r="I15" s="4">
        <v>3</v>
      </c>
      <c r="J15" s="4">
        <v>3</v>
      </c>
      <c r="K15" s="4">
        <v>3</v>
      </c>
    </row>
    <row r="16" spans="1:11">
      <c r="A16" s="1" t="s">
        <v>20</v>
      </c>
      <c r="B16" s="6" t="s">
        <v>11</v>
      </c>
      <c r="C16" s="4">
        <v>3</v>
      </c>
      <c r="D16" s="4">
        <v>3</v>
      </c>
      <c r="E16" s="4">
        <v>3</v>
      </c>
      <c r="F16" s="4">
        <v>3</v>
      </c>
      <c r="G16" s="4">
        <v>3</v>
      </c>
      <c r="H16" s="4">
        <v>3</v>
      </c>
      <c r="I16" s="4">
        <v>3</v>
      </c>
      <c r="J16" s="4">
        <v>3</v>
      </c>
      <c r="K16" s="4">
        <v>3</v>
      </c>
    </row>
    <row r="17" spans="1:12">
      <c r="A17" s="1" t="s">
        <v>21</v>
      </c>
      <c r="B17" s="6" t="s">
        <v>11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</row>
    <row r="18" spans="1:12">
      <c r="A18" s="1" t="s">
        <v>22</v>
      </c>
      <c r="B18" s="6" t="s">
        <v>11</v>
      </c>
      <c r="C18" s="4">
        <v>0.5</v>
      </c>
      <c r="D18" s="4">
        <v>0.5</v>
      </c>
      <c r="E18" s="4">
        <v>0.5</v>
      </c>
      <c r="F18" s="4">
        <v>0.5</v>
      </c>
      <c r="G18" s="4">
        <v>0.5</v>
      </c>
      <c r="H18" s="4">
        <v>0.5</v>
      </c>
      <c r="I18" s="4">
        <v>0.5</v>
      </c>
      <c r="J18" s="4">
        <v>0.5</v>
      </c>
      <c r="K18" s="4">
        <v>0.5</v>
      </c>
    </row>
    <row r="19" spans="1:12">
      <c r="A19" s="1" t="s">
        <v>23</v>
      </c>
      <c r="B19" s="6" t="s">
        <v>11</v>
      </c>
      <c r="C19" s="4">
        <v>0.5</v>
      </c>
      <c r="D19" s="4">
        <v>0.5</v>
      </c>
      <c r="E19" s="4">
        <v>0.5</v>
      </c>
      <c r="F19" s="4">
        <v>0.5</v>
      </c>
      <c r="G19" s="4">
        <v>0.5</v>
      </c>
      <c r="H19" s="4">
        <v>0.5</v>
      </c>
      <c r="I19" s="4">
        <v>0.5</v>
      </c>
      <c r="J19" s="4">
        <v>0.5</v>
      </c>
      <c r="K19" s="4">
        <v>0.5</v>
      </c>
    </row>
    <row r="20" spans="1:12">
      <c r="A20" s="2" t="s">
        <v>24</v>
      </c>
      <c r="B20" s="6" t="s">
        <v>11</v>
      </c>
      <c r="C20" s="4">
        <f>C8+C13+C15+C16+C17+C18+C19</f>
        <v>151.88385424386564</v>
      </c>
      <c r="D20" s="4">
        <f t="shared" ref="D20:K20" si="3">D8+D13+D15+D16+D17+D18+D19</f>
        <v>147.84035867735363</v>
      </c>
      <c r="E20" s="4">
        <f t="shared" si="3"/>
        <v>144.53689282569096</v>
      </c>
      <c r="F20" s="4">
        <f t="shared" si="3"/>
        <v>142.05328613115944</v>
      </c>
      <c r="G20" s="4">
        <f t="shared" si="3"/>
        <v>140.21273197977217</v>
      </c>
      <c r="H20" s="4">
        <f t="shared" si="3"/>
        <v>138.85740603910611</v>
      </c>
      <c r="I20" s="4">
        <f t="shared" si="3"/>
        <v>137.88291878537174</v>
      </c>
      <c r="J20" s="4">
        <f t="shared" si="3"/>
        <v>137.00060085923147</v>
      </c>
      <c r="K20" s="4">
        <f t="shared" si="3"/>
        <v>136.71783952860031</v>
      </c>
    </row>
    <row r="21" spans="1:12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2">
      <c r="A22" s="7" t="s">
        <v>25</v>
      </c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2">
      <c r="A23" s="13" t="s">
        <v>26</v>
      </c>
    </row>
    <row r="24" spans="1:12">
      <c r="A24" s="1" t="s">
        <v>27</v>
      </c>
      <c r="B24" s="4" t="s">
        <v>14</v>
      </c>
      <c r="C24">
        <f t="shared" ref="C24:K24" si="4">C14-C20</f>
        <v>-154.11385424386563</v>
      </c>
      <c r="D24">
        <f t="shared" si="4"/>
        <v>-144.07035867735362</v>
      </c>
      <c r="E24">
        <f t="shared" si="4"/>
        <v>-134.76689282569095</v>
      </c>
      <c r="F24">
        <f t="shared" si="4"/>
        <v>-128.28328613115943</v>
      </c>
      <c r="G24">
        <f t="shared" si="4"/>
        <v>-124.44273197977218</v>
      </c>
      <c r="H24">
        <f t="shared" si="4"/>
        <v>-122.08740603910611</v>
      </c>
      <c r="I24">
        <f t="shared" si="4"/>
        <v>-118.61291878537175</v>
      </c>
      <c r="J24">
        <f t="shared" si="4"/>
        <v>-117.63060085923146</v>
      </c>
      <c r="K24">
        <f t="shared" si="4"/>
        <v>-117.32783952860031</v>
      </c>
    </row>
    <row r="25" spans="1:12">
      <c r="A25" s="1" t="s">
        <v>28</v>
      </c>
      <c r="B25" s="6" t="s">
        <v>11</v>
      </c>
      <c r="C25" s="4">
        <v>3</v>
      </c>
      <c r="D25" s="4">
        <v>3</v>
      </c>
      <c r="E25" s="4">
        <v>3</v>
      </c>
      <c r="F25" s="4">
        <v>3</v>
      </c>
      <c r="G25" s="4">
        <v>3</v>
      </c>
      <c r="H25" s="4">
        <v>3</v>
      </c>
      <c r="I25" s="4">
        <v>3</v>
      </c>
      <c r="J25" s="4">
        <v>3</v>
      </c>
      <c r="K25" s="4">
        <v>3</v>
      </c>
    </row>
    <row r="26" spans="1:12">
      <c r="A26" s="1" t="s">
        <v>29</v>
      </c>
      <c r="B26" s="6" t="s">
        <v>16</v>
      </c>
      <c r="C26" s="4">
        <v>2.2000000000000002</v>
      </c>
      <c r="D26" s="4">
        <v>2.2000000000000002</v>
      </c>
      <c r="E26" s="4">
        <v>2.2000000000000002</v>
      </c>
      <c r="F26" s="4">
        <v>2.2000000000000002</v>
      </c>
      <c r="G26" s="4">
        <v>2.2000000000000002</v>
      </c>
      <c r="H26" s="4">
        <v>2.2000000000000002</v>
      </c>
      <c r="I26" s="4">
        <v>2.2000000000000002</v>
      </c>
      <c r="J26" s="4">
        <v>2.2000000000000002</v>
      </c>
      <c r="K26" s="4">
        <v>2.2000000000000002</v>
      </c>
    </row>
    <row r="27" spans="1:12">
      <c r="A27" s="10" t="s">
        <v>30</v>
      </c>
      <c r="B27" s="6" t="s">
        <v>14</v>
      </c>
      <c r="C27" s="4">
        <f t="shared" ref="C27:K27" si="5">C24-C25+C26</f>
        <v>-154.91385424386564</v>
      </c>
      <c r="D27" s="4">
        <f t="shared" si="5"/>
        <v>-144.87035867735364</v>
      </c>
      <c r="E27" s="4">
        <f t="shared" si="5"/>
        <v>-135.56689282569096</v>
      </c>
      <c r="F27" s="4">
        <f t="shared" si="5"/>
        <v>-129.08328613115944</v>
      </c>
      <c r="G27" s="4">
        <f t="shared" si="5"/>
        <v>-125.24273197977217</v>
      </c>
      <c r="H27" s="4">
        <f t="shared" si="5"/>
        <v>-122.88740603910611</v>
      </c>
      <c r="I27" s="4">
        <f t="shared" si="5"/>
        <v>-119.41291878537174</v>
      </c>
      <c r="J27" s="4">
        <f t="shared" si="5"/>
        <v>-118.43060085923146</v>
      </c>
      <c r="K27" s="4">
        <f t="shared" si="5"/>
        <v>-118.1278395286003</v>
      </c>
    </row>
    <row r="28" spans="1:12">
      <c r="A28" s="9" t="s">
        <v>31</v>
      </c>
      <c r="B28" s="16" t="s">
        <v>14</v>
      </c>
      <c r="C28" s="16">
        <v>-135</v>
      </c>
      <c r="D28" s="16">
        <v>-135</v>
      </c>
      <c r="E28" s="16">
        <v>-135</v>
      </c>
      <c r="F28" s="16">
        <v>-135</v>
      </c>
      <c r="G28" s="16">
        <v>-135</v>
      </c>
      <c r="H28" s="16">
        <v>-135</v>
      </c>
      <c r="I28" s="16">
        <v>-135</v>
      </c>
      <c r="J28" s="16">
        <v>-135</v>
      </c>
      <c r="K28" s="16">
        <v>-135</v>
      </c>
      <c r="L28" s="12" t="s">
        <v>32</v>
      </c>
    </row>
    <row r="29" spans="1:12">
      <c r="A29" s="2" t="s">
        <v>33</v>
      </c>
      <c r="B29" s="15" t="s">
        <v>11</v>
      </c>
      <c r="C29" s="15">
        <f t="shared" ref="C29:K29" si="6">C27-C28</f>
        <v>-19.913854243865643</v>
      </c>
      <c r="D29" s="15">
        <f t="shared" si="6"/>
        <v>-9.8703586773536358</v>
      </c>
      <c r="E29" s="15">
        <f t="shared" si="6"/>
        <v>-0.56689282569095667</v>
      </c>
      <c r="F29" s="15">
        <f t="shared" si="6"/>
        <v>5.9167138688405601</v>
      </c>
      <c r="G29" s="15">
        <f t="shared" si="6"/>
        <v>9.7572680202278264</v>
      </c>
      <c r="H29" s="15">
        <f t="shared" si="6"/>
        <v>12.112593960893889</v>
      </c>
      <c r="I29" s="15">
        <f t="shared" si="6"/>
        <v>15.587081214628256</v>
      </c>
      <c r="J29" s="15">
        <f t="shared" si="6"/>
        <v>16.569399140768539</v>
      </c>
      <c r="K29" s="15">
        <f t="shared" si="6"/>
        <v>16.872160471399695</v>
      </c>
    </row>
    <row r="31" spans="1:12">
      <c r="A31" s="13" t="s">
        <v>34</v>
      </c>
    </row>
    <row r="32" spans="1:12">
      <c r="A32" s="1" t="s">
        <v>35</v>
      </c>
      <c r="B32" s="6" t="s">
        <v>36</v>
      </c>
      <c r="C32">
        <f>10*LOG10(800)</f>
        <v>29.030899869919438</v>
      </c>
      <c r="D32">
        <f t="shared" ref="D32:K32" si="7">10*LOG10(800)</f>
        <v>29.030899869919438</v>
      </c>
      <c r="E32">
        <f t="shared" si="7"/>
        <v>29.030899869919438</v>
      </c>
      <c r="F32">
        <f t="shared" si="7"/>
        <v>29.030899869919438</v>
      </c>
      <c r="G32">
        <f t="shared" si="7"/>
        <v>29.030899869919438</v>
      </c>
      <c r="H32">
        <f t="shared" si="7"/>
        <v>29.030899869919438</v>
      </c>
      <c r="I32">
        <f t="shared" si="7"/>
        <v>29.030899869919438</v>
      </c>
      <c r="J32">
        <f t="shared" si="7"/>
        <v>29.030899869919438</v>
      </c>
      <c r="K32">
        <f t="shared" si="7"/>
        <v>29.030899869919438</v>
      </c>
      <c r="L32" s="12" t="s">
        <v>37</v>
      </c>
    </row>
    <row r="33" spans="1:19">
      <c r="A33" s="1" t="s">
        <v>38</v>
      </c>
      <c r="B33" s="6" t="s">
        <v>39</v>
      </c>
      <c r="C33">
        <f t="shared" ref="C33:K33" si="8">C26-C32</f>
        <v>-26.830899869919438</v>
      </c>
      <c r="D33">
        <f t="shared" si="8"/>
        <v>-26.830899869919438</v>
      </c>
      <c r="E33">
        <f t="shared" si="8"/>
        <v>-26.830899869919438</v>
      </c>
      <c r="F33">
        <f t="shared" si="8"/>
        <v>-26.830899869919438</v>
      </c>
      <c r="G33">
        <f t="shared" si="8"/>
        <v>-26.830899869919438</v>
      </c>
      <c r="H33">
        <f t="shared" si="8"/>
        <v>-26.830899869919438</v>
      </c>
      <c r="I33">
        <f t="shared" si="8"/>
        <v>-26.830899869919438</v>
      </c>
      <c r="J33">
        <f t="shared" si="8"/>
        <v>-26.830899869919438</v>
      </c>
      <c r="K33">
        <f t="shared" si="8"/>
        <v>-26.830899869919438</v>
      </c>
    </row>
    <row r="34" spans="1:19">
      <c r="A34" s="10" t="s">
        <v>40</v>
      </c>
      <c r="B34" s="6" t="s">
        <v>41</v>
      </c>
      <c r="C34">
        <f t="shared" ref="C34:K34" si="9">C27-C32+228.6</f>
        <v>44.655245886214914</v>
      </c>
      <c r="D34">
        <f t="shared" si="9"/>
        <v>54.698741452726921</v>
      </c>
      <c r="E34">
        <f t="shared" si="9"/>
        <v>64.0022073043896</v>
      </c>
      <c r="F34">
        <f t="shared" si="9"/>
        <v>70.485813998921117</v>
      </c>
      <c r="G34">
        <f t="shared" si="9"/>
        <v>74.326368150308383</v>
      </c>
      <c r="H34">
        <f t="shared" si="9"/>
        <v>76.681694090974446</v>
      </c>
      <c r="I34">
        <f t="shared" si="9"/>
        <v>80.156181344708813</v>
      </c>
      <c r="J34">
        <f t="shared" si="9"/>
        <v>81.13849927084911</v>
      </c>
      <c r="K34">
        <f t="shared" si="9"/>
        <v>81.441260601480252</v>
      </c>
    </row>
    <row r="35" spans="1:19">
      <c r="A35" s="1" t="s">
        <v>42</v>
      </c>
      <c r="B35" s="6" t="s">
        <v>43</v>
      </c>
      <c r="C35" s="4">
        <f>10</f>
        <v>10</v>
      </c>
      <c r="D35" s="4">
        <f>10</f>
        <v>10</v>
      </c>
      <c r="E35" s="4">
        <f>10</f>
        <v>10</v>
      </c>
      <c r="F35" s="4">
        <f>10</f>
        <v>10</v>
      </c>
      <c r="G35" s="4">
        <f>10</f>
        <v>10</v>
      </c>
      <c r="H35" s="4">
        <f>10</f>
        <v>10</v>
      </c>
      <c r="I35" s="4">
        <f>10</f>
        <v>10</v>
      </c>
      <c r="J35" s="4">
        <f>10</f>
        <v>10</v>
      </c>
      <c r="K35" s="4">
        <f>10</f>
        <v>10</v>
      </c>
      <c r="L35" s="12" t="s">
        <v>44</v>
      </c>
    </row>
    <row r="36" spans="1:19">
      <c r="A36" s="1" t="s">
        <v>45</v>
      </c>
      <c r="B36" s="6" t="s">
        <v>11</v>
      </c>
      <c r="C36" s="4">
        <f xml:space="preserve"> 13.6 + 1</f>
        <v>14.6</v>
      </c>
      <c r="D36" s="4">
        <f t="shared" ref="D36:K36" si="10" xml:space="preserve"> 13.6 + 1</f>
        <v>14.6</v>
      </c>
      <c r="E36" s="4">
        <f t="shared" si="10"/>
        <v>14.6</v>
      </c>
      <c r="F36" s="4">
        <f t="shared" si="10"/>
        <v>14.6</v>
      </c>
      <c r="G36" s="4">
        <f t="shared" si="10"/>
        <v>14.6</v>
      </c>
      <c r="H36" s="4">
        <f t="shared" si="10"/>
        <v>14.6</v>
      </c>
      <c r="I36" s="4">
        <f t="shared" si="10"/>
        <v>14.6</v>
      </c>
      <c r="J36" s="4">
        <f t="shared" si="10"/>
        <v>14.6</v>
      </c>
      <c r="K36" s="4">
        <f t="shared" si="10"/>
        <v>14.6</v>
      </c>
      <c r="L36" s="12" t="s">
        <v>46</v>
      </c>
      <c r="Q36" s="14" t="s">
        <v>47</v>
      </c>
      <c r="S36" s="14" t="s">
        <v>48</v>
      </c>
    </row>
    <row r="37" spans="1:19">
      <c r="A37" s="1" t="s">
        <v>49</v>
      </c>
      <c r="B37" s="6" t="s">
        <v>11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</row>
    <row r="38" spans="1:19">
      <c r="A38" s="1" t="s">
        <v>50</v>
      </c>
      <c r="B38" s="6" t="s">
        <v>11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</row>
    <row r="39" spans="1:19">
      <c r="A39" s="1" t="s">
        <v>51</v>
      </c>
      <c r="B39" s="6" t="s">
        <v>41</v>
      </c>
      <c r="C39" s="4">
        <f>10*LOG10(C35*1000)</f>
        <v>40</v>
      </c>
      <c r="D39" s="4">
        <f t="shared" ref="D39:K39" si="11">10*LOG10(D35*1000)</f>
        <v>40</v>
      </c>
      <c r="E39" s="4">
        <f t="shared" si="11"/>
        <v>40</v>
      </c>
      <c r="F39" s="4">
        <f t="shared" si="11"/>
        <v>40</v>
      </c>
      <c r="G39" s="4">
        <f t="shared" si="11"/>
        <v>40</v>
      </c>
      <c r="H39" s="4">
        <f t="shared" si="11"/>
        <v>40</v>
      </c>
      <c r="I39" s="4">
        <f t="shared" si="11"/>
        <v>40</v>
      </c>
      <c r="J39" s="4">
        <f t="shared" si="11"/>
        <v>40</v>
      </c>
      <c r="K39" s="4">
        <f t="shared" si="11"/>
        <v>40</v>
      </c>
    </row>
    <row r="40" spans="1:19">
      <c r="A40" s="1" t="s">
        <v>52</v>
      </c>
      <c r="B40" s="6" t="s">
        <v>11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</row>
    <row r="41" spans="1:19">
      <c r="A41" s="9" t="s">
        <v>53</v>
      </c>
      <c r="B41" s="6" t="s">
        <v>41</v>
      </c>
      <c r="C41" s="4">
        <f>C40+C36-C38+C37+C39</f>
        <v>54.6</v>
      </c>
      <c r="D41" s="4">
        <f t="shared" ref="D41:K41" si="12">D40+D36-D38+D37+D39</f>
        <v>54.6</v>
      </c>
      <c r="E41" s="4">
        <f t="shared" si="12"/>
        <v>54.6</v>
      </c>
      <c r="F41" s="4">
        <f t="shared" si="12"/>
        <v>54.6</v>
      </c>
      <c r="G41" s="4">
        <f t="shared" si="12"/>
        <v>54.6</v>
      </c>
      <c r="H41" s="4">
        <f t="shared" si="12"/>
        <v>54.6</v>
      </c>
      <c r="I41" s="4">
        <f t="shared" si="12"/>
        <v>54.6</v>
      </c>
      <c r="J41" s="4">
        <f t="shared" si="12"/>
        <v>54.6</v>
      </c>
      <c r="K41" s="4">
        <f t="shared" si="12"/>
        <v>54.6</v>
      </c>
    </row>
    <row r="42" spans="1:19">
      <c r="A42" s="2" t="s">
        <v>33</v>
      </c>
      <c r="B42" s="15" t="s">
        <v>11</v>
      </c>
      <c r="C42" s="15">
        <f>C34-C41</f>
        <v>-9.9447541137850877</v>
      </c>
      <c r="D42" s="15">
        <f t="shared" ref="D42:K42" si="13">D34-D41</f>
        <v>9.8741452726919476E-2</v>
      </c>
      <c r="E42" s="15">
        <f t="shared" si="13"/>
        <v>9.4022073043895986</v>
      </c>
      <c r="F42" s="15">
        <f t="shared" si="13"/>
        <v>15.885813998921115</v>
      </c>
      <c r="G42" s="15">
        <f t="shared" si="13"/>
        <v>19.726368150308382</v>
      </c>
      <c r="H42" s="15">
        <f t="shared" si="13"/>
        <v>22.081694090974445</v>
      </c>
      <c r="I42" s="15">
        <f t="shared" si="13"/>
        <v>25.556181344708811</v>
      </c>
      <c r="J42" s="15">
        <f t="shared" si="13"/>
        <v>26.538499270849108</v>
      </c>
      <c r="K42" s="15">
        <f t="shared" si="13"/>
        <v>26.841260601480251</v>
      </c>
    </row>
  </sheetData>
  <phoneticPr fontId="12"/>
  <hyperlinks>
    <hyperlink ref="Q36" r:id="rId1" display="ref" xr:uid="{C12970B1-D7EE-456A-BB99-0DDD8F1B2C92}"/>
    <hyperlink ref="S36" r:id="rId2" xr:uid="{2996141D-46DF-4B3D-A9F7-649CA055A2E5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2"/>
  <sheetViews>
    <sheetView tabSelected="1" workbookViewId="0">
      <selection activeCell="C43" sqref="C43"/>
    </sheetView>
  </sheetViews>
  <sheetFormatPr baseColWidth="10" defaultColWidth="8.83203125" defaultRowHeight="13"/>
  <cols>
    <col min="1" max="1" width="21.6640625" bestFit="1" customWidth="1"/>
  </cols>
  <sheetData>
    <row r="1" spans="1:11" ht="18">
      <c r="D1" s="5" t="s">
        <v>0</v>
      </c>
    </row>
    <row r="3" spans="1:11">
      <c r="A3" s="3" t="s">
        <v>1</v>
      </c>
      <c r="B3" s="8" t="s">
        <v>2</v>
      </c>
      <c r="C3" s="3" t="s">
        <v>3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</row>
    <row r="4" spans="1:11">
      <c r="A4" s="1" t="s">
        <v>4</v>
      </c>
      <c r="B4" s="6" t="s">
        <v>5</v>
      </c>
      <c r="C4" s="4">
        <v>145.82499999999999</v>
      </c>
      <c r="D4" s="4">
        <v>145.82499999999999</v>
      </c>
      <c r="E4" s="4">
        <v>145.82499999999999</v>
      </c>
      <c r="F4" s="4">
        <v>145.82499999999999</v>
      </c>
      <c r="G4" s="4">
        <v>145.82499999999999</v>
      </c>
      <c r="H4" s="4">
        <v>145.82499999999999</v>
      </c>
      <c r="I4" s="4">
        <v>145.82499999999999</v>
      </c>
      <c r="J4" s="4">
        <v>145.82499999999999</v>
      </c>
      <c r="K4" s="4">
        <v>145.82499999999999</v>
      </c>
    </row>
    <row r="5" spans="1:11">
      <c r="A5" s="1" t="s">
        <v>6</v>
      </c>
      <c r="B5" s="6" t="s">
        <v>7</v>
      </c>
      <c r="C5" s="4">
        <v>400</v>
      </c>
      <c r="D5" s="4">
        <v>400</v>
      </c>
      <c r="E5" s="4">
        <v>400</v>
      </c>
      <c r="F5" s="4">
        <v>400</v>
      </c>
      <c r="G5" s="4">
        <v>400</v>
      </c>
      <c r="H5" s="4">
        <v>400</v>
      </c>
      <c r="I5" s="4">
        <v>400</v>
      </c>
      <c r="J5" s="4">
        <v>400</v>
      </c>
      <c r="K5" s="4">
        <v>400</v>
      </c>
    </row>
    <row r="6" spans="1:11">
      <c r="A6" s="1" t="s">
        <v>3</v>
      </c>
      <c r="B6" s="6" t="s">
        <v>8</v>
      </c>
      <c r="C6" s="11">
        <v>0</v>
      </c>
      <c r="D6" s="11">
        <v>10</v>
      </c>
      <c r="E6" s="11">
        <v>20</v>
      </c>
      <c r="F6" s="11">
        <v>30</v>
      </c>
      <c r="G6" s="11">
        <v>40</v>
      </c>
      <c r="H6" s="11">
        <v>50</v>
      </c>
      <c r="I6" s="11">
        <v>60</v>
      </c>
      <c r="J6" s="11">
        <v>75</v>
      </c>
      <c r="K6" s="11">
        <v>90</v>
      </c>
    </row>
    <row r="7" spans="1:11">
      <c r="A7" s="1" t="s">
        <v>9</v>
      </c>
      <c r="B7" s="6" t="s">
        <v>7</v>
      </c>
      <c r="C7" s="4">
        <f>-6371*SIN(C6*PI()/180)+SQRT((6371*SIN(C6*PI()/180))^2+C5^2+2*6371*C5)</f>
        <v>2292.7712489474393</v>
      </c>
      <c r="D7" s="4">
        <f>-6371*SIN(D6*PI()/180)+SQRT((6371*SIN(D6*PI()/180))^2+D5^2+2*6371*D5)</f>
        <v>1439.4147502656001</v>
      </c>
      <c r="E7" s="4">
        <f t="shared" ref="E7:K7" si="0">-6371*SIN(E6*PI()/180)+SQRT((6371*SIN(E6*PI()/180))^2+E5^2+2*6371*E5)</f>
        <v>984.03978216877158</v>
      </c>
      <c r="F7" s="4">
        <f t="shared" si="0"/>
        <v>739.31977293225509</v>
      </c>
      <c r="G7" s="4">
        <f t="shared" si="0"/>
        <v>598.14243433283173</v>
      </c>
      <c r="H7" s="4">
        <f t="shared" si="0"/>
        <v>511.72698210225099</v>
      </c>
      <c r="I7" s="4">
        <f t="shared" si="0"/>
        <v>457.41874095807452</v>
      </c>
      <c r="J7" s="4">
        <f t="shared" si="0"/>
        <v>413.23591322787979</v>
      </c>
      <c r="K7" s="4">
        <f t="shared" si="0"/>
        <v>400</v>
      </c>
    </row>
    <row r="8" spans="1:11">
      <c r="A8" s="1" t="s">
        <v>10</v>
      </c>
      <c r="B8" s="6" t="s">
        <v>11</v>
      </c>
      <c r="C8" s="4">
        <f>32.4+20*LOG10(C4)+20*LOG10(C7)</f>
        <v>142.88385424386564</v>
      </c>
      <c r="D8" s="4">
        <f t="shared" ref="D8:K8" si="1">32.4+20*LOG10(D4)+20*LOG10(D7)</f>
        <v>138.84035867735363</v>
      </c>
      <c r="E8" s="4">
        <f t="shared" si="1"/>
        <v>135.53689282569096</v>
      </c>
      <c r="F8" s="4">
        <f t="shared" si="1"/>
        <v>133.05328613115944</v>
      </c>
      <c r="G8" s="4">
        <f t="shared" si="1"/>
        <v>131.21273197977217</v>
      </c>
      <c r="H8" s="4">
        <f t="shared" si="1"/>
        <v>129.85740603910611</v>
      </c>
      <c r="I8" s="4">
        <f t="shared" si="1"/>
        <v>128.88291878537174</v>
      </c>
      <c r="J8" s="4">
        <f t="shared" si="1"/>
        <v>128.00060085923147</v>
      </c>
      <c r="K8" s="4">
        <f t="shared" si="1"/>
        <v>127.71783952860031</v>
      </c>
    </row>
    <row r="9" spans="1:11"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7" t="s">
        <v>12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1" t="s">
        <v>56</v>
      </c>
      <c r="B11" s="6" t="s">
        <v>14</v>
      </c>
      <c r="C11" s="4">
        <v>17</v>
      </c>
      <c r="D11" s="4">
        <v>17</v>
      </c>
      <c r="E11" s="4">
        <v>17</v>
      </c>
      <c r="F11" s="4">
        <v>17</v>
      </c>
      <c r="G11" s="4">
        <v>17</v>
      </c>
      <c r="H11" s="4">
        <v>17</v>
      </c>
      <c r="I11" s="4">
        <v>17</v>
      </c>
      <c r="J11" s="4">
        <v>17</v>
      </c>
      <c r="K11" s="4">
        <v>17</v>
      </c>
    </row>
    <row r="12" spans="1:11">
      <c r="A12" s="1" t="s">
        <v>15</v>
      </c>
      <c r="B12" s="6" t="s">
        <v>16</v>
      </c>
      <c r="C12" s="4">
        <v>-16</v>
      </c>
      <c r="D12" s="4">
        <v>-10</v>
      </c>
      <c r="E12" s="4">
        <v>-4</v>
      </c>
      <c r="F12" s="4">
        <v>0</v>
      </c>
      <c r="G12" s="4">
        <v>2</v>
      </c>
      <c r="H12" s="4">
        <v>3</v>
      </c>
      <c r="I12" s="4">
        <v>5.5</v>
      </c>
      <c r="J12" s="4">
        <v>5.6</v>
      </c>
      <c r="K12" s="4">
        <v>5.62</v>
      </c>
    </row>
    <row r="13" spans="1:11">
      <c r="A13" s="1" t="s">
        <v>17</v>
      </c>
      <c r="B13" s="6" t="s">
        <v>11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</row>
    <row r="14" spans="1:11">
      <c r="A14" s="2" t="s">
        <v>18</v>
      </c>
      <c r="B14" s="6" t="s">
        <v>14</v>
      </c>
      <c r="C14" s="4">
        <f>C11+C12-C13</f>
        <v>0</v>
      </c>
      <c r="D14" s="4">
        <f t="shared" ref="D14:K14" si="2">D11+D12-D13</f>
        <v>6</v>
      </c>
      <c r="E14" s="4">
        <f t="shared" si="2"/>
        <v>12</v>
      </c>
      <c r="F14" s="4">
        <f t="shared" si="2"/>
        <v>16</v>
      </c>
      <c r="G14" s="4">
        <f t="shared" si="2"/>
        <v>18</v>
      </c>
      <c r="H14" s="4">
        <f t="shared" si="2"/>
        <v>19</v>
      </c>
      <c r="I14" s="4">
        <f t="shared" si="2"/>
        <v>21.5</v>
      </c>
      <c r="J14" s="4">
        <f t="shared" si="2"/>
        <v>21.6</v>
      </c>
      <c r="K14" s="4">
        <f t="shared" si="2"/>
        <v>21.62</v>
      </c>
    </row>
    <row r="15" spans="1:11">
      <c r="A15" s="1" t="s">
        <v>19</v>
      </c>
      <c r="B15" s="6" t="s">
        <v>11</v>
      </c>
      <c r="C15" s="4">
        <v>3</v>
      </c>
      <c r="D15" s="4">
        <v>3</v>
      </c>
      <c r="E15" s="4">
        <v>3</v>
      </c>
      <c r="F15" s="4">
        <v>3</v>
      </c>
      <c r="G15" s="4">
        <v>3</v>
      </c>
      <c r="H15" s="4">
        <v>3</v>
      </c>
      <c r="I15" s="4">
        <v>3</v>
      </c>
      <c r="J15" s="4">
        <v>3</v>
      </c>
      <c r="K15" s="4">
        <v>3</v>
      </c>
    </row>
    <row r="16" spans="1:11">
      <c r="A16" s="1" t="s">
        <v>20</v>
      </c>
      <c r="B16" s="6" t="s">
        <v>11</v>
      </c>
      <c r="C16" s="4">
        <v>3</v>
      </c>
      <c r="D16" s="4">
        <v>3</v>
      </c>
      <c r="E16" s="4">
        <v>3</v>
      </c>
      <c r="F16" s="4">
        <v>3</v>
      </c>
      <c r="G16" s="4">
        <v>3</v>
      </c>
      <c r="H16" s="4">
        <v>3</v>
      </c>
      <c r="I16" s="4">
        <v>3</v>
      </c>
      <c r="J16" s="4">
        <v>3</v>
      </c>
      <c r="K16" s="4">
        <v>3</v>
      </c>
    </row>
    <row r="17" spans="1:12">
      <c r="A17" s="1" t="s">
        <v>21</v>
      </c>
      <c r="B17" s="6" t="s">
        <v>11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</row>
    <row r="18" spans="1:12">
      <c r="A18" s="1" t="s">
        <v>22</v>
      </c>
      <c r="B18" s="6" t="s">
        <v>11</v>
      </c>
      <c r="C18" s="4">
        <v>0.5</v>
      </c>
      <c r="D18" s="4">
        <v>0.5</v>
      </c>
      <c r="E18" s="4">
        <v>0.5</v>
      </c>
      <c r="F18" s="4">
        <v>0.5</v>
      </c>
      <c r="G18" s="4">
        <v>0.5</v>
      </c>
      <c r="H18" s="4">
        <v>0.5</v>
      </c>
      <c r="I18" s="4">
        <v>0.5</v>
      </c>
      <c r="J18" s="4">
        <v>0.5</v>
      </c>
      <c r="K18" s="4">
        <v>0.5</v>
      </c>
    </row>
    <row r="19" spans="1:12">
      <c r="A19" s="1" t="s">
        <v>23</v>
      </c>
      <c r="B19" s="6" t="s">
        <v>11</v>
      </c>
      <c r="C19" s="4">
        <v>0.5</v>
      </c>
      <c r="D19" s="4">
        <v>0.5</v>
      </c>
      <c r="E19" s="4">
        <v>0.5</v>
      </c>
      <c r="F19" s="4">
        <v>0.5</v>
      </c>
      <c r="G19" s="4">
        <v>0.5</v>
      </c>
      <c r="H19" s="4">
        <v>0.5</v>
      </c>
      <c r="I19" s="4">
        <v>0.5</v>
      </c>
      <c r="J19" s="4">
        <v>0.5</v>
      </c>
      <c r="K19" s="4">
        <v>0.5</v>
      </c>
    </row>
    <row r="20" spans="1:12">
      <c r="A20" s="2" t="s">
        <v>24</v>
      </c>
      <c r="B20" s="6" t="s">
        <v>11</v>
      </c>
      <c r="C20" s="4">
        <f>C8+C13+C15+C16+C17+C18+C19</f>
        <v>151.88385424386564</v>
      </c>
      <c r="D20" s="4">
        <f t="shared" ref="D20:K20" si="3">D8+D13+D15+D16+D17+D18+D19</f>
        <v>147.84035867735363</v>
      </c>
      <c r="E20" s="4">
        <f t="shared" si="3"/>
        <v>144.53689282569096</v>
      </c>
      <c r="F20" s="4">
        <f t="shared" si="3"/>
        <v>142.05328613115944</v>
      </c>
      <c r="G20" s="4">
        <f t="shared" si="3"/>
        <v>140.21273197977217</v>
      </c>
      <c r="H20" s="4">
        <f t="shared" si="3"/>
        <v>138.85740603910611</v>
      </c>
      <c r="I20" s="4">
        <f t="shared" si="3"/>
        <v>137.88291878537174</v>
      </c>
      <c r="J20" s="4">
        <f t="shared" si="3"/>
        <v>137.00060085923147</v>
      </c>
      <c r="K20" s="4">
        <f t="shared" si="3"/>
        <v>136.71783952860031</v>
      </c>
    </row>
    <row r="21" spans="1:12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2">
      <c r="A22" s="7" t="s">
        <v>25</v>
      </c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2">
      <c r="A23" s="13" t="s">
        <v>26</v>
      </c>
    </row>
    <row r="24" spans="1:12">
      <c r="A24" s="1" t="s">
        <v>27</v>
      </c>
      <c r="B24" s="4" t="s">
        <v>14</v>
      </c>
      <c r="C24">
        <f t="shared" ref="C24:K24" si="4">C14-C20</f>
        <v>-151.88385424386564</v>
      </c>
      <c r="D24">
        <f t="shared" si="4"/>
        <v>-141.84035867735363</v>
      </c>
      <c r="E24">
        <f t="shared" si="4"/>
        <v>-132.53689282569096</v>
      </c>
      <c r="F24">
        <f t="shared" si="4"/>
        <v>-126.05328613115944</v>
      </c>
      <c r="G24">
        <f t="shared" si="4"/>
        <v>-122.21273197977217</v>
      </c>
      <c r="H24">
        <f t="shared" si="4"/>
        <v>-119.85740603910611</v>
      </c>
      <c r="I24">
        <f t="shared" si="4"/>
        <v>-116.38291878537174</v>
      </c>
      <c r="J24">
        <f t="shared" si="4"/>
        <v>-115.40060085923147</v>
      </c>
      <c r="K24">
        <f t="shared" si="4"/>
        <v>-115.0978395286003</v>
      </c>
    </row>
    <row r="25" spans="1:12">
      <c r="A25" s="1" t="s">
        <v>28</v>
      </c>
      <c r="B25" s="6" t="s">
        <v>11</v>
      </c>
      <c r="C25" s="4">
        <v>3</v>
      </c>
      <c r="D25" s="4">
        <v>3</v>
      </c>
      <c r="E25" s="4">
        <v>3</v>
      </c>
      <c r="F25" s="4">
        <v>3</v>
      </c>
      <c r="G25" s="4">
        <v>3</v>
      </c>
      <c r="H25" s="4">
        <v>3</v>
      </c>
      <c r="I25" s="4">
        <v>3</v>
      </c>
      <c r="J25" s="4">
        <v>3</v>
      </c>
      <c r="K25" s="4">
        <v>3</v>
      </c>
    </row>
    <row r="26" spans="1:12">
      <c r="A26" s="1" t="s">
        <v>29</v>
      </c>
      <c r="B26" s="6" t="s">
        <v>16</v>
      </c>
      <c r="C26" s="4">
        <v>2.2000000000000002</v>
      </c>
      <c r="D26" s="4">
        <v>2.2000000000000002</v>
      </c>
      <c r="E26" s="4">
        <v>2.2000000000000002</v>
      </c>
      <c r="F26" s="4">
        <v>2.2000000000000002</v>
      </c>
      <c r="G26" s="4">
        <v>2.2000000000000002</v>
      </c>
      <c r="H26" s="4">
        <v>2.2000000000000002</v>
      </c>
      <c r="I26" s="4">
        <v>2.2000000000000002</v>
      </c>
      <c r="J26" s="4">
        <v>2.2000000000000002</v>
      </c>
      <c r="K26" s="4">
        <v>2.2000000000000002</v>
      </c>
    </row>
    <row r="27" spans="1:12">
      <c r="A27" s="10" t="s">
        <v>30</v>
      </c>
      <c r="B27" s="6" t="s">
        <v>14</v>
      </c>
      <c r="C27" s="4">
        <f t="shared" ref="C27:K27" si="5">C24-C25+C26</f>
        <v>-152.68385424386565</v>
      </c>
      <c r="D27" s="4">
        <f t="shared" si="5"/>
        <v>-142.64035867735365</v>
      </c>
      <c r="E27" s="4">
        <f t="shared" si="5"/>
        <v>-133.33689282569097</v>
      </c>
      <c r="F27" s="4">
        <f t="shared" si="5"/>
        <v>-126.85328613115944</v>
      </c>
      <c r="G27" s="4">
        <f t="shared" si="5"/>
        <v>-123.01273197977217</v>
      </c>
      <c r="H27" s="4">
        <f t="shared" si="5"/>
        <v>-120.65740603910611</v>
      </c>
      <c r="I27" s="4">
        <f t="shared" si="5"/>
        <v>-117.18291878537174</v>
      </c>
      <c r="J27" s="4">
        <f t="shared" si="5"/>
        <v>-116.20060085923147</v>
      </c>
      <c r="K27" s="4">
        <f t="shared" si="5"/>
        <v>-115.8978395286003</v>
      </c>
    </row>
    <row r="28" spans="1:12">
      <c r="A28" s="9" t="s">
        <v>31</v>
      </c>
      <c r="B28" s="16" t="s">
        <v>14</v>
      </c>
      <c r="C28" s="16">
        <v>-135</v>
      </c>
      <c r="D28" s="16">
        <v>-135</v>
      </c>
      <c r="E28" s="16">
        <v>-135</v>
      </c>
      <c r="F28" s="16">
        <v>-135</v>
      </c>
      <c r="G28" s="16">
        <v>-135</v>
      </c>
      <c r="H28" s="16">
        <v>-135</v>
      </c>
      <c r="I28" s="16">
        <v>-135</v>
      </c>
      <c r="J28" s="16">
        <v>-135</v>
      </c>
      <c r="K28" s="16">
        <v>-135</v>
      </c>
      <c r="L28" s="12" t="s">
        <v>32</v>
      </c>
    </row>
    <row r="29" spans="1:12">
      <c r="A29" s="2" t="s">
        <v>33</v>
      </c>
      <c r="B29" s="15" t="s">
        <v>11</v>
      </c>
      <c r="C29" s="15">
        <f t="shared" ref="C29:K29" si="6">C27-C28</f>
        <v>-17.683854243865653</v>
      </c>
      <c r="D29" s="15">
        <f t="shared" si="6"/>
        <v>-7.640358677353646</v>
      </c>
      <c r="E29" s="15">
        <f t="shared" si="6"/>
        <v>1.6631071743090331</v>
      </c>
      <c r="F29" s="15">
        <f t="shared" si="6"/>
        <v>8.146713868840564</v>
      </c>
      <c r="G29" s="15">
        <f t="shared" si="6"/>
        <v>11.98726802022783</v>
      </c>
      <c r="H29" s="15">
        <f t="shared" si="6"/>
        <v>14.342593960893893</v>
      </c>
      <c r="I29" s="15">
        <f t="shared" si="6"/>
        <v>17.81708121462826</v>
      </c>
      <c r="J29" s="15">
        <f t="shared" si="6"/>
        <v>18.799399140768529</v>
      </c>
      <c r="K29" s="15">
        <f t="shared" si="6"/>
        <v>19.102160471399699</v>
      </c>
    </row>
    <row r="31" spans="1:12">
      <c r="A31" s="13" t="s">
        <v>34</v>
      </c>
    </row>
    <row r="32" spans="1:12">
      <c r="A32" s="1" t="s">
        <v>35</v>
      </c>
      <c r="B32" s="6" t="s">
        <v>36</v>
      </c>
      <c r="C32">
        <f>10*LOG10(800)</f>
        <v>29.030899869919438</v>
      </c>
      <c r="D32">
        <f t="shared" ref="D32:K32" si="7">10*LOG10(800)</f>
        <v>29.030899869919438</v>
      </c>
      <c r="E32">
        <f t="shared" si="7"/>
        <v>29.030899869919438</v>
      </c>
      <c r="F32">
        <f t="shared" si="7"/>
        <v>29.030899869919438</v>
      </c>
      <c r="G32">
        <f t="shared" si="7"/>
        <v>29.030899869919438</v>
      </c>
      <c r="H32">
        <f t="shared" si="7"/>
        <v>29.030899869919438</v>
      </c>
      <c r="I32">
        <f t="shared" si="7"/>
        <v>29.030899869919438</v>
      </c>
      <c r="J32">
        <f t="shared" si="7"/>
        <v>29.030899869919438</v>
      </c>
      <c r="K32">
        <f t="shared" si="7"/>
        <v>29.030899869919438</v>
      </c>
      <c r="L32" s="12" t="s">
        <v>37</v>
      </c>
    </row>
    <row r="33" spans="1:19">
      <c r="A33" s="1" t="s">
        <v>38</v>
      </c>
      <c r="B33" s="6" t="s">
        <v>39</v>
      </c>
      <c r="C33">
        <f t="shared" ref="C33:K33" si="8">C26-C32</f>
        <v>-26.830899869919438</v>
      </c>
      <c r="D33">
        <f t="shared" si="8"/>
        <v>-26.830899869919438</v>
      </c>
      <c r="E33">
        <f t="shared" si="8"/>
        <v>-26.830899869919438</v>
      </c>
      <c r="F33">
        <f t="shared" si="8"/>
        <v>-26.830899869919438</v>
      </c>
      <c r="G33">
        <f t="shared" si="8"/>
        <v>-26.830899869919438</v>
      </c>
      <c r="H33">
        <f t="shared" si="8"/>
        <v>-26.830899869919438</v>
      </c>
      <c r="I33">
        <f t="shared" si="8"/>
        <v>-26.830899869919438</v>
      </c>
      <c r="J33">
        <f t="shared" si="8"/>
        <v>-26.830899869919438</v>
      </c>
      <c r="K33">
        <f t="shared" si="8"/>
        <v>-26.830899869919438</v>
      </c>
    </row>
    <row r="34" spans="1:19">
      <c r="A34" s="10" t="s">
        <v>40</v>
      </c>
      <c r="B34" s="6" t="s">
        <v>41</v>
      </c>
      <c r="C34">
        <f t="shared" ref="C34:K34" si="9">C27-C32+228.6</f>
        <v>46.885245886214904</v>
      </c>
      <c r="D34">
        <f t="shared" si="9"/>
        <v>56.928741452726911</v>
      </c>
      <c r="E34">
        <f t="shared" si="9"/>
        <v>66.23220730438959</v>
      </c>
      <c r="F34">
        <f t="shared" si="9"/>
        <v>72.715813998921107</v>
      </c>
      <c r="G34">
        <f t="shared" si="9"/>
        <v>76.556368150308373</v>
      </c>
      <c r="H34">
        <f t="shared" si="9"/>
        <v>78.911694090974464</v>
      </c>
      <c r="I34">
        <f t="shared" si="9"/>
        <v>82.386181344708831</v>
      </c>
      <c r="J34">
        <f t="shared" si="9"/>
        <v>83.368499270849071</v>
      </c>
      <c r="K34">
        <f t="shared" si="9"/>
        <v>83.67126060148027</v>
      </c>
    </row>
    <row r="35" spans="1:19">
      <c r="A35" s="1" t="s">
        <v>42</v>
      </c>
      <c r="B35" s="6" t="s">
        <v>43</v>
      </c>
      <c r="C35" s="4">
        <f>10</f>
        <v>10</v>
      </c>
      <c r="D35" s="4">
        <f>10</f>
        <v>10</v>
      </c>
      <c r="E35" s="4">
        <f>10</f>
        <v>10</v>
      </c>
      <c r="F35" s="4">
        <f>10</f>
        <v>10</v>
      </c>
      <c r="G35" s="4">
        <f>10</f>
        <v>10</v>
      </c>
      <c r="H35" s="4">
        <f>10</f>
        <v>10</v>
      </c>
      <c r="I35" s="4">
        <f>10</f>
        <v>10</v>
      </c>
      <c r="J35" s="4">
        <f>10</f>
        <v>10</v>
      </c>
      <c r="K35" s="4">
        <f>10</f>
        <v>10</v>
      </c>
      <c r="L35" s="12" t="s">
        <v>44</v>
      </c>
    </row>
    <row r="36" spans="1:19">
      <c r="A36" s="1" t="s">
        <v>45</v>
      </c>
      <c r="B36" s="6" t="s">
        <v>11</v>
      </c>
      <c r="C36" s="4">
        <f xml:space="preserve"> 13.6 + 1</f>
        <v>14.6</v>
      </c>
      <c r="D36" s="4">
        <f t="shared" ref="D36:K36" si="10" xml:space="preserve"> 13.6 + 1</f>
        <v>14.6</v>
      </c>
      <c r="E36" s="4">
        <f t="shared" si="10"/>
        <v>14.6</v>
      </c>
      <c r="F36" s="4">
        <f t="shared" si="10"/>
        <v>14.6</v>
      </c>
      <c r="G36" s="4">
        <f t="shared" si="10"/>
        <v>14.6</v>
      </c>
      <c r="H36" s="4">
        <f t="shared" si="10"/>
        <v>14.6</v>
      </c>
      <c r="I36" s="4">
        <f t="shared" si="10"/>
        <v>14.6</v>
      </c>
      <c r="J36" s="4">
        <f t="shared" si="10"/>
        <v>14.6</v>
      </c>
      <c r="K36" s="4">
        <f t="shared" si="10"/>
        <v>14.6</v>
      </c>
      <c r="L36" s="12" t="s">
        <v>46</v>
      </c>
      <c r="Q36" s="14" t="s">
        <v>47</v>
      </c>
      <c r="S36" s="14" t="s">
        <v>48</v>
      </c>
    </row>
    <row r="37" spans="1:19">
      <c r="A37" s="1" t="s">
        <v>49</v>
      </c>
      <c r="B37" s="6" t="s">
        <v>11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</row>
    <row r="38" spans="1:19">
      <c r="A38" s="1" t="s">
        <v>50</v>
      </c>
      <c r="B38" s="6" t="s">
        <v>11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</row>
    <row r="39" spans="1:19">
      <c r="A39" s="1" t="s">
        <v>51</v>
      </c>
      <c r="B39" s="6" t="s">
        <v>41</v>
      </c>
      <c r="C39" s="4">
        <f>10*LOG10(C35*1000)</f>
        <v>40</v>
      </c>
      <c r="D39" s="4">
        <f t="shared" ref="D39:K39" si="11">10*LOG10(D35*1000)</f>
        <v>40</v>
      </c>
      <c r="E39" s="4">
        <f t="shared" si="11"/>
        <v>40</v>
      </c>
      <c r="F39" s="4">
        <f t="shared" si="11"/>
        <v>40</v>
      </c>
      <c r="G39" s="4">
        <f t="shared" si="11"/>
        <v>40</v>
      </c>
      <c r="H39" s="4">
        <f t="shared" si="11"/>
        <v>40</v>
      </c>
      <c r="I39" s="4">
        <f t="shared" si="11"/>
        <v>40</v>
      </c>
      <c r="J39" s="4">
        <f t="shared" si="11"/>
        <v>40</v>
      </c>
      <c r="K39" s="4">
        <f t="shared" si="11"/>
        <v>40</v>
      </c>
    </row>
    <row r="40" spans="1:19">
      <c r="A40" s="1" t="s">
        <v>52</v>
      </c>
      <c r="B40" s="6" t="s">
        <v>11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</row>
    <row r="41" spans="1:19">
      <c r="A41" s="9" t="s">
        <v>53</v>
      </c>
      <c r="B41" s="6" t="s">
        <v>41</v>
      </c>
      <c r="C41" s="4">
        <f>C40+C36-C38+C37+C39</f>
        <v>54.6</v>
      </c>
      <c r="D41" s="4">
        <f t="shared" ref="D41:K41" si="12">D40+D36-D38+D37+D39</f>
        <v>54.6</v>
      </c>
      <c r="E41" s="4">
        <f t="shared" si="12"/>
        <v>54.6</v>
      </c>
      <c r="F41" s="4">
        <f t="shared" si="12"/>
        <v>54.6</v>
      </c>
      <c r="G41" s="4">
        <f t="shared" si="12"/>
        <v>54.6</v>
      </c>
      <c r="H41" s="4">
        <f t="shared" si="12"/>
        <v>54.6</v>
      </c>
      <c r="I41" s="4">
        <f t="shared" si="12"/>
        <v>54.6</v>
      </c>
      <c r="J41" s="4">
        <f t="shared" si="12"/>
        <v>54.6</v>
      </c>
      <c r="K41" s="4">
        <f t="shared" si="12"/>
        <v>54.6</v>
      </c>
    </row>
    <row r="42" spans="1:19">
      <c r="A42" s="2" t="s">
        <v>33</v>
      </c>
      <c r="B42" s="15" t="s">
        <v>11</v>
      </c>
      <c r="C42" s="15">
        <f>C34-C41</f>
        <v>-7.7147541137850979</v>
      </c>
      <c r="D42" s="15">
        <f t="shared" ref="D42:K42" si="13">D34-D41</f>
        <v>2.3287414527269092</v>
      </c>
      <c r="E42" s="15">
        <f t="shared" si="13"/>
        <v>11.632207304389588</v>
      </c>
      <c r="F42" s="15">
        <f t="shared" si="13"/>
        <v>18.115813998921105</v>
      </c>
      <c r="G42" s="15">
        <f t="shared" si="13"/>
        <v>21.956368150308371</v>
      </c>
      <c r="H42" s="15">
        <f t="shared" si="13"/>
        <v>24.311694090974463</v>
      </c>
      <c r="I42" s="15">
        <f t="shared" si="13"/>
        <v>27.786181344708829</v>
      </c>
      <c r="J42" s="15">
        <f t="shared" si="13"/>
        <v>28.76849927084907</v>
      </c>
      <c r="K42" s="15">
        <f t="shared" si="13"/>
        <v>29.071260601480269</v>
      </c>
    </row>
  </sheetData>
  <phoneticPr fontId="12"/>
  <hyperlinks>
    <hyperlink ref="Q36" r:id="rId1" display="ref" xr:uid="{17A3EDDC-F394-4C49-AA1A-95E88E9BDB8D}"/>
    <hyperlink ref="S36" r:id="rId2" xr:uid="{8242A5B4-3F24-4404-8042-A7158B69D082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CB9BD-B35E-4BCA-812B-0920C4460A06}">
  <dimension ref="A1:A22"/>
  <sheetViews>
    <sheetView workbookViewId="0">
      <selection activeCell="O22" sqref="O22"/>
    </sheetView>
  </sheetViews>
  <sheetFormatPr baseColWidth="10" defaultColWidth="8.83203125" defaultRowHeight="13"/>
  <sheetData>
    <row r="1" spans="1:1">
      <c r="A1" s="14" t="s">
        <v>57</v>
      </c>
    </row>
    <row r="22" spans="1:1">
      <c r="A22" s="1" t="s">
        <v>58</v>
      </c>
    </row>
  </sheetData>
  <phoneticPr fontId="12"/>
  <hyperlinks>
    <hyperlink ref="A1" r:id="rId1" xr:uid="{63BAFEFA-068C-45E2-824F-87332A2001C6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52E1EFDCF6F64990155574BBDBDC84" ma:contentTypeVersion="14" ma:contentTypeDescription="新しいドキュメントを作成します。" ma:contentTypeScope="" ma:versionID="19b414c3d9da9451ede3c10639b9d807">
  <xsd:schema xmlns:xsd="http://www.w3.org/2001/XMLSchema" xmlns:xs="http://www.w3.org/2001/XMLSchema" xmlns:p="http://schemas.microsoft.com/office/2006/metadata/properties" xmlns:ns2="63281834-bd77-4da8-9b5c-8cdc7ad0c569" xmlns:ns3="64183b6c-8ea3-4ca2-af76-7bf4d48b8167" targetNamespace="http://schemas.microsoft.com/office/2006/metadata/properties" ma:root="true" ma:fieldsID="1249fea17e49e03d1deddd1e94109679" ns2:_="" ns3:_="">
    <xsd:import namespace="63281834-bd77-4da8-9b5c-8cdc7ad0c569"/>
    <xsd:import namespace="64183b6c-8ea3-4ca2-af76-7bf4d48b8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281834-bd77-4da8-9b5c-8cdc7ad0c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4ff13f57-c2f9-47ee-807d-4f367a1673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83b6c-8ea3-4ca2-af76-7bf4d48b816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281834-bd77-4da8-9b5c-8cdc7ad0c56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178371-9DE4-4FFD-9424-9028F97DC7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281834-bd77-4da8-9b5c-8cdc7ad0c569"/>
    <ds:schemaRef ds:uri="64183b6c-8ea3-4ca2-af76-7bf4d48b81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9257DF-7A6F-409C-A2ED-A23EA721EEE4}">
  <ds:schemaRefs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64183b6c-8ea3-4ca2-af76-7bf4d48b8167"/>
    <ds:schemaRef ds:uri="http://purl.org/dc/dcmitype/"/>
    <ds:schemaRef ds:uri="http://schemas.openxmlformats.org/package/2006/metadata/core-properties"/>
    <ds:schemaRef ds:uri="63281834-bd77-4da8-9b5c-8cdc7ad0c56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B36368-68F5-4673-A319-909D512351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TX 5W</vt:lpstr>
      <vt:lpstr>TX 15W</vt:lpstr>
      <vt:lpstr>TX 30W</vt:lpstr>
      <vt:lpstr>TX 50W</vt:lpstr>
      <vt:lpstr>Appendix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10 Version 2</dc:creator>
  <cp:keywords/>
  <dc:description/>
  <cp:lastModifiedBy>Yudai Etsunaga</cp:lastModifiedBy>
  <cp:revision/>
  <dcterms:created xsi:type="dcterms:W3CDTF">2018-06-20T04:22:39Z</dcterms:created>
  <dcterms:modified xsi:type="dcterms:W3CDTF">2024-05-23T08:40:00Z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0x0101009C52E1EFDCF6F64990155574BBDBDC84</vt:lpwstr>
  </property>
</Properties>
</file>