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570" windowWidth="19815" windowHeight="11955"/>
  </bookViews>
  <sheets>
    <sheet name="US" sheetId="1" r:id="rId1"/>
    <sheet name="UK" sheetId="2" r:id="rId2"/>
  </sheets>
  <calcPr calcId="145621"/>
</workbook>
</file>

<file path=xl/calcChain.xml><?xml version="1.0" encoding="utf-8"?>
<calcChain xmlns="http://schemas.openxmlformats.org/spreadsheetml/2006/main">
  <c r="R22" i="2" l="1"/>
  <c r="R21" i="2"/>
  <c r="R20" i="2"/>
  <c r="R19" i="2"/>
  <c r="R18" i="2"/>
  <c r="R23" i="2" s="1"/>
  <c r="T15" i="2"/>
  <c r="R14" i="2"/>
  <c r="R13" i="2"/>
  <c r="R12" i="2"/>
  <c r="R11" i="2"/>
  <c r="R10" i="2"/>
  <c r="R9" i="2"/>
  <c r="R8" i="2"/>
  <c r="R7" i="2"/>
  <c r="R6" i="2"/>
  <c r="R5" i="2"/>
  <c r="R4" i="2"/>
  <c r="R3" i="2"/>
  <c r="R16" i="2" s="1"/>
  <c r="T23" i="2" s="1"/>
  <c r="S33" i="1"/>
  <c r="S32" i="1"/>
  <c r="S31" i="1"/>
  <c r="S30" i="1"/>
  <c r="S29" i="1"/>
  <c r="S28" i="1"/>
  <c r="U25" i="1"/>
  <c r="L24" i="1"/>
  <c r="M24" i="1" s="1"/>
  <c r="L23" i="1"/>
  <c r="L22" i="1"/>
  <c r="N22" i="1" s="1"/>
  <c r="M21" i="1"/>
  <c r="L21" i="1"/>
  <c r="S21" i="1" s="1"/>
  <c r="L20" i="1"/>
  <c r="L19" i="1"/>
  <c r="L18" i="1"/>
  <c r="N18" i="1" s="1"/>
  <c r="L17" i="1"/>
  <c r="N17" i="1" s="1"/>
  <c r="R16" i="1"/>
  <c r="L16" i="1"/>
  <c r="M16" i="1" s="1"/>
  <c r="R15" i="1"/>
  <c r="L15" i="1"/>
  <c r="R14" i="1"/>
  <c r="K14" i="1"/>
  <c r="L14" i="1" s="1"/>
  <c r="R13" i="1"/>
  <c r="L13" i="1"/>
  <c r="M13" i="1" s="1"/>
  <c r="R12" i="1"/>
  <c r="L12" i="1"/>
  <c r="S12" i="1" s="1"/>
  <c r="R11" i="1"/>
  <c r="L11" i="1"/>
  <c r="R10" i="1"/>
  <c r="L10" i="1"/>
  <c r="M10" i="1" s="1"/>
  <c r="R9" i="1"/>
  <c r="K9" i="1"/>
  <c r="L9" i="1" s="1"/>
  <c r="R8" i="1"/>
  <c r="M8" i="1"/>
  <c r="L8" i="1"/>
  <c r="R7" i="1"/>
  <c r="L7" i="1"/>
  <c r="M7" i="1" s="1"/>
  <c r="K7" i="1"/>
  <c r="R6" i="1"/>
  <c r="N6" i="1"/>
  <c r="S6" i="1" s="1"/>
  <c r="M6" i="1"/>
  <c r="R5" i="1"/>
  <c r="L5" i="1"/>
  <c r="M5" i="1" s="1"/>
  <c r="R4" i="1"/>
  <c r="N4" i="1"/>
  <c r="M4" i="1"/>
  <c r="S4" i="1" s="1"/>
  <c r="R3" i="1"/>
  <c r="N3" i="1"/>
  <c r="M3" i="1"/>
  <c r="S3" i="1" s="1"/>
  <c r="M14" i="1" l="1"/>
  <c r="S14" i="1" s="1"/>
  <c r="N14" i="1"/>
  <c r="N9" i="1"/>
  <c r="M9" i="1"/>
  <c r="S9" i="1" s="1"/>
  <c r="N5" i="1"/>
  <c r="S5" i="1"/>
  <c r="N7" i="1"/>
  <c r="S7" i="1"/>
  <c r="N10" i="1"/>
  <c r="S10" i="1"/>
  <c r="M11" i="1"/>
  <c r="S11" i="1" s="1"/>
  <c r="N13" i="1"/>
  <c r="S13" i="1" s="1"/>
  <c r="M15" i="1"/>
  <c r="S15" i="1" s="1"/>
  <c r="N16" i="1"/>
  <c r="S16" i="1"/>
  <c r="M17" i="1"/>
  <c r="S17" i="1"/>
  <c r="M18" i="1"/>
  <c r="S18" i="1"/>
  <c r="N19" i="1"/>
  <c r="S19" i="1" s="1"/>
  <c r="N20" i="1"/>
  <c r="M22" i="1"/>
  <c r="S22" i="1"/>
  <c r="M23" i="1"/>
  <c r="S23" i="1" s="1"/>
  <c r="S24" i="1"/>
  <c r="N8" i="1"/>
  <c r="S8" i="1" s="1"/>
  <c r="N15" i="1"/>
  <c r="M20" i="1"/>
  <c r="S20" i="1" s="1"/>
  <c r="S26" i="1" l="1"/>
  <c r="S34" i="1" s="1"/>
  <c r="T1" i="1" l="1"/>
  <c r="U34" i="1"/>
</calcChain>
</file>

<file path=xl/sharedStrings.xml><?xml version="1.0" encoding="utf-8"?>
<sst xmlns="http://schemas.openxmlformats.org/spreadsheetml/2006/main" count="126" uniqueCount="83">
  <si>
    <t>Avatar</t>
  </si>
  <si>
    <t>Thông tin KH : : Địa chỉ nhận hàng : .Tel :    ; Email :</t>
  </si>
  <si>
    <t>Công nợ</t>
  </si>
  <si>
    <t>STT</t>
  </si>
  <si>
    <t>Ngày</t>
  </si>
  <si>
    <t>Web</t>
  </si>
  <si>
    <t>Order number</t>
  </si>
  <si>
    <t>Mã hàng</t>
  </si>
  <si>
    <t>Người mua</t>
  </si>
  <si>
    <t>Ảnh</t>
  </si>
  <si>
    <t>Nội dung</t>
  </si>
  <si>
    <t>Số lượng</t>
  </si>
  <si>
    <t>Kg</t>
  </si>
  <si>
    <t>Giá Web</t>
  </si>
  <si>
    <t>Giá Web sau off</t>
  </si>
  <si>
    <t>Công</t>
  </si>
  <si>
    <t>Tax USA</t>
  </si>
  <si>
    <t>Ship USA</t>
  </si>
  <si>
    <t>Thuế nhập khẩu</t>
  </si>
  <si>
    <t>Phụ thu</t>
  </si>
  <si>
    <t>Ship M-V</t>
  </si>
  <si>
    <t>Thành tiền</t>
  </si>
  <si>
    <t>Ghi chú</t>
  </si>
  <si>
    <t>Theo dõi hàng</t>
  </si>
  <si>
    <t>21/2</t>
  </si>
  <si>
    <t>Carter</t>
  </si>
  <si>
    <t>nguyenmaihoa</t>
  </si>
  <si>
    <t>snap-up microfleece jumpsuit</t>
  </si>
  <si>
    <t>http://www.carters.com/null/Snap-Up-Microfleece-Jumpsuit/714442845722,default,pd.html?cgid=carters-baby-girl-clearance&amp;start=</t>
  </si>
  <si>
    <t>size 24m</t>
  </si>
  <si>
    <t>http://www.carters.com/null/Microfleece-Snap-Front-Jumpsuit/714442765297,default,pd.html?cgid=carters-baby-girl-clearance&amp;start=</t>
  </si>
  <si>
    <t>25/3</t>
  </si>
  <si>
    <t>olv</t>
  </si>
  <si>
    <t>size S,  Dusty Blue</t>
  </si>
  <si>
    <t>http://oldnavy.gap.com/browse/product.do?cid=26067&amp;vid=1&amp;pid=389772012</t>
  </si>
  <si>
    <t>f21</t>
  </si>
  <si>
    <t>Heathered California Tee, S</t>
  </si>
  <si>
    <t>Color: Katies Kayak Blue, XS * XXL</t>
  </si>
  <si>
    <t>http://oldnavy.gap.com/browse/product.do?cid=26081&amp;vid=1&amp;pid=382903002</t>
  </si>
  <si>
    <t>XXL,màu Blue Peace - Girls Cap-Sleeve Printed Tees</t>
  </si>
  <si>
    <t>http://oldnavy.gap.com/browse/product.do?cid=93476&amp;vid=1&amp;pid=329848082</t>
  </si>
  <si>
    <t>size 2T * 4T, Color: Bright White</t>
  </si>
  <si>
    <t>http://oldnavy.gap.com/browse/product.do?cid=91622&amp;vid=1&amp;pid=334249002</t>
  </si>
  <si>
    <t>moi ve size 2t</t>
  </si>
  <si>
    <t>Heather Gray</t>
  </si>
  <si>
    <t>http://oldnavy.gap.com/browse/product.do?cid=26067&amp;vid=1&amp;pid=389795002</t>
  </si>
  <si>
    <t>15/4</t>
  </si>
  <si>
    <t>amazon</t>
  </si>
  <si>
    <t>xanh</t>
  </si>
  <si>
    <t>http://www.amazon.com/BoxWave-Slimline-Smart-Case-Built/dp/B001PKCER6/ref=pd_sim_e_3</t>
  </si>
  <si>
    <t>vàng</t>
  </si>
  <si>
    <t>drugstore</t>
  </si>
  <si>
    <t>Walgreens Baby Sunscreen SPF 50 3 fl oz (88 ml)</t>
  </si>
  <si>
    <t>http://www.drugstore.com/products/prod.asp?pid=398582&amp;catid=184131</t>
  </si>
  <si>
    <t>Sally Hansen Facial Hair Creme Bleach 1 oz</t>
  </si>
  <si>
    <t>http://www.drugstore.com/products/prod.asp?pid=21368&amp;catid=183757</t>
  </si>
  <si>
    <t>Pass</t>
  </si>
  <si>
    <t>http://www.drugstore.com/products/prod.asp?pid=239923&amp;catid=184131</t>
  </si>
  <si>
    <t>ae</t>
  </si>
  <si>
    <t>navy, L</t>
  </si>
  <si>
    <t>GYM</t>
  </si>
  <si>
    <t>size 4</t>
  </si>
  <si>
    <t>express</t>
  </si>
  <si>
    <t>S</t>
  </si>
  <si>
    <t>asos</t>
  </si>
  <si>
    <t>c8</t>
  </si>
  <si>
    <t>size 7</t>
  </si>
  <si>
    <t>Nhắn tin :</t>
  </si>
  <si>
    <t>Tỷ giá</t>
  </si>
  <si>
    <t>Cộng tiền mua hàng</t>
  </si>
  <si>
    <t>VNĐ</t>
  </si>
  <si>
    <t>Nợ quy ra VND</t>
  </si>
  <si>
    <t>Kỳ trước chuyển sang</t>
  </si>
  <si>
    <t>Giới hạn nợ &lt;50$</t>
  </si>
  <si>
    <t>Lưu ý : Quá giới hạn ( &gt;50$) bạn cần clear tk trước khi tiếp tục mua hàng .</t>
  </si>
  <si>
    <t>Thanh toán</t>
  </si>
  <si>
    <t>k</t>
  </si>
  <si>
    <t>Thông tin KH : : Địa chỉ nhận hàng : .Tel :    ; Email :</t>
  </si>
  <si>
    <t>Ship Uk</t>
  </si>
  <si>
    <t>Ship A-V</t>
  </si>
  <si>
    <t>Hàng đã nhận</t>
  </si>
  <si>
    <t>AE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</si>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</sst>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6" formatCode="d\-mmm;@"/>
    <numFmt numFmtId="167" formatCode="m/d/yyyy;@"/>
  </numFmts>
  <fonts count="218" x14ac:knownFonts="1">
    <font>
      <sz val="10"/>
      <color rgb="FF000000"/>
      <name val="Arial"/>
    </font>
    <font>
      <sz val="11"/>
      <color rgb="FFB7B7B7"/>
      <name val="Arial"/>
    </font>
    <font>
      <sz val="11"/>
      <color rgb="FF999999"/>
      <name val="Arial"/>
    </font>
    <font>
      <sz val="11"/>
      <color rgb="FF000000"/>
      <name val="Arial"/>
    </font>
    <font>
      <b/>
      <sz val="10"/>
      <color rgb="FF38761D"/>
      <name val="Arial"/>
    </font>
    <font>
      <sz val="11"/>
      <color rgb="FFB7B7B7"/>
      <name val="Arial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rgb="FFB7B7B7"/>
      <name val="Arial"/>
    </font>
    <font>
      <sz val="10"/>
      <color rgb="FF999999"/>
      <name val="Arial"/>
    </font>
    <font>
      <sz val="11"/>
      <color rgb="FFB7B7B7"/>
      <name val="Arial"/>
    </font>
    <font>
      <b/>
      <i/>
      <sz val="18"/>
      <color rgb="FF4A86E8"/>
      <name val="Arial"/>
    </font>
    <font>
      <sz val="10"/>
      <color rgb="FFFF0000"/>
      <name val="Arial"/>
    </font>
    <font>
      <sz val="11"/>
      <color rgb="FFFF0000"/>
      <name val="Arial"/>
    </font>
    <font>
      <b/>
      <sz val="12"/>
      <color rgb="FF000000"/>
      <name val="Arial"/>
    </font>
    <font>
      <b/>
      <sz val="10"/>
      <color rgb="FF38761D"/>
      <name val="Arial"/>
    </font>
    <font>
      <sz val="11"/>
      <color rgb="FFB7B7B7"/>
      <name val="Arial"/>
    </font>
    <font>
      <sz val="10"/>
      <color rgb="FF999999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sz val="11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999999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1"/>
      <color rgb="FFFF0000"/>
      <name val="Arial"/>
    </font>
    <font>
      <b/>
      <sz val="10"/>
      <color rgb="FF000000"/>
      <name val="Arial"/>
    </font>
    <font>
      <i/>
      <sz val="18"/>
      <color rgb="FF000000"/>
      <name val="Arial"/>
    </font>
    <font>
      <sz val="11"/>
      <color rgb="FFB7B7B7"/>
      <name val="Arial"/>
    </font>
    <font>
      <sz val="11"/>
      <color rgb="FF999999"/>
      <name val="Arial"/>
    </font>
    <font>
      <sz val="11"/>
      <color rgb="FFFF0000"/>
      <name val="Arial"/>
    </font>
    <font>
      <sz val="11"/>
      <color rgb="FFB7B7B7"/>
      <name val="Arial"/>
    </font>
    <font>
      <b/>
      <sz val="12"/>
      <color rgb="FFFF0000"/>
      <name val="Arial"/>
    </font>
    <font>
      <b/>
      <sz val="12"/>
      <color rgb="FF0000FF"/>
      <name val="Arial"/>
    </font>
    <font>
      <sz val="10"/>
      <color rgb="FF999999"/>
      <name val="Arial"/>
    </font>
    <font>
      <sz val="11"/>
      <color rgb="FFFF0000"/>
      <name val="Arial"/>
    </font>
    <font>
      <sz val="11"/>
      <color rgb="FFB7B7B7"/>
      <name val="Arial"/>
    </font>
    <font>
      <sz val="12"/>
      <color rgb="FF000000"/>
      <name val="Arial"/>
    </font>
    <font>
      <sz val="11"/>
      <color rgb="FFB7B7B7"/>
      <name val="Arial"/>
    </font>
    <font>
      <sz val="10"/>
      <color rgb="FF000000"/>
      <name val="Arial"/>
    </font>
    <font>
      <sz val="10"/>
      <color rgb="FF999999"/>
      <name val="Arial"/>
    </font>
    <font>
      <sz val="10"/>
      <color rgb="FF999999"/>
      <name val="Arial"/>
    </font>
    <font>
      <sz val="10"/>
      <color rgb="FF000000"/>
      <name val="Arial"/>
    </font>
    <font>
      <sz val="11"/>
      <color rgb="FFB7B7B7"/>
      <name val="Arial"/>
    </font>
    <font>
      <sz val="11"/>
      <color rgb="FF999999"/>
      <name val="Arial"/>
    </font>
    <font>
      <sz val="11"/>
      <color rgb="FF999999"/>
      <name val="Arial"/>
    </font>
    <font>
      <sz val="10"/>
      <color rgb="FF000000"/>
      <name val="Arial"/>
    </font>
    <font>
      <sz val="11"/>
      <color rgb="FFB7B7B7"/>
      <name val="Arial"/>
    </font>
    <font>
      <b/>
      <sz val="12"/>
      <color rgb="FF000000"/>
      <name val="Arial"/>
    </font>
    <font>
      <sz val="10"/>
      <color rgb="FFFF0000"/>
      <name val="Arial"/>
    </font>
    <font>
      <sz val="10"/>
      <color rgb="FF000000"/>
      <name val="Arial"/>
    </font>
    <font>
      <b/>
      <sz val="12"/>
      <color rgb="FFFF0000"/>
      <name val="Arial"/>
    </font>
    <font>
      <sz val="11"/>
      <color rgb="FFB7B7B7"/>
      <name val="Arial"/>
    </font>
    <font>
      <sz val="11"/>
      <color rgb="FF999999"/>
      <name val="Arial"/>
    </font>
    <font>
      <sz val="11"/>
      <color rgb="FFB7B7B7"/>
      <name val="Arial"/>
    </font>
    <font>
      <sz val="10"/>
      <color rgb="FF999999"/>
      <name val="Arial"/>
    </font>
    <font>
      <sz val="11"/>
      <color rgb="FFB7B7B7"/>
      <name val="Arial"/>
    </font>
    <font>
      <sz val="11"/>
      <color rgb="FF999999"/>
      <name val="Arial"/>
    </font>
    <font>
      <sz val="11"/>
      <color rgb="FF999999"/>
      <name val="Arial"/>
    </font>
    <font>
      <sz val="11"/>
      <color rgb="FFB7B7B7"/>
      <name val="Arial"/>
    </font>
    <font>
      <b/>
      <sz val="12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2"/>
      <color rgb="FF38761D"/>
      <name val="Arial"/>
    </font>
    <font>
      <sz val="18"/>
      <color rgb="FF38761D"/>
      <name val="Arial"/>
    </font>
    <font>
      <sz val="11"/>
      <color rgb="FFB7B7B7"/>
      <name val="Arial"/>
    </font>
    <font>
      <sz val="12"/>
      <color rgb="FF000000"/>
      <name val="Arial"/>
    </font>
    <font>
      <i/>
      <sz val="18"/>
      <color rgb="FF000000"/>
      <name val="Arial"/>
    </font>
    <font>
      <sz val="10"/>
      <color rgb="FFB7B7B7"/>
      <name val="Arial"/>
    </font>
    <font>
      <sz val="11"/>
      <color rgb="FFB7B7B7"/>
      <name val="Arial"/>
    </font>
    <font>
      <sz val="11"/>
      <color rgb="FF999999"/>
      <name val="Arial"/>
    </font>
    <font>
      <sz val="11"/>
      <color rgb="FFB7B7B7"/>
      <name val="Arial"/>
    </font>
    <font>
      <sz val="11"/>
      <color rgb="FF999999"/>
      <name val="Arial"/>
    </font>
    <font>
      <sz val="11"/>
      <color rgb="FF999999"/>
      <name val="Arial"/>
    </font>
    <font>
      <sz val="11"/>
      <color rgb="FFB7B7B7"/>
      <name val="Arial"/>
    </font>
    <font>
      <b/>
      <sz val="12"/>
      <color rgb="FF000000"/>
      <name val="Arial"/>
    </font>
    <font>
      <sz val="11"/>
      <color rgb="FFB7B7B7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000000"/>
      <name val="Arial"/>
    </font>
    <font>
      <sz val="11"/>
      <color rgb="FFFF0000"/>
      <name val="Arial"/>
    </font>
    <font>
      <sz val="11"/>
      <color rgb="FF999999"/>
      <name val="Arial"/>
    </font>
    <font>
      <b/>
      <sz val="12"/>
      <color rgb="FF000000"/>
      <name val="Arial"/>
    </font>
    <font>
      <sz val="10"/>
      <color rgb="FF999999"/>
      <name val="Arial"/>
    </font>
    <font>
      <sz val="11"/>
      <color rgb="FFB7B7B7"/>
      <name val="Arial"/>
    </font>
    <font>
      <sz val="11"/>
      <color rgb="FFFF0000"/>
      <name val="Arial"/>
    </font>
    <font>
      <sz val="12"/>
      <color rgb="FFFF0000"/>
      <name val="Arial"/>
    </font>
    <font>
      <sz val="11"/>
      <color rgb="FFB7B7B7"/>
      <name val="Arial"/>
    </font>
    <font>
      <b/>
      <i/>
      <sz val="18"/>
      <color rgb="FF4A86E8"/>
      <name val="Arial"/>
    </font>
    <font>
      <sz val="11"/>
      <color rgb="FFB7B7B7"/>
      <name val="Arial"/>
    </font>
    <font>
      <sz val="10"/>
      <color rgb="FFB7B7B7"/>
      <name val="Arial"/>
    </font>
    <font>
      <sz val="11"/>
      <color rgb="FFB7B7B7"/>
      <name val="Arial"/>
    </font>
    <font>
      <sz val="11"/>
      <color rgb="FF999999"/>
      <name val="Arial"/>
    </font>
    <font>
      <b/>
      <i/>
      <sz val="18"/>
      <color rgb="FF4A86E8"/>
      <name val="Arial"/>
    </font>
    <font>
      <sz val="11"/>
      <color rgb="FFFF0000"/>
      <name val="Arial"/>
    </font>
    <font>
      <sz val="11"/>
      <color rgb="FF000000"/>
      <name val="Arial"/>
    </font>
    <font>
      <sz val="11"/>
      <color rgb="FF000000"/>
      <name val="Arial"/>
    </font>
    <font>
      <sz val="11"/>
      <color rgb="FFB7B7B7"/>
      <name val="Arial"/>
    </font>
    <font>
      <sz val="11"/>
      <color rgb="FFB7B7B7"/>
      <name val="Arial"/>
    </font>
    <font>
      <sz val="11"/>
      <color rgb="FF999999"/>
      <name val="Arial"/>
    </font>
    <font>
      <sz val="10"/>
      <color rgb="FF000000"/>
      <name val="Arial"/>
    </font>
    <font>
      <sz val="11"/>
      <color rgb="FFB7B7B7"/>
      <name val="Arial"/>
    </font>
    <font>
      <sz val="11"/>
      <color rgb="FFFF0000"/>
      <name val="Arial"/>
    </font>
    <font>
      <b/>
      <sz val="10"/>
      <color rgb="FF38761D"/>
      <name val="Arial"/>
    </font>
    <font>
      <b/>
      <sz val="10"/>
      <color rgb="FF000000"/>
      <name val="Arial"/>
    </font>
    <font>
      <sz val="12"/>
      <color rgb="FFFF0000"/>
      <name val="Arial"/>
    </font>
    <font>
      <b/>
      <sz val="12"/>
      <color rgb="FF000000"/>
      <name val="Arial"/>
    </font>
    <font>
      <sz val="11"/>
      <color rgb="FFB7B7B7"/>
      <name val="Arial"/>
    </font>
    <font>
      <sz val="11"/>
      <color rgb="FFB7B7B7"/>
      <name val="Arial"/>
    </font>
    <font>
      <b/>
      <sz val="12"/>
      <color rgb="FF0000FF"/>
      <name val="Arial"/>
    </font>
    <font>
      <sz val="11"/>
      <color rgb="FFB7B7B7"/>
      <name val="Arial"/>
    </font>
    <font>
      <sz val="11"/>
      <color rgb="FF000000"/>
      <name val="Arial"/>
    </font>
    <font>
      <b/>
      <sz val="12"/>
      <color rgb="FF38761D"/>
      <name val="Arial"/>
    </font>
    <font>
      <sz val="11"/>
      <color rgb="FF999999"/>
      <name val="Arial"/>
    </font>
    <font>
      <sz val="12"/>
      <color rgb="FFFF0000"/>
      <name val="Arial"/>
    </font>
    <font>
      <sz val="10"/>
      <color rgb="FF999999"/>
      <name val="Arial"/>
    </font>
    <font>
      <sz val="11"/>
      <color rgb="FF000000"/>
      <name val="Arial"/>
    </font>
    <font>
      <sz val="10"/>
      <color rgb="FF000000"/>
      <name val="Arial"/>
    </font>
    <font>
      <sz val="12"/>
      <color rgb="FF000000"/>
      <name val="Arial"/>
    </font>
    <font>
      <sz val="11"/>
      <color rgb="FFB7B7B7"/>
      <name val="Arial"/>
    </font>
    <font>
      <sz val="10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i/>
      <sz val="18"/>
      <color rgb="FF4A86E8"/>
      <name val="Arial"/>
    </font>
    <font>
      <sz val="10"/>
      <color rgb="FFB7B7B7"/>
      <name val="Arial"/>
    </font>
    <font>
      <sz val="11"/>
      <color rgb="FF000000"/>
      <name val="Arial"/>
    </font>
    <font>
      <sz val="11"/>
      <color rgb="FF000000"/>
      <name val="Arial"/>
    </font>
    <font>
      <b/>
      <i/>
      <sz val="18"/>
      <color rgb="FF4A86E8"/>
      <name val="Arial"/>
    </font>
    <font>
      <sz val="11"/>
      <color rgb="FF999999"/>
      <name val="Arial"/>
    </font>
    <font>
      <b/>
      <sz val="12"/>
      <color rgb="FF000000"/>
      <name val="Arial"/>
    </font>
    <font>
      <b/>
      <i/>
      <sz val="18"/>
      <color rgb="FF000000"/>
      <name val="Arial"/>
    </font>
    <font>
      <sz val="11"/>
      <color rgb="FF000000"/>
      <name val="Arial"/>
    </font>
    <font>
      <sz val="11"/>
      <color rgb="FFB7B7B7"/>
      <name val="Arial"/>
    </font>
    <font>
      <b/>
      <sz val="12"/>
      <color rgb="FF38761D"/>
      <name val="Arial"/>
    </font>
    <font>
      <sz val="11"/>
      <color rgb="FFFF0000"/>
      <name val="Arial"/>
    </font>
    <font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B7B7B7"/>
      <name val="Arial"/>
    </font>
    <font>
      <sz val="10"/>
      <color rgb="FF999999"/>
      <name val="Arial"/>
    </font>
    <font>
      <sz val="12"/>
      <color rgb="FF000000"/>
      <name val="Arial"/>
    </font>
    <font>
      <sz val="10"/>
      <color rgb="FFB7B7B7"/>
      <name val="Arial"/>
    </font>
    <font>
      <sz val="11"/>
      <color rgb="FF999999"/>
      <name val="Arial"/>
    </font>
    <font>
      <sz val="10"/>
      <color rgb="FFB7B7B7"/>
      <name val="Arial"/>
    </font>
    <font>
      <sz val="10"/>
      <color rgb="FF999999"/>
      <name val="Arial"/>
    </font>
    <font>
      <sz val="11"/>
      <color rgb="FFFF0000"/>
      <name val="Arial"/>
    </font>
    <font>
      <sz val="10"/>
      <color rgb="FF999999"/>
      <name val="Arial"/>
    </font>
    <font>
      <sz val="11"/>
      <color rgb="FF000000"/>
      <name val="Arial"/>
    </font>
    <font>
      <sz val="12"/>
      <color rgb="FF000000"/>
      <name val="Arial"/>
    </font>
    <font>
      <sz val="11"/>
      <color rgb="FFB7B7B7"/>
      <name val="Arial"/>
    </font>
    <font>
      <sz val="11"/>
      <color rgb="FFFF0000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sz val="11"/>
      <color rgb="FF999999"/>
      <name val="Arial"/>
    </font>
    <font>
      <sz val="11"/>
      <color rgb="FFB7B7B7"/>
      <name val="Arial"/>
    </font>
    <font>
      <sz val="11"/>
      <color rgb="FFB7B7B7"/>
      <name val="Arial"/>
    </font>
    <font>
      <sz val="10"/>
      <color rgb="FF999999"/>
      <name val="Arial"/>
    </font>
    <font>
      <b/>
      <sz val="12"/>
      <color rgb="FF000000"/>
      <name val="Arial"/>
    </font>
    <font>
      <sz val="11"/>
      <color rgb="FF999999"/>
      <name val="Arial"/>
    </font>
    <font>
      <sz val="11"/>
      <color rgb="FF999999"/>
      <name val="Arial"/>
    </font>
    <font>
      <sz val="11"/>
      <color rgb="FFB7B7B7"/>
      <name val="Arial"/>
    </font>
    <font>
      <b/>
      <sz val="12"/>
      <color rgb="FFFF0000"/>
      <name val="Arial"/>
    </font>
    <font>
      <sz val="11"/>
      <color rgb="FFB7B7B7"/>
      <name val="Arial"/>
    </font>
    <font>
      <sz val="11"/>
      <color rgb="FF999999"/>
      <name val="Arial"/>
    </font>
    <font>
      <sz val="10"/>
      <color rgb="FFB7B7B7"/>
      <name val="Arial"/>
    </font>
    <font>
      <b/>
      <sz val="10"/>
      <color rgb="FF000000"/>
      <name val="Arial"/>
    </font>
    <font>
      <sz val="11"/>
      <color rgb="FF999999"/>
      <name val="Arial"/>
    </font>
    <font>
      <sz val="10"/>
      <color rgb="FF999999"/>
      <name val="Arial"/>
    </font>
    <font>
      <sz val="11"/>
      <color rgb="FF999999"/>
      <name val="Arial"/>
    </font>
    <font>
      <sz val="11"/>
      <color rgb="FF999999"/>
      <name val="Arial"/>
    </font>
    <font>
      <sz val="11"/>
      <color rgb="FF999999"/>
      <name val="Arial"/>
    </font>
    <font>
      <i/>
      <sz val="18"/>
      <color rgb="FF000000"/>
      <name val="Arial"/>
    </font>
    <font>
      <sz val="11"/>
      <color rgb="FFB7B7B7"/>
      <name val="Arial"/>
    </font>
    <font>
      <sz val="11"/>
      <color rgb="FF999999"/>
      <name val="Arial"/>
    </font>
    <font>
      <b/>
      <sz val="10"/>
      <color rgb="FF38761D"/>
      <name val="Arial"/>
    </font>
    <font>
      <sz val="11"/>
      <color rgb="FFFF0000"/>
      <name val="Arial"/>
    </font>
    <font>
      <sz val="11"/>
      <color rgb="FFFF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sz val="11"/>
      <color rgb="FF999999"/>
      <name val="Arial"/>
    </font>
    <font>
      <sz val="11"/>
      <color rgb="FF999999"/>
      <name val="Arial"/>
    </font>
    <font>
      <b/>
      <sz val="10"/>
      <color rgb="FFFF0000"/>
      <name val="Arial"/>
    </font>
    <font>
      <sz val="10"/>
      <color rgb="FFFF0000"/>
      <name val="Arial"/>
    </font>
    <font>
      <sz val="11"/>
      <color rgb="FF000000"/>
      <name val="Arial"/>
    </font>
    <font>
      <sz val="11"/>
      <color rgb="FF999999"/>
      <name val="Arial"/>
    </font>
    <font>
      <b/>
      <sz val="10"/>
      <color rgb="FF000000"/>
      <name val="Arial"/>
    </font>
    <font>
      <b/>
      <i/>
      <sz val="18"/>
      <color rgb="FF000000"/>
      <name val="Arial"/>
    </font>
    <font>
      <sz val="11"/>
      <color rgb="FF000000"/>
      <name val="Arial"/>
    </font>
    <font>
      <b/>
      <i/>
      <sz val="18"/>
      <color rgb="FF4A86E8"/>
      <name val="Arial"/>
    </font>
    <font>
      <b/>
      <sz val="10"/>
      <color rgb="FF38761D"/>
      <name val="Arial"/>
    </font>
    <font>
      <sz val="10"/>
      <color rgb="FF000000"/>
      <name val="Arial"/>
    </font>
    <font>
      <sz val="11"/>
      <color rgb="FFB7B7B7"/>
      <name val="Arial"/>
    </font>
    <font>
      <sz val="11"/>
      <color rgb="FF000000"/>
      <name val="Arial"/>
    </font>
    <font>
      <sz val="11"/>
      <color rgb="FF999999"/>
      <name val="Arial"/>
    </font>
    <font>
      <b/>
      <sz val="12"/>
      <color rgb="FF000000"/>
      <name val="Arial"/>
    </font>
    <font>
      <sz val="11"/>
      <color rgb="FF000000"/>
      <name val="Arial"/>
    </font>
    <font>
      <sz val="11"/>
      <color rgb="FFB7B7B7"/>
      <name val="Arial"/>
    </font>
    <font>
      <sz val="11"/>
      <color rgb="FF000000"/>
      <name val="Arial"/>
    </font>
    <font>
      <sz val="11"/>
      <color rgb="FF000000"/>
      <name val="Arial"/>
    </font>
    <font>
      <sz val="11"/>
      <color rgb="FF000000"/>
      <name val="Arial"/>
    </font>
    <font>
      <sz val="11"/>
      <color rgb="FFB7B7B7"/>
      <name val="Arial"/>
    </font>
    <font>
      <sz val="11"/>
      <color rgb="FF999999"/>
      <name val="Arial"/>
    </font>
    <font>
      <sz val="10"/>
      <color rgb="FF999999"/>
      <name val="Arial"/>
    </font>
    <font>
      <b/>
      <sz val="12"/>
      <color rgb="FF000000"/>
      <name val="Arial"/>
    </font>
    <font>
      <sz val="10"/>
      <color rgb="FFB7B7B7"/>
      <name val="Arial"/>
    </font>
    <font>
      <i/>
      <sz val="18"/>
      <color rgb="FF000000"/>
      <name val="Arial"/>
    </font>
    <font>
      <sz val="11"/>
      <color rgb="FFB7B7B7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1"/>
      <color rgb="FF999999"/>
      <name val="Arial"/>
    </font>
    <font>
      <sz val="11"/>
      <color rgb="FF999999"/>
      <name val="Arial"/>
    </font>
    <font>
      <sz val="11"/>
      <color rgb="FF000000"/>
      <name val="Arial"/>
    </font>
    <font>
      <b/>
      <sz val="10"/>
      <color rgb="FF38761D"/>
      <name val="Arial"/>
    </font>
    <font>
      <b/>
      <sz val="12"/>
      <color rgb="FF000000"/>
      <name val="Arial"/>
    </font>
    <font>
      <u/>
      <sz val="10"/>
      <color theme="10"/>
      <name val="Arial"/>
    </font>
  </fonts>
  <fills count="1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FEFEF"/>
        <bgColor indexed="64"/>
      </patternFill>
    </fill>
  </fills>
  <borders count="23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17" fillId="0" borderId="0" applyNumberFormat="0" applyFill="0" applyBorder="0" applyAlignment="0" applyProtection="0"/>
  </cellStyleXfs>
  <cellXfs count="247">
    <xf numFmtId="0" fontId="0" fillId="0" borderId="0" xfId="0" applyAlignment="1">
      <alignment wrapText="1"/>
    </xf>
    <xf numFmtId="4" fontId="1" fillId="2" borderId="1" xfId="0" applyNumberFormat="1" applyFont="1" applyFill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wrapText="1"/>
    </xf>
    <xf numFmtId="4" fontId="3" fillId="0" borderId="3" xfId="0" applyNumberFormat="1" applyFont="1" applyBorder="1" applyAlignment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4" fontId="5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4" fontId="7" fillId="0" borderId="7" xfId="0" applyNumberFormat="1" applyFont="1" applyBorder="1" applyAlignment="1">
      <alignment vertical="center" wrapText="1"/>
    </xf>
    <xf numFmtId="4" fontId="8" fillId="4" borderId="8" xfId="0" applyNumberFormat="1" applyFont="1" applyFill="1" applyBorder="1" applyAlignment="1">
      <alignment horizontal="center" vertical="center" wrapText="1"/>
    </xf>
    <xf numFmtId="164" fontId="9" fillId="0" borderId="9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wrapText="1"/>
    </xf>
    <xf numFmtId="166" fontId="11" fillId="5" borderId="11" xfId="0" applyNumberFormat="1" applyFont="1" applyFill="1" applyBorder="1" applyAlignment="1">
      <alignment horizontal="center" vertical="center"/>
    </xf>
    <xf numFmtId="164" fontId="13" fillId="0" borderId="13" xfId="0" applyNumberFormat="1" applyFont="1" applyBorder="1" applyAlignment="1">
      <alignment horizontal="center" vertical="center" wrapText="1"/>
    </xf>
    <xf numFmtId="4" fontId="14" fillId="0" borderId="14" xfId="0" applyNumberFormat="1" applyFont="1" applyBorder="1" applyAlignment="1">
      <alignment horizontal="center" vertical="center" wrapText="1"/>
    </xf>
    <xf numFmtId="4" fontId="0" fillId="0" borderId="15" xfId="0" applyNumberFormat="1" applyBorder="1" applyAlignment="1">
      <alignment vertical="center" wrapText="1"/>
    </xf>
    <xf numFmtId="166" fontId="16" fillId="8" borderId="17" xfId="0" applyNumberFormat="1" applyFont="1" applyFill="1" applyBorder="1" applyAlignment="1">
      <alignment horizontal="center" vertical="center" wrapText="1"/>
    </xf>
    <xf numFmtId="4" fontId="17" fillId="9" borderId="18" xfId="0" applyNumberFormat="1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 vertical="center" wrapText="1"/>
    </xf>
    <xf numFmtId="164" fontId="19" fillId="10" borderId="20" xfId="0" applyNumberFormat="1" applyFont="1" applyFill="1" applyBorder="1" applyAlignment="1">
      <alignment horizontal="center" vertical="center" wrapText="1"/>
    </xf>
    <xf numFmtId="4" fontId="21" fillId="12" borderId="23" xfId="0" applyNumberFormat="1" applyFont="1" applyFill="1" applyBorder="1" applyAlignment="1">
      <alignment horizontal="center" wrapText="1"/>
    </xf>
    <xf numFmtId="4" fontId="24" fillId="15" borderId="26" xfId="0" applyNumberFormat="1" applyFont="1" applyFill="1" applyBorder="1" applyAlignment="1">
      <alignment horizontal="center" vertical="center"/>
    </xf>
    <xf numFmtId="166" fontId="25" fillId="0" borderId="27" xfId="0" applyNumberFormat="1" applyFont="1" applyBorder="1" applyAlignment="1">
      <alignment horizontal="center" vertical="center" wrapText="1"/>
    </xf>
    <xf numFmtId="4" fontId="27" fillId="0" borderId="29" xfId="0" applyNumberFormat="1" applyFont="1" applyBorder="1" applyAlignment="1">
      <alignment horizontal="center" vertical="center" wrapText="1"/>
    </xf>
    <xf numFmtId="4" fontId="30" fillId="18" borderId="32" xfId="0" applyNumberFormat="1" applyFont="1" applyFill="1" applyBorder="1" applyAlignment="1">
      <alignment horizontal="center" vertical="center"/>
    </xf>
    <xf numFmtId="4" fontId="31" fillId="19" borderId="33" xfId="0" applyNumberFormat="1" applyFont="1" applyFill="1" applyBorder="1" applyAlignment="1">
      <alignment horizontal="center" vertical="center"/>
    </xf>
    <xf numFmtId="4" fontId="32" fillId="0" borderId="34" xfId="0" applyNumberFormat="1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3" fontId="34" fillId="20" borderId="36" xfId="0" applyNumberFormat="1" applyFont="1" applyFill="1" applyBorder="1" applyAlignment="1">
      <alignment horizontal="center" vertical="center" wrapText="1"/>
    </xf>
    <xf numFmtId="4" fontId="0" fillId="0" borderId="37" xfId="0" applyNumberFormat="1" applyBorder="1" applyAlignment="1">
      <alignment vertical="center" wrapText="1"/>
    </xf>
    <xf numFmtId="3" fontId="35" fillId="21" borderId="38" xfId="0" applyNumberFormat="1" applyFont="1" applyFill="1" applyBorder="1" applyAlignment="1">
      <alignment horizontal="center" vertical="center" wrapText="1"/>
    </xf>
    <xf numFmtId="0" fontId="36" fillId="0" borderId="39" xfId="0" applyFont="1" applyBorder="1" applyAlignment="1">
      <alignment horizontal="center" wrapText="1"/>
    </xf>
    <xf numFmtId="4" fontId="37" fillId="22" borderId="40" xfId="0" applyNumberFormat="1" applyFont="1" applyFill="1" applyBorder="1" applyAlignment="1">
      <alignment horizontal="center" vertical="center"/>
    </xf>
    <xf numFmtId="166" fontId="38" fillId="23" borderId="41" xfId="0" applyNumberFormat="1" applyFont="1" applyFill="1" applyBorder="1" applyAlignment="1">
      <alignment horizontal="center" vertical="center"/>
    </xf>
    <xf numFmtId="4" fontId="39" fillId="24" borderId="43" xfId="0" applyNumberFormat="1" applyFont="1" applyFill="1" applyBorder="1" applyAlignment="1">
      <alignment horizontal="center" vertical="center" wrapText="1"/>
    </xf>
    <xf numFmtId="4" fontId="40" fillId="25" borderId="44" xfId="0" applyNumberFormat="1" applyFont="1" applyFill="1" applyBorder="1" applyAlignment="1">
      <alignment horizontal="center" vertical="center"/>
    </xf>
    <xf numFmtId="167" fontId="42" fillId="0" borderId="45" xfId="0" applyNumberFormat="1" applyFont="1" applyBorder="1" applyAlignment="1">
      <alignment wrapText="1"/>
    </xf>
    <xf numFmtId="164" fontId="43" fillId="0" borderId="46" xfId="0" applyNumberFormat="1" applyFont="1" applyBorder="1" applyAlignment="1">
      <alignment horizontal="center" vertical="center" wrapText="1"/>
    </xf>
    <xf numFmtId="164" fontId="44" fillId="0" borderId="47" xfId="0" applyNumberFormat="1" applyFont="1" applyBorder="1" applyAlignment="1">
      <alignment vertical="center" wrapText="1"/>
    </xf>
    <xf numFmtId="4" fontId="45" fillId="27" borderId="48" xfId="0" applyNumberFormat="1" applyFont="1" applyFill="1" applyBorder="1" applyAlignment="1">
      <alignment horizontal="center" vertical="center"/>
    </xf>
    <xf numFmtId="0" fontId="46" fillId="28" borderId="49" xfId="0" applyFont="1" applyFill="1" applyBorder="1" applyAlignment="1">
      <alignment horizontal="center" wrapText="1"/>
    </xf>
    <xf numFmtId="4" fontId="47" fillId="29" borderId="50" xfId="0" applyNumberFormat="1" applyFont="1" applyFill="1" applyBorder="1" applyAlignment="1">
      <alignment horizontal="center" vertical="center"/>
    </xf>
    <xf numFmtId="4" fontId="48" fillId="0" borderId="51" xfId="0" applyNumberFormat="1" applyFont="1" applyBorder="1" applyAlignment="1">
      <alignment vertical="center" wrapText="1"/>
    </xf>
    <xf numFmtId="4" fontId="49" fillId="0" borderId="52" xfId="0" applyNumberFormat="1" applyFont="1" applyBorder="1" applyAlignment="1">
      <alignment horizontal="center" wrapText="1"/>
    </xf>
    <xf numFmtId="0" fontId="51" fillId="0" borderId="54" xfId="0" applyFont="1" applyBorder="1" applyAlignment="1">
      <alignment horizontal="center" vertical="center" wrapText="1"/>
    </xf>
    <xf numFmtId="166" fontId="52" fillId="0" borderId="56" xfId="0" applyNumberFormat="1" applyFont="1" applyBorder="1" applyAlignment="1">
      <alignment vertical="center" wrapText="1"/>
    </xf>
    <xf numFmtId="4" fontId="53" fillId="31" borderId="57" xfId="0" applyNumberFormat="1" applyFont="1" applyFill="1" applyBorder="1" applyAlignment="1">
      <alignment horizontal="center" vertical="center" wrapText="1"/>
    </xf>
    <xf numFmtId="0" fontId="54" fillId="32" borderId="58" xfId="0" applyFont="1" applyFill="1" applyBorder="1" applyAlignment="1">
      <alignment horizontal="center" vertical="center" wrapText="1"/>
    </xf>
    <xf numFmtId="167" fontId="55" fillId="0" borderId="59" xfId="0" applyNumberFormat="1" applyFont="1" applyBorder="1" applyAlignment="1">
      <alignment horizontal="center" wrapText="1"/>
    </xf>
    <xf numFmtId="4" fontId="56" fillId="33" borderId="60" xfId="0" applyNumberFormat="1" applyFont="1" applyFill="1" applyBorder="1" applyAlignment="1">
      <alignment horizontal="center" vertical="center"/>
    </xf>
    <xf numFmtId="0" fontId="57" fillId="0" borderId="61" xfId="0" applyFont="1" applyBorder="1" applyAlignment="1">
      <alignment horizontal="center" vertical="center" wrapText="1"/>
    </xf>
    <xf numFmtId="0" fontId="58" fillId="34" borderId="62" xfId="0" applyFont="1" applyFill="1" applyBorder="1" applyAlignment="1">
      <alignment horizontal="center" vertical="center" wrapText="1"/>
    </xf>
    <xf numFmtId="4" fontId="59" fillId="0" borderId="63" xfId="0" applyNumberFormat="1" applyFont="1" applyBorder="1" applyAlignment="1">
      <alignment horizontal="center" wrapText="1"/>
    </xf>
    <xf numFmtId="0" fontId="60" fillId="35" borderId="65" xfId="0" applyFont="1" applyFill="1" applyBorder="1" applyAlignment="1">
      <alignment horizontal="center" vertical="center" wrapText="1"/>
    </xf>
    <xf numFmtId="0" fontId="61" fillId="0" borderId="66" xfId="0" applyFont="1" applyBorder="1" applyAlignment="1">
      <alignment horizontal="center" wrapText="1"/>
    </xf>
    <xf numFmtId="4" fontId="63" fillId="0" borderId="68" xfId="0" applyNumberFormat="1" applyFont="1" applyBorder="1" applyAlignment="1">
      <alignment horizontal="center" vertical="center" wrapText="1"/>
    </xf>
    <xf numFmtId="4" fontId="67" fillId="0" borderId="72" xfId="0" applyNumberFormat="1" applyFont="1" applyBorder="1" applyAlignment="1">
      <alignment horizontal="center" wrapText="1"/>
    </xf>
    <xf numFmtId="0" fontId="70" fillId="0" borderId="75" xfId="0" applyFont="1" applyBorder="1" applyAlignment="1">
      <alignment horizontal="center" vertical="center" wrapText="1"/>
    </xf>
    <xf numFmtId="4" fontId="71" fillId="0" borderId="76" xfId="0" applyNumberFormat="1" applyFont="1" applyBorder="1" applyAlignment="1">
      <alignment horizontal="center" vertical="center" wrapText="1"/>
    </xf>
    <xf numFmtId="0" fontId="72" fillId="41" borderId="77" xfId="0" applyFont="1" applyFill="1" applyBorder="1" applyAlignment="1">
      <alignment horizontal="center" vertical="center"/>
    </xf>
    <xf numFmtId="4" fontId="0" fillId="0" borderId="78" xfId="0" applyNumberFormat="1" applyBorder="1" applyAlignment="1">
      <alignment vertical="center" wrapText="1"/>
    </xf>
    <xf numFmtId="166" fontId="73" fillId="42" borderId="79" xfId="0" applyNumberFormat="1" applyFont="1" applyFill="1" applyBorder="1" applyAlignment="1">
      <alignment horizontal="center" vertical="center"/>
    </xf>
    <xf numFmtId="4" fontId="74" fillId="0" borderId="80" xfId="0" applyNumberFormat="1" applyFont="1" applyBorder="1" applyAlignment="1">
      <alignment horizontal="center" vertical="center" wrapText="1"/>
    </xf>
    <xf numFmtId="4" fontId="75" fillId="43" borderId="81" xfId="0" applyNumberFormat="1" applyFont="1" applyFill="1" applyBorder="1" applyAlignment="1">
      <alignment horizontal="center" vertical="center" wrapText="1"/>
    </xf>
    <xf numFmtId="4" fontId="76" fillId="0" borderId="82" xfId="0" applyNumberFormat="1" applyFont="1" applyBorder="1" applyAlignment="1">
      <alignment horizontal="center" wrapText="1"/>
    </xf>
    <xf numFmtId="3" fontId="77" fillId="44" borderId="83" xfId="0" applyNumberFormat="1" applyFont="1" applyFill="1" applyBorder="1" applyAlignment="1">
      <alignment horizontal="center" vertical="center" wrapText="1"/>
    </xf>
    <xf numFmtId="0" fontId="78" fillId="45" borderId="84" xfId="0" applyFont="1" applyFill="1" applyBorder="1" applyAlignment="1">
      <alignment horizontal="center" vertical="center"/>
    </xf>
    <xf numFmtId="164" fontId="79" fillId="46" borderId="85" xfId="0" applyNumberFormat="1" applyFont="1" applyFill="1" applyBorder="1" applyAlignment="1">
      <alignment horizontal="center" vertical="center" wrapText="1"/>
    </xf>
    <xf numFmtId="3" fontId="80" fillId="47" borderId="86" xfId="0" applyNumberFormat="1" applyFont="1" applyFill="1" applyBorder="1" applyAlignment="1">
      <alignment horizontal="center" vertical="center" wrapText="1"/>
    </xf>
    <xf numFmtId="0" fontId="81" fillId="0" borderId="87" xfId="0" applyFont="1" applyBorder="1" applyAlignment="1">
      <alignment horizontal="center" wrapText="1"/>
    </xf>
    <xf numFmtId="164" fontId="82" fillId="48" borderId="88" xfId="0" applyNumberFormat="1" applyFont="1" applyFill="1" applyBorder="1" applyAlignment="1">
      <alignment horizontal="center" vertical="center" wrapText="1"/>
    </xf>
    <xf numFmtId="0" fontId="83" fillId="49" borderId="89" xfId="0" applyFont="1" applyFill="1" applyBorder="1" applyAlignment="1">
      <alignment horizontal="center" vertical="center"/>
    </xf>
    <xf numFmtId="0" fontId="85" fillId="0" borderId="90" xfId="0" applyFont="1" applyBorder="1" applyAlignment="1">
      <alignment wrapText="1"/>
    </xf>
    <xf numFmtId="0" fontId="86" fillId="51" borderId="91" xfId="0" applyFont="1" applyFill="1" applyBorder="1" applyAlignment="1">
      <alignment horizontal="center" vertical="center" wrapText="1"/>
    </xf>
    <xf numFmtId="4" fontId="87" fillId="52" borderId="92" xfId="0" applyNumberFormat="1" applyFont="1" applyFill="1" applyBorder="1" applyAlignment="1">
      <alignment horizontal="center" vertical="center"/>
    </xf>
    <xf numFmtId="0" fontId="89" fillId="54" borderId="93" xfId="0" applyFont="1" applyFill="1" applyBorder="1" applyAlignment="1">
      <alignment horizontal="center" wrapText="1"/>
    </xf>
    <xf numFmtId="4" fontId="91" fillId="56" borderId="95" xfId="0" applyNumberFormat="1" applyFont="1" applyFill="1" applyBorder="1" applyAlignment="1">
      <alignment horizontal="center" vertical="center"/>
    </xf>
    <xf numFmtId="0" fontId="92" fillId="0" borderId="96" xfId="0" applyFont="1" applyBorder="1" applyAlignment="1">
      <alignment wrapText="1"/>
    </xf>
    <xf numFmtId="4" fontId="93" fillId="0" borderId="97" xfId="0" applyNumberFormat="1" applyFont="1" applyBorder="1" applyAlignment="1">
      <alignment horizontal="center" wrapText="1"/>
    </xf>
    <xf numFmtId="166" fontId="94" fillId="57" borderId="98" xfId="0" applyNumberFormat="1" applyFont="1" applyFill="1" applyBorder="1" applyAlignment="1">
      <alignment horizontal="center" vertical="center"/>
    </xf>
    <xf numFmtId="4" fontId="96" fillId="0" borderId="100" xfId="0" applyNumberFormat="1" applyFont="1" applyBorder="1" applyAlignment="1">
      <alignment horizontal="center" vertical="center" wrapText="1"/>
    </xf>
    <xf numFmtId="4" fontId="97" fillId="0" borderId="101" xfId="0" applyNumberFormat="1" applyFont="1" applyBorder="1" applyAlignment="1">
      <alignment horizontal="center" vertical="center" wrapText="1"/>
    </xf>
    <xf numFmtId="0" fontId="98" fillId="0" borderId="102" xfId="0" applyFont="1" applyBorder="1" applyAlignment="1">
      <alignment horizontal="center" vertical="center" wrapText="1"/>
    </xf>
    <xf numFmtId="4" fontId="99" fillId="59" borderId="103" xfId="0" applyNumberFormat="1" applyFont="1" applyFill="1" applyBorder="1" applyAlignment="1">
      <alignment horizontal="center" vertical="center"/>
    </xf>
    <xf numFmtId="4" fontId="100" fillId="60" borderId="104" xfId="0" applyNumberFormat="1" applyFont="1" applyFill="1" applyBorder="1" applyAlignment="1">
      <alignment horizontal="center" vertical="center" wrapText="1"/>
    </xf>
    <xf numFmtId="0" fontId="101" fillId="61" borderId="105" xfId="0" applyFont="1" applyFill="1" applyBorder="1" applyAlignment="1">
      <alignment horizontal="center" vertical="center" wrapText="1"/>
    </xf>
    <xf numFmtId="0" fontId="102" fillId="0" borderId="107" xfId="0" applyFont="1" applyBorder="1" applyAlignment="1">
      <alignment horizontal="center" wrapText="1"/>
    </xf>
    <xf numFmtId="4" fontId="103" fillId="62" borderId="108" xfId="0" applyNumberFormat="1" applyFont="1" applyFill="1" applyBorder="1" applyAlignment="1">
      <alignment horizontal="center" vertical="center"/>
    </xf>
    <xf numFmtId="4" fontId="104" fillId="63" borderId="109" xfId="0" applyNumberFormat="1" applyFont="1" applyFill="1" applyBorder="1" applyAlignment="1">
      <alignment horizontal="center" vertical="center" wrapText="1"/>
    </xf>
    <xf numFmtId="166" fontId="105" fillId="64" borderId="110" xfId="0" applyNumberFormat="1" applyFont="1" applyFill="1" applyBorder="1" applyAlignment="1">
      <alignment horizontal="center" vertical="center" wrapText="1"/>
    </xf>
    <xf numFmtId="0" fontId="0" fillId="0" borderId="112" xfId="0" applyBorder="1" applyAlignment="1">
      <alignment horizontal="center" wrapText="1"/>
    </xf>
    <xf numFmtId="164" fontId="0" fillId="0" borderId="114" xfId="0" applyNumberFormat="1" applyBorder="1" applyAlignment="1">
      <alignment horizontal="center" vertical="center" wrapText="1"/>
    </xf>
    <xf numFmtId="4" fontId="109" fillId="0" borderId="117" xfId="0" applyNumberFormat="1" applyFont="1" applyBorder="1" applyAlignment="1">
      <alignment horizontal="center" wrapText="1"/>
    </xf>
    <xf numFmtId="0" fontId="110" fillId="68" borderId="118" xfId="0" applyFont="1" applyFill="1" applyBorder="1" applyAlignment="1">
      <alignment horizontal="center" vertical="center"/>
    </xf>
    <xf numFmtId="4" fontId="111" fillId="69" borderId="119" xfId="0" applyNumberFormat="1" applyFont="1" applyFill="1" applyBorder="1" applyAlignment="1">
      <alignment horizontal="center" vertical="center" wrapText="1"/>
    </xf>
    <xf numFmtId="164" fontId="112" fillId="70" borderId="120" xfId="0" applyNumberFormat="1" applyFont="1" applyFill="1" applyBorder="1" applyAlignment="1">
      <alignment horizontal="center" vertical="center" wrapText="1"/>
    </xf>
    <xf numFmtId="4" fontId="113" fillId="71" borderId="121" xfId="0" applyNumberFormat="1" applyFont="1" applyFill="1" applyBorder="1" applyAlignment="1">
      <alignment horizontal="center" wrapText="1"/>
    </xf>
    <xf numFmtId="4" fontId="115" fillId="0" borderId="123" xfId="0" applyNumberFormat="1" applyFont="1" applyBorder="1" applyAlignment="1">
      <alignment horizontal="center" vertical="center" wrapText="1"/>
    </xf>
    <xf numFmtId="0" fontId="117" fillId="0" borderId="125" xfId="0" applyFont="1" applyBorder="1" applyAlignment="1">
      <alignment wrapText="1"/>
    </xf>
    <xf numFmtId="4" fontId="118" fillId="74" borderId="126" xfId="0" applyNumberFormat="1" applyFont="1" applyFill="1" applyBorder="1" applyAlignment="1">
      <alignment horizontal="center" vertical="center" wrapText="1"/>
    </xf>
    <xf numFmtId="4" fontId="119" fillId="0" borderId="127" xfId="0" applyNumberFormat="1" applyFont="1" applyBorder="1" applyAlignment="1">
      <alignment vertical="center" wrapText="1"/>
    </xf>
    <xf numFmtId="4" fontId="121" fillId="76" borderId="129" xfId="0" applyNumberFormat="1" applyFont="1" applyFill="1" applyBorder="1" applyAlignment="1">
      <alignment horizontal="center" vertical="center"/>
    </xf>
    <xf numFmtId="4" fontId="122" fillId="0" borderId="130" xfId="0" applyNumberFormat="1" applyFont="1" applyBorder="1" applyAlignment="1">
      <alignment horizontal="center" vertical="center" wrapText="1"/>
    </xf>
    <xf numFmtId="0" fontId="127" fillId="0" borderId="135" xfId="0" applyFont="1" applyBorder="1" applyAlignment="1">
      <alignment horizontal="center" vertical="center" wrapText="1"/>
    </xf>
    <xf numFmtId="0" fontId="128" fillId="81" borderId="136" xfId="0" applyFont="1" applyFill="1" applyBorder="1" applyAlignment="1">
      <alignment horizontal="center" vertical="center"/>
    </xf>
    <xf numFmtId="4" fontId="129" fillId="82" borderId="137" xfId="0" applyNumberFormat="1" applyFont="1" applyFill="1" applyBorder="1" applyAlignment="1">
      <alignment horizontal="center" vertical="center"/>
    </xf>
    <xf numFmtId="4" fontId="131" fillId="0" borderId="140" xfId="0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34" fillId="86" borderId="143" xfId="0" applyFont="1" applyFill="1" applyBorder="1" applyAlignment="1">
      <alignment horizontal="center" wrapText="1"/>
    </xf>
    <xf numFmtId="0" fontId="135" fillId="87" borderId="144" xfId="0" applyFont="1" applyFill="1" applyBorder="1" applyAlignment="1">
      <alignment horizontal="center" vertical="center"/>
    </xf>
    <xf numFmtId="0" fontId="137" fillId="89" borderId="146" xfId="0" applyFont="1" applyFill="1" applyBorder="1" applyAlignment="1">
      <alignment horizontal="center" vertical="center" wrapText="1"/>
    </xf>
    <xf numFmtId="164" fontId="138" fillId="0" borderId="147" xfId="0" applyNumberFormat="1" applyFont="1" applyBorder="1" applyAlignment="1">
      <alignment horizontal="center" vertical="center" wrapText="1"/>
    </xf>
    <xf numFmtId="0" fontId="141" fillId="92" borderId="150" xfId="0" applyFont="1" applyFill="1" applyBorder="1" applyAlignment="1">
      <alignment horizontal="center" vertical="center"/>
    </xf>
    <xf numFmtId="0" fontId="142" fillId="0" borderId="151" xfId="0" applyFont="1" applyBorder="1" applyAlignment="1">
      <alignment wrapText="1"/>
    </xf>
    <xf numFmtId="0" fontId="144" fillId="0" borderId="152" xfId="0" applyFont="1" applyBorder="1" applyAlignment="1">
      <alignment wrapText="1"/>
    </xf>
    <xf numFmtId="0" fontId="145" fillId="0" borderId="153" xfId="0" applyFont="1" applyBorder="1" applyAlignment="1">
      <alignment horizontal="center" wrapText="1"/>
    </xf>
    <xf numFmtId="0" fontId="146" fillId="0" borderId="154" xfId="0" applyFont="1" applyBorder="1" applyAlignment="1">
      <alignment wrapText="1"/>
    </xf>
    <xf numFmtId="0" fontId="147" fillId="0" borderId="155" xfId="0" applyFont="1" applyBorder="1" applyAlignment="1">
      <alignment wrapText="1"/>
    </xf>
    <xf numFmtId="0" fontId="148" fillId="94" borderId="156" xfId="0" applyFont="1" applyFill="1" applyBorder="1" applyAlignment="1">
      <alignment horizontal="center" vertical="center"/>
    </xf>
    <xf numFmtId="0" fontId="149" fillId="0" borderId="157" xfId="0" applyFont="1" applyBorder="1" applyAlignment="1">
      <alignment wrapText="1"/>
    </xf>
    <xf numFmtId="4" fontId="150" fillId="0" borderId="158" xfId="0" applyNumberFormat="1" applyFont="1" applyBorder="1" applyAlignment="1">
      <alignment horizontal="center" vertical="center" wrapText="1"/>
    </xf>
    <xf numFmtId="4" fontId="151" fillId="95" borderId="159" xfId="0" applyNumberFormat="1" applyFont="1" applyFill="1" applyBorder="1" applyAlignment="1">
      <alignment horizontal="center" vertical="center" wrapText="1"/>
    </xf>
    <xf numFmtId="4" fontId="152" fillId="0" borderId="160" xfId="0" applyNumberFormat="1" applyFont="1" applyBorder="1" applyAlignment="1">
      <alignment horizontal="center" vertical="center" wrapText="1"/>
    </xf>
    <xf numFmtId="166" fontId="153" fillId="96" borderId="161" xfId="0" applyNumberFormat="1" applyFont="1" applyFill="1" applyBorder="1" applyAlignment="1">
      <alignment horizontal="center" vertical="center"/>
    </xf>
    <xf numFmtId="4" fontId="154" fillId="97" borderId="162" xfId="0" applyNumberFormat="1" applyFont="1" applyFill="1" applyBorder="1" applyAlignment="1">
      <alignment horizontal="center" vertical="center"/>
    </xf>
    <xf numFmtId="4" fontId="156" fillId="99" borderId="164" xfId="0" applyNumberFormat="1" applyFont="1" applyFill="1" applyBorder="1" applyAlignment="1">
      <alignment horizontal="center" vertical="center"/>
    </xf>
    <xf numFmtId="0" fontId="157" fillId="100" borderId="165" xfId="0" applyFont="1" applyFill="1" applyBorder="1" applyAlignment="1">
      <alignment horizontal="center" vertical="center" wrapText="1"/>
    </xf>
    <xf numFmtId="0" fontId="158" fillId="0" borderId="166" xfId="0" applyFont="1" applyBorder="1" applyAlignment="1">
      <alignment horizontal="center" wrapText="1"/>
    </xf>
    <xf numFmtId="0" fontId="0" fillId="0" borderId="167" xfId="0" applyBorder="1" applyAlignment="1">
      <alignment horizontal="center" wrapText="1"/>
    </xf>
    <xf numFmtId="0" fontId="159" fillId="0" borderId="168" xfId="0" applyFont="1" applyBorder="1" applyAlignment="1">
      <alignment wrapText="1"/>
    </xf>
    <xf numFmtId="0" fontId="161" fillId="102" borderId="170" xfId="0" applyFont="1" applyFill="1" applyBorder="1" applyAlignment="1">
      <alignment horizontal="center" vertical="center" wrapText="1"/>
    </xf>
    <xf numFmtId="4" fontId="162" fillId="0" borderId="171" xfId="0" applyNumberFormat="1" applyFont="1" applyBorder="1" applyAlignment="1">
      <alignment horizontal="center" vertical="center" wrapText="1"/>
    </xf>
    <xf numFmtId="4" fontId="163" fillId="0" borderId="173" xfId="0" applyNumberFormat="1" applyFont="1" applyBorder="1" applyAlignment="1">
      <alignment horizontal="center" vertical="center" wrapText="1"/>
    </xf>
    <xf numFmtId="164" fontId="164" fillId="103" borderId="174" xfId="0" applyNumberFormat="1" applyFont="1" applyFill="1" applyBorder="1" applyAlignment="1">
      <alignment horizontal="center" vertical="center" wrapText="1"/>
    </xf>
    <xf numFmtId="166" fontId="165" fillId="104" borderId="175" xfId="0" applyNumberFormat="1" applyFont="1" applyFill="1" applyBorder="1" applyAlignment="1">
      <alignment horizontal="center" vertical="center"/>
    </xf>
    <xf numFmtId="4" fontId="166" fillId="105" borderId="176" xfId="0" applyNumberFormat="1" applyFont="1" applyFill="1" applyBorder="1" applyAlignment="1">
      <alignment horizontal="center" vertical="center"/>
    </xf>
    <xf numFmtId="0" fontId="167" fillId="0" borderId="177" xfId="0" applyFont="1" applyBorder="1" applyAlignment="1">
      <alignment horizontal="center" wrapText="1"/>
    </xf>
    <xf numFmtId="4" fontId="169" fillId="0" borderId="179" xfId="0" applyNumberFormat="1" applyFont="1" applyBorder="1" applyAlignment="1">
      <alignment horizontal="center" wrapText="1"/>
    </xf>
    <xf numFmtId="0" fontId="170" fillId="0" borderId="180" xfId="0" applyFont="1" applyBorder="1" applyAlignment="1">
      <alignment horizontal="center" vertical="center" wrapText="1"/>
    </xf>
    <xf numFmtId="0" fontId="171" fillId="0" borderId="181" xfId="0" applyFont="1" applyBorder="1" applyAlignment="1">
      <alignment horizontal="center" vertical="center" wrapText="1"/>
    </xf>
    <xf numFmtId="4" fontId="0" fillId="0" borderId="182" xfId="0" applyNumberFormat="1" applyBorder="1" applyAlignment="1">
      <alignment vertical="center" wrapText="1"/>
    </xf>
    <xf numFmtId="4" fontId="172" fillId="107" borderId="183" xfId="0" applyNumberFormat="1" applyFont="1" applyFill="1" applyBorder="1" applyAlignment="1">
      <alignment horizontal="center" vertical="center"/>
    </xf>
    <xf numFmtId="4" fontId="173" fillId="0" borderId="184" xfId="0" applyNumberFormat="1" applyFont="1" applyBorder="1" applyAlignment="1">
      <alignment horizontal="center" vertical="center" wrapText="1"/>
    </xf>
    <xf numFmtId="4" fontId="0" fillId="0" borderId="185" xfId="0" applyNumberFormat="1" applyBorder="1" applyAlignment="1">
      <alignment vertical="center" wrapText="1"/>
    </xf>
    <xf numFmtId="164" fontId="0" fillId="108" borderId="187" xfId="0" applyNumberFormat="1" applyFill="1" applyBorder="1" applyAlignment="1">
      <alignment vertical="center" wrapText="1"/>
    </xf>
    <xf numFmtId="4" fontId="175" fillId="109" borderId="188" xfId="0" applyNumberFormat="1" applyFont="1" applyFill="1" applyBorder="1" applyAlignment="1">
      <alignment horizontal="center" vertical="center"/>
    </xf>
    <xf numFmtId="166" fontId="176" fillId="110" borderId="189" xfId="0" applyNumberFormat="1" applyFont="1" applyFill="1" applyBorder="1" applyAlignment="1">
      <alignment horizontal="center" vertical="center"/>
    </xf>
    <xf numFmtId="164" fontId="177" fillId="111" borderId="190" xfId="0" applyNumberFormat="1" applyFont="1" applyFill="1" applyBorder="1" applyAlignment="1">
      <alignment horizontal="center" vertical="center" wrapText="1"/>
    </xf>
    <xf numFmtId="4" fontId="179" fillId="112" borderId="192" xfId="0" applyNumberFormat="1" applyFont="1" applyFill="1" applyBorder="1" applyAlignment="1">
      <alignment horizontal="center" vertical="center"/>
    </xf>
    <xf numFmtId="164" fontId="0" fillId="0" borderId="195" xfId="0" applyNumberFormat="1" applyBorder="1" applyAlignment="1">
      <alignment vertical="center" wrapText="1"/>
    </xf>
    <xf numFmtId="0" fontId="182" fillId="115" borderId="196" xfId="0" applyFont="1" applyFill="1" applyBorder="1" applyAlignment="1">
      <alignment horizontal="center" vertical="center"/>
    </xf>
    <xf numFmtId="4" fontId="183" fillId="116" borderId="197" xfId="0" applyNumberFormat="1" applyFont="1" applyFill="1" applyBorder="1" applyAlignment="1">
      <alignment horizontal="center" vertical="center"/>
    </xf>
    <xf numFmtId="164" fontId="184" fillId="117" borderId="198" xfId="0" applyNumberFormat="1" applyFont="1" applyFill="1" applyBorder="1" applyAlignment="1">
      <alignment horizontal="center" vertical="center" wrapText="1"/>
    </xf>
    <xf numFmtId="0" fontId="185" fillId="0" borderId="199" xfId="0" applyFont="1" applyBorder="1" applyAlignment="1">
      <alignment wrapText="1"/>
    </xf>
    <xf numFmtId="4" fontId="186" fillId="0" borderId="200" xfId="0" applyNumberFormat="1" applyFont="1" applyBorder="1" applyAlignment="1">
      <alignment horizontal="center" wrapText="1"/>
    </xf>
    <xf numFmtId="164" fontId="187" fillId="118" borderId="201" xfId="0" applyNumberFormat="1" applyFont="1" applyFill="1" applyBorder="1" applyAlignment="1">
      <alignment horizontal="center" vertical="center" wrapText="1"/>
    </xf>
    <xf numFmtId="164" fontId="190" fillId="121" borderId="204" xfId="0" applyNumberFormat="1" applyFont="1" applyFill="1" applyBorder="1" applyAlignment="1">
      <alignment horizontal="center" vertical="center" wrapText="1"/>
    </xf>
    <xf numFmtId="4" fontId="192" fillId="123" borderId="206" xfId="0" applyNumberFormat="1" applyFont="1" applyFill="1" applyBorder="1" applyAlignment="1">
      <alignment horizontal="center" vertical="center" wrapText="1"/>
    </xf>
    <xf numFmtId="0" fontId="193" fillId="0" borderId="207" xfId="0" applyFont="1" applyBorder="1" applyAlignment="1">
      <alignment horizontal="center" vertical="center" wrapText="1"/>
    </xf>
    <xf numFmtId="4" fontId="194" fillId="0" borderId="208" xfId="0" applyNumberFormat="1" applyFont="1" applyBorder="1" applyAlignment="1">
      <alignment horizontal="center" vertical="center" wrapText="1"/>
    </xf>
    <xf numFmtId="0" fontId="195" fillId="0" borderId="209" xfId="0" applyFont="1" applyBorder="1" applyAlignment="1">
      <alignment horizontal="center" wrapText="1"/>
    </xf>
    <xf numFmtId="4" fontId="196" fillId="124" borderId="210" xfId="0" applyNumberFormat="1" applyFont="1" applyFill="1" applyBorder="1" applyAlignment="1">
      <alignment horizontal="center" wrapText="1"/>
    </xf>
    <xf numFmtId="3" fontId="197" fillId="125" borderId="212" xfId="0" applyNumberFormat="1" applyFont="1" applyFill="1" applyBorder="1" applyAlignment="1">
      <alignment horizontal="center" vertical="center" wrapText="1"/>
    </xf>
    <xf numFmtId="4" fontId="198" fillId="0" borderId="213" xfId="0" applyNumberFormat="1" applyFont="1" applyBorder="1" applyAlignment="1">
      <alignment horizontal="center" wrapText="1"/>
    </xf>
    <xf numFmtId="4" fontId="199" fillId="0" borderId="214" xfId="0" applyNumberFormat="1" applyFont="1" applyBorder="1" applyAlignment="1">
      <alignment horizontal="center" vertical="center" wrapText="1"/>
    </xf>
    <xf numFmtId="0" fontId="200" fillId="126" borderId="215" xfId="0" applyFont="1" applyFill="1" applyBorder="1" applyAlignment="1">
      <alignment horizontal="center" vertical="center" wrapText="1"/>
    </xf>
    <xf numFmtId="4" fontId="201" fillId="0" borderId="217" xfId="0" applyNumberFormat="1" applyFont="1" applyBorder="1" applyAlignment="1">
      <alignment horizontal="center" wrapText="1"/>
    </xf>
    <xf numFmtId="0" fontId="202" fillId="0" borderId="218" xfId="0" applyFont="1" applyBorder="1" applyAlignment="1">
      <alignment horizontal="center" wrapText="1"/>
    </xf>
    <xf numFmtId="164" fontId="203" fillId="127" borderId="219" xfId="0" applyNumberFormat="1" applyFont="1" applyFill="1" applyBorder="1" applyAlignment="1">
      <alignment horizontal="center" vertical="center" wrapText="1"/>
    </xf>
    <xf numFmtId="164" fontId="204" fillId="128" borderId="221" xfId="0" applyNumberFormat="1" applyFont="1" applyFill="1" applyBorder="1" applyAlignment="1">
      <alignment horizontal="center" vertical="center" wrapText="1"/>
    </xf>
    <xf numFmtId="164" fontId="205" fillId="0" borderId="222" xfId="0" applyNumberFormat="1" applyFont="1" applyBorder="1" applyAlignment="1">
      <alignment horizontal="center" vertical="center" wrapText="1"/>
    </xf>
    <xf numFmtId="164" fontId="207" fillId="0" borderId="223" xfId="0" applyNumberFormat="1" applyFont="1" applyBorder="1" applyAlignment="1">
      <alignment horizontal="center" vertical="center" wrapText="1"/>
    </xf>
    <xf numFmtId="166" fontId="0" fillId="0" borderId="224" xfId="0" applyNumberFormat="1" applyBorder="1" applyAlignment="1">
      <alignment vertical="center" wrapText="1"/>
    </xf>
    <xf numFmtId="4" fontId="209" fillId="130" borderId="226" xfId="0" applyNumberFormat="1" applyFont="1" applyFill="1" applyBorder="1" applyAlignment="1">
      <alignment horizontal="center" vertical="center"/>
    </xf>
    <xf numFmtId="164" fontId="211" fillId="0" borderId="228" xfId="0" applyNumberFormat="1" applyFont="1" applyBorder="1" applyAlignment="1">
      <alignment horizontal="center" vertical="center" wrapText="1"/>
    </xf>
    <xf numFmtId="4" fontId="212" fillId="132" borderId="229" xfId="0" applyNumberFormat="1" applyFont="1" applyFill="1" applyBorder="1" applyAlignment="1">
      <alignment horizontal="center" vertical="center"/>
    </xf>
    <xf numFmtId="0" fontId="213" fillId="133" borderId="230" xfId="0" applyFont="1" applyFill="1" applyBorder="1" applyAlignment="1">
      <alignment horizontal="center" vertical="center"/>
    </xf>
    <xf numFmtId="4" fontId="214" fillId="0" borderId="231" xfId="0" applyNumberFormat="1" applyFont="1" applyBorder="1" applyAlignment="1">
      <alignment horizontal="center" vertical="center" wrapText="1"/>
    </xf>
    <xf numFmtId="0" fontId="215" fillId="134" borderId="232" xfId="0" applyFont="1" applyFill="1" applyBorder="1" applyAlignment="1">
      <alignment horizontal="center" vertical="center" wrapText="1"/>
    </xf>
    <xf numFmtId="0" fontId="0" fillId="0" borderId="233" xfId="0" applyBorder="1" applyAlignment="1">
      <alignment vertical="center" wrapText="1"/>
    </xf>
    <xf numFmtId="4" fontId="216" fillId="135" borderId="234" xfId="0" applyNumberFormat="1" applyFont="1" applyFill="1" applyBorder="1" applyAlignment="1">
      <alignment horizontal="center" vertical="center" wrapText="1"/>
    </xf>
    <xf numFmtId="166" fontId="66" fillId="39" borderId="71" xfId="0" applyNumberFormat="1" applyFont="1" applyFill="1" applyBorder="1" applyAlignment="1">
      <alignment horizontal="center" vertical="center"/>
    </xf>
    <xf numFmtId="166" fontId="114" fillId="72" borderId="122" xfId="0" applyNumberFormat="1" applyFont="1" applyFill="1" applyBorder="1" applyAlignment="1">
      <alignment horizontal="center" vertical="center"/>
    </xf>
    <xf numFmtId="4" fontId="65" fillId="38" borderId="70" xfId="0" applyNumberFormat="1" applyFont="1" applyFill="1" applyBorder="1" applyAlignment="1">
      <alignment horizontal="center" vertical="center" wrapText="1"/>
    </xf>
    <xf numFmtId="0" fontId="136" fillId="88" borderId="145" xfId="0" applyFont="1" applyFill="1" applyBorder="1" applyAlignment="1">
      <alignment horizontal="center" vertical="center" wrapText="1"/>
    </xf>
    <xf numFmtId="0" fontId="28" fillId="17" borderId="30" xfId="0" applyFont="1" applyFill="1" applyBorder="1" applyAlignment="1">
      <alignment horizontal="left" vertical="center" wrapText="1"/>
    </xf>
    <xf numFmtId="166" fontId="106" fillId="65" borderId="111" xfId="0" applyNumberFormat="1" applyFont="1" applyFill="1" applyBorder="1" applyAlignment="1">
      <alignment horizontal="left" vertical="center" wrapText="1"/>
    </xf>
    <xf numFmtId="4" fontId="140" fillId="91" borderId="149" xfId="0" applyNumberFormat="1" applyFont="1" applyFill="1" applyBorder="1" applyAlignment="1">
      <alignment horizontal="left" vertical="center" wrapText="1"/>
    </xf>
    <xf numFmtId="4" fontId="178" fillId="0" borderId="191" xfId="0" applyNumberFormat="1" applyFont="1" applyBorder="1" applyAlignment="1">
      <alignment horizontal="center" vertical="center" wrapText="1"/>
    </xf>
    <xf numFmtId="164" fontId="168" fillId="106" borderId="178" xfId="0" applyNumberFormat="1" applyFont="1" applyFill="1" applyBorder="1" applyAlignment="1">
      <alignment horizontal="left" vertical="center" wrapText="1"/>
    </xf>
    <xf numFmtId="3" fontId="130" fillId="83" borderId="139" xfId="0" applyNumberFormat="1" applyFont="1" applyFill="1" applyBorder="1" applyAlignment="1">
      <alignment horizontal="center" vertical="center" wrapText="1"/>
    </xf>
    <xf numFmtId="166" fontId="126" fillId="80" borderId="134" xfId="0" applyNumberFormat="1" applyFont="1" applyFill="1" applyBorder="1" applyAlignment="1">
      <alignment horizontal="center" vertical="center" wrapText="1"/>
    </xf>
    <xf numFmtId="164" fontId="191" fillId="122" borderId="205" xfId="0" applyNumberFormat="1" applyFont="1" applyFill="1" applyBorder="1" applyAlignment="1">
      <alignment horizontal="center" vertical="center" wrapText="1"/>
    </xf>
    <xf numFmtId="0" fontId="90" fillId="55" borderId="94" xfId="0" applyFont="1" applyFill="1" applyBorder="1" applyAlignment="1">
      <alignment horizontal="center" vertical="center" wrapText="1"/>
    </xf>
    <xf numFmtId="3" fontId="12" fillId="6" borderId="12" xfId="0" applyNumberFormat="1" applyFont="1" applyFill="1" applyBorder="1" applyAlignment="1">
      <alignment horizontal="center" vertical="center" wrapText="1"/>
    </xf>
    <xf numFmtId="4" fontId="95" fillId="58" borderId="99" xfId="0" applyNumberFormat="1" applyFont="1" applyFill="1" applyBorder="1" applyAlignment="1">
      <alignment horizontal="center" vertical="center" wrapText="1"/>
    </xf>
    <xf numFmtId="0" fontId="174" fillId="0" borderId="186" xfId="0" applyFont="1" applyBorder="1" applyAlignment="1">
      <alignment vertical="center" wrapText="1"/>
    </xf>
    <xf numFmtId="166" fontId="29" fillId="0" borderId="31" xfId="0" applyNumberFormat="1" applyFont="1" applyBorder="1" applyAlignment="1">
      <alignment vertical="center" wrapText="1"/>
    </xf>
    <xf numFmtId="3" fontId="133" fillId="85" borderId="142" xfId="0" applyNumberFormat="1" applyFont="1" applyFill="1" applyBorder="1" applyAlignment="1">
      <alignment horizontal="center" vertical="center" wrapText="1"/>
    </xf>
    <xf numFmtId="4" fontId="189" fillId="120" borderId="203" xfId="0" applyNumberFormat="1" applyFont="1" applyFill="1" applyBorder="1" applyAlignment="1">
      <alignment horizontal="center" vertical="center" wrapText="1"/>
    </xf>
    <xf numFmtId="4" fontId="53" fillId="31" borderId="57" xfId="0" applyNumberFormat="1" applyFont="1" applyFill="1" applyBorder="1" applyAlignment="1">
      <alignment horizontal="center" vertical="center" wrapText="1"/>
    </xf>
    <xf numFmtId="4" fontId="216" fillId="135" borderId="234" xfId="0" applyNumberFormat="1" applyFont="1" applyFill="1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166" fontId="0" fillId="0" borderId="138" xfId="0" applyNumberFormat="1" applyBorder="1" applyAlignment="1">
      <alignment vertical="center" wrapText="1"/>
    </xf>
    <xf numFmtId="0" fontId="0" fillId="0" borderId="115" xfId="0" applyBorder="1" applyAlignment="1">
      <alignment vertical="center" wrapText="1"/>
    </xf>
    <xf numFmtId="164" fontId="181" fillId="114" borderId="194" xfId="0" applyNumberFormat="1" applyFont="1" applyFill="1" applyBorder="1" applyAlignment="1">
      <alignment horizontal="center" vertical="center" wrapText="1"/>
    </xf>
    <xf numFmtId="4" fontId="62" fillId="36" borderId="67" xfId="0" applyNumberFormat="1" applyFont="1" applyFill="1" applyBorder="1" applyAlignment="1">
      <alignment horizontal="center" vertical="center" wrapText="1"/>
    </xf>
    <xf numFmtId="4" fontId="68" fillId="40" borderId="73" xfId="0" applyNumberFormat="1" applyFont="1" applyFill="1" applyBorder="1" applyAlignment="1">
      <alignment horizontal="left" vertical="center" wrapText="1"/>
    </xf>
    <xf numFmtId="0" fontId="107" fillId="66" borderId="113" xfId="0" applyFont="1" applyFill="1" applyBorder="1" applyAlignment="1">
      <alignment horizontal="center" wrapText="1"/>
    </xf>
    <xf numFmtId="0" fontId="88" fillId="53" borderId="0" xfId="0" applyFont="1" applyFill="1" applyAlignment="1">
      <alignment horizontal="center" wrapText="1"/>
    </xf>
    <xf numFmtId="0" fontId="116" fillId="73" borderId="124" xfId="0" applyFont="1" applyFill="1" applyBorder="1" applyAlignment="1">
      <alignment horizontal="center" wrapText="1"/>
    </xf>
    <xf numFmtId="164" fontId="123" fillId="77" borderId="131" xfId="0" applyNumberFormat="1" applyFont="1" applyFill="1" applyBorder="1" applyAlignment="1">
      <alignment horizontal="center" vertical="center" wrapText="1"/>
    </xf>
    <xf numFmtId="166" fontId="84" fillId="50" borderId="0" xfId="0" applyNumberFormat="1" applyFont="1" applyFill="1" applyAlignment="1">
      <alignment horizontal="center" vertical="center" wrapText="1"/>
    </xf>
    <xf numFmtId="164" fontId="206" fillId="129" borderId="0" xfId="0" applyNumberFormat="1" applyFont="1" applyFill="1" applyAlignment="1">
      <alignment horizontal="center" vertical="center" wrapText="1"/>
    </xf>
    <xf numFmtId="4" fontId="132" fillId="84" borderId="141" xfId="0" applyNumberFormat="1" applyFont="1" applyFill="1" applyBorder="1" applyAlignment="1">
      <alignment horizontal="center" vertical="center" wrapText="1"/>
    </xf>
    <xf numFmtId="0" fontId="120" fillId="75" borderId="128" xfId="0" applyFont="1" applyFill="1" applyBorder="1" applyAlignment="1">
      <alignment horizontal="center" wrapText="1"/>
    </xf>
    <xf numFmtId="0" fontId="143" fillId="93" borderId="0" xfId="0" applyFont="1" applyFill="1" applyAlignment="1">
      <alignment horizontal="center" wrapText="1"/>
    </xf>
    <xf numFmtId="0" fontId="41" fillId="26" borderId="0" xfId="0" applyFont="1" applyFill="1" applyAlignment="1">
      <alignment horizontal="center" wrapText="1"/>
    </xf>
    <xf numFmtId="0" fontId="0" fillId="0" borderId="21" xfId="0" applyBorder="1" applyAlignment="1">
      <alignment vertical="center" wrapText="1"/>
    </xf>
    <xf numFmtId="16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" fontId="0" fillId="0" borderId="220" xfId="0" applyNumberFormat="1" applyBorder="1" applyAlignment="1">
      <alignment vertical="center" wrapText="1"/>
    </xf>
    <xf numFmtId="3" fontId="20" fillId="11" borderId="22" xfId="0" applyNumberFormat="1" applyFont="1" applyFill="1" applyBorder="1" applyAlignment="1">
      <alignment horizontal="center" vertical="center" wrapText="1"/>
    </xf>
    <xf numFmtId="166" fontId="26" fillId="16" borderId="28" xfId="0" applyNumberFormat="1" applyFont="1" applyFill="1" applyBorder="1" applyAlignment="1">
      <alignment horizontal="left" vertical="center" wrapText="1"/>
    </xf>
    <xf numFmtId="164" fontId="50" fillId="30" borderId="53" xfId="0" applyNumberFormat="1" applyFont="1" applyFill="1" applyBorder="1" applyAlignment="1">
      <alignment horizontal="left" vertical="center" wrapText="1"/>
    </xf>
    <xf numFmtId="0" fontId="108" fillId="67" borderId="116" xfId="0" applyFont="1" applyFill="1" applyBorder="1" applyAlignment="1">
      <alignment horizontal="left" vertical="center" wrapText="1"/>
    </xf>
    <xf numFmtId="3" fontId="160" fillId="101" borderId="169" xfId="0" applyNumberFormat="1" applyFont="1" applyFill="1" applyBorder="1" applyAlignment="1">
      <alignment horizontal="left" vertical="center" wrapText="1"/>
    </xf>
    <xf numFmtId="164" fontId="22" fillId="13" borderId="24" xfId="0" applyNumberFormat="1" applyFont="1" applyFill="1" applyBorder="1" applyAlignment="1">
      <alignment horizontal="right" vertical="center" wrapText="1"/>
    </xf>
    <xf numFmtId="10" fontId="180" fillId="113" borderId="193" xfId="0" applyNumberFormat="1" applyFont="1" applyFill="1" applyBorder="1" applyAlignment="1">
      <alignment horizontal="center" vertical="center" wrapText="1"/>
    </xf>
    <xf numFmtId="4" fontId="210" fillId="131" borderId="227" xfId="0" applyNumberFormat="1" applyFont="1" applyFill="1" applyBorder="1" applyAlignment="1">
      <alignment horizontal="center" vertical="center" wrapText="1"/>
    </xf>
    <xf numFmtId="0" fontId="155" fillId="98" borderId="163" xfId="0" applyFont="1" applyFill="1" applyBorder="1" applyAlignment="1">
      <alignment horizontal="center" vertical="center" wrapText="1"/>
    </xf>
    <xf numFmtId="166" fontId="23" fillId="14" borderId="25" xfId="0" applyNumberFormat="1" applyFont="1" applyFill="1" applyBorder="1" applyAlignment="1">
      <alignment horizontal="center" vertical="center" wrapText="1"/>
    </xf>
    <xf numFmtId="4" fontId="0" fillId="0" borderId="55" xfId="0" applyNumberFormat="1" applyBorder="1" applyAlignment="1">
      <alignment horizontal="center" vertical="center" wrapText="1"/>
    </xf>
    <xf numFmtId="4" fontId="64" fillId="37" borderId="69" xfId="0" applyNumberFormat="1" applyFont="1" applyFill="1" applyBorder="1" applyAlignment="1">
      <alignment horizontal="center" vertical="center" wrapText="1"/>
    </xf>
    <xf numFmtId="164" fontId="188" fillId="119" borderId="202" xfId="0" applyNumberFormat="1" applyFont="1" applyFill="1" applyBorder="1" applyAlignment="1">
      <alignment horizontal="center" vertical="center" wrapText="1"/>
    </xf>
    <xf numFmtId="4" fontId="0" fillId="0" borderId="106" xfId="0" applyNumberFormat="1" applyBorder="1" applyAlignment="1">
      <alignment horizontal="center" vertical="center" wrapText="1"/>
    </xf>
    <xf numFmtId="0" fontId="208" fillId="0" borderId="225" xfId="0" applyFont="1" applyBorder="1" applyAlignment="1">
      <alignment horizontal="center" vertical="center" wrapText="1"/>
    </xf>
    <xf numFmtId="166" fontId="69" fillId="0" borderId="74" xfId="0" applyNumberFormat="1" applyFont="1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166" fontId="0" fillId="0" borderId="216" xfId="0" applyNumberFormat="1" applyBorder="1" applyAlignment="1">
      <alignment horizontal="center" vertical="center" wrapText="1"/>
    </xf>
    <xf numFmtId="0" fontId="0" fillId="0" borderId="172" xfId="0" applyBorder="1" applyAlignment="1">
      <alignment horizontal="center" vertical="center" wrapText="1"/>
    </xf>
    <xf numFmtId="4" fontId="39" fillId="24" borderId="43" xfId="0" applyNumberFormat="1" applyFont="1" applyFill="1" applyBorder="1" applyAlignment="1">
      <alignment horizontal="center" vertical="center" wrapText="1"/>
    </xf>
    <xf numFmtId="166" fontId="15" fillId="7" borderId="16" xfId="0" applyNumberFormat="1" applyFont="1" applyFill="1" applyBorder="1" applyAlignment="1">
      <alignment horizontal="center" vertical="center" wrapText="1"/>
    </xf>
    <xf numFmtId="164" fontId="125" fillId="79" borderId="133" xfId="0" applyNumberFormat="1" applyFont="1" applyFill="1" applyBorder="1" applyAlignment="1">
      <alignment horizontal="center" vertical="center" wrapText="1"/>
    </xf>
    <xf numFmtId="0" fontId="139" fillId="90" borderId="148" xfId="0" applyFont="1" applyFill="1" applyBorder="1" applyAlignment="1">
      <alignment horizontal="center" vertical="center" wrapText="1"/>
    </xf>
    <xf numFmtId="3" fontId="124" fillId="78" borderId="132" xfId="0" applyNumberFormat="1" applyFont="1" applyFill="1" applyBorder="1" applyAlignment="1">
      <alignment horizontal="center" vertical="center" wrapText="1"/>
    </xf>
    <xf numFmtId="0" fontId="217" fillId="0" borderId="166" xfId="1" applyBorder="1" applyAlignment="1">
      <alignment horizontal="center" wrapText="1"/>
    </xf>
    <xf numFmtId="0" fontId="217" fillId="0" borderId="211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arters.com/null/Microfleece-Snap-Front-Jumpsuit/714442765297,default,pd.html?cgid=carters-baby-girl-clearance&amp;start=" TargetMode="External"/><Relationship Id="rId1" Type="http://schemas.openxmlformats.org/officeDocument/2006/relationships/hyperlink" Target="http://www.carters.com/null/Snap-Up-Microfleece-Jumpsuit/714442845722,default,pd.html?cgid=carters-baby-girl-clearance&amp;star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pane ySplit="2" topLeftCell="A3" activePane="bottomLeft" state="frozen"/>
      <selection pane="bottomLeft" activeCell="A2" sqref="A2:XFD2"/>
    </sheetView>
  </sheetViews>
  <sheetFormatPr defaultColWidth="17.140625" defaultRowHeight="12.75" customHeight="1" x14ac:dyDescent="0.2"/>
  <cols>
    <col min="1" max="1" width="4.28515625" customWidth="1"/>
    <col min="2" max="2" width="9.85546875" customWidth="1"/>
    <col min="3" max="3" width="7.140625" customWidth="1"/>
    <col min="4" max="4" width="10.42578125" customWidth="1"/>
    <col min="5" max="5" width="6.5703125" customWidth="1"/>
    <col min="6" max="6" width="7.140625" customWidth="1"/>
    <col min="7" max="7" width="12.42578125" customWidth="1"/>
    <col min="8" max="8" width="30.140625" customWidth="1"/>
    <col min="9" max="9" width="11.140625" customWidth="1"/>
    <col min="10" max="10" width="5.28515625" customWidth="1"/>
    <col min="11" max="11" width="15.7109375" customWidth="1"/>
    <col min="12" max="12" width="7.140625" customWidth="1"/>
    <col min="13" max="13" width="5.85546875" customWidth="1"/>
    <col min="14" max="15" width="7.140625" customWidth="1"/>
    <col min="16" max="16" width="8.7109375" customWidth="1"/>
    <col min="17" max="17" width="6.42578125" customWidth="1"/>
    <col min="18" max="18" width="5.28515625" customWidth="1"/>
    <col min="19" max="19" width="11.42578125" customWidth="1"/>
    <col min="20" max="20" width="12.85546875" customWidth="1"/>
  </cols>
  <sheetData>
    <row r="1" spans="1:21" ht="28.5" customHeight="1" x14ac:dyDescent="0.2">
      <c r="A1" s="180" t="s">
        <v>0</v>
      </c>
      <c r="B1" s="180"/>
      <c r="C1" s="181" t="s">
        <v>1</v>
      </c>
      <c r="D1" s="181"/>
      <c r="E1" s="182"/>
      <c r="F1" s="183"/>
      <c r="G1" s="183"/>
      <c r="H1" s="183"/>
      <c r="I1" s="183"/>
      <c r="J1" s="182"/>
      <c r="K1" s="182"/>
      <c r="L1" s="182"/>
      <c r="M1" s="182"/>
      <c r="N1" s="182"/>
      <c r="O1" s="182"/>
      <c r="P1" s="182"/>
      <c r="Q1" s="182"/>
      <c r="R1" s="182"/>
      <c r="S1" s="123" t="s">
        <v>2</v>
      </c>
      <c r="T1" s="132">
        <f>S34</f>
        <v>-38.204051106091256</v>
      </c>
      <c r="U1" s="143"/>
    </row>
    <row r="2" spans="1:21" ht="38.25" x14ac:dyDescent="0.2">
      <c r="A2" s="15" t="s">
        <v>3</v>
      </c>
      <c r="B2" s="88" t="s">
        <v>4</v>
      </c>
      <c r="C2" s="156" t="s">
        <v>5</v>
      </c>
      <c r="D2" s="177" t="s">
        <v>6</v>
      </c>
      <c r="E2" s="177" t="s">
        <v>7</v>
      </c>
      <c r="F2" s="177" t="s">
        <v>8</v>
      </c>
      <c r="G2" s="177" t="s">
        <v>9</v>
      </c>
      <c r="H2" s="177" t="s">
        <v>10</v>
      </c>
      <c r="I2" s="177" t="s">
        <v>11</v>
      </c>
      <c r="J2" s="156" t="s">
        <v>12</v>
      </c>
      <c r="K2" s="156" t="s">
        <v>13</v>
      </c>
      <c r="L2" s="156" t="s">
        <v>14</v>
      </c>
      <c r="M2" s="156" t="s">
        <v>15</v>
      </c>
      <c r="N2" s="156" t="s">
        <v>16</v>
      </c>
      <c r="O2" s="156" t="s">
        <v>17</v>
      </c>
      <c r="P2" s="156" t="s">
        <v>18</v>
      </c>
      <c r="Q2" s="156" t="s">
        <v>19</v>
      </c>
      <c r="R2" s="156" t="s">
        <v>20</v>
      </c>
      <c r="S2" s="156" t="s">
        <v>21</v>
      </c>
      <c r="T2" s="146" t="s">
        <v>22</v>
      </c>
      <c r="U2" s="146" t="s">
        <v>23</v>
      </c>
    </row>
    <row r="3" spans="1:21" ht="41.25" customHeight="1" x14ac:dyDescent="0.2">
      <c r="A3" s="56"/>
      <c r="B3" s="126" t="s">
        <v>24</v>
      </c>
      <c r="C3" s="126" t="s">
        <v>25</v>
      </c>
      <c r="D3" s="126"/>
      <c r="E3" s="135"/>
      <c r="F3" s="126" t="s">
        <v>26</v>
      </c>
      <c r="G3" s="126" t="s">
        <v>27</v>
      </c>
      <c r="H3" s="245" t="s">
        <v>28</v>
      </c>
      <c r="I3" s="126">
        <v>1</v>
      </c>
      <c r="J3" s="74">
        <v>0.3</v>
      </c>
      <c r="K3" s="126">
        <v>4</v>
      </c>
      <c r="L3" s="26">
        <v>3.25</v>
      </c>
      <c r="M3" s="5">
        <f t="shared" ref="M3:M10" si="0">L3*(7/100)</f>
        <v>0.22750000000000004</v>
      </c>
      <c r="N3" s="83">
        <f t="shared" ref="N3:N10" si="1">L3*(8.75/100)</f>
        <v>0.28437499999999999</v>
      </c>
      <c r="O3" s="63">
        <v>0.4</v>
      </c>
      <c r="P3" s="63"/>
      <c r="Q3" s="63"/>
      <c r="R3" s="63">
        <f>10*J3</f>
        <v>3</v>
      </c>
      <c r="S3" s="131">
        <f t="shared" ref="S3:S24" si="2">SUM(L3:R3)</f>
        <v>7.1618750000000002</v>
      </c>
      <c r="T3" s="167"/>
      <c r="U3" s="9"/>
    </row>
    <row r="4" spans="1:21" ht="63.75" x14ac:dyDescent="0.2">
      <c r="A4" s="56"/>
      <c r="B4" s="26"/>
      <c r="C4" s="26"/>
      <c r="D4" s="126"/>
      <c r="E4" s="135"/>
      <c r="F4" s="26"/>
      <c r="G4" s="126" t="s">
        <v>29</v>
      </c>
      <c r="H4" s="246" t="s">
        <v>30</v>
      </c>
      <c r="I4" s="126">
        <v>1</v>
      </c>
      <c r="J4" s="74">
        <v>0.2</v>
      </c>
      <c r="K4" s="63">
        <v>4</v>
      </c>
      <c r="L4" s="5">
        <v>3.25</v>
      </c>
      <c r="M4" s="5">
        <f t="shared" si="0"/>
        <v>0.22750000000000004</v>
      </c>
      <c r="N4" s="83">
        <f t="shared" si="1"/>
        <v>0.28437499999999999</v>
      </c>
      <c r="O4" s="63">
        <v>0.4</v>
      </c>
      <c r="P4" s="55"/>
      <c r="Q4" s="5"/>
      <c r="R4" s="63">
        <f>10*J4</f>
        <v>2</v>
      </c>
      <c r="S4" s="176">
        <f t="shared" si="2"/>
        <v>6.1618750000000002</v>
      </c>
      <c r="T4" s="167"/>
      <c r="U4" s="9"/>
    </row>
    <row r="5" spans="1:21" ht="57" x14ac:dyDescent="0.2">
      <c r="A5" s="137"/>
      <c r="B5" s="114" t="s">
        <v>31</v>
      </c>
      <c r="C5" s="138" t="s">
        <v>32</v>
      </c>
      <c r="D5" s="114"/>
      <c r="E5" s="30"/>
      <c r="F5" s="114"/>
      <c r="G5" s="114" t="s">
        <v>33</v>
      </c>
      <c r="H5" s="114" t="s">
        <v>34</v>
      </c>
      <c r="I5" s="114">
        <v>1</v>
      </c>
      <c r="J5" s="97">
        <v>0.15</v>
      </c>
      <c r="K5" s="39">
        <v>5</v>
      </c>
      <c r="L5" s="51">
        <f>K5*(75/100)</f>
        <v>3.75</v>
      </c>
      <c r="M5" s="96">
        <f t="shared" si="0"/>
        <v>0.26250000000000001</v>
      </c>
      <c r="N5" s="62">
        <f t="shared" si="1"/>
        <v>0.328125</v>
      </c>
      <c r="O5" s="51">
        <v>0</v>
      </c>
      <c r="P5" s="51"/>
      <c r="Q5" s="51">
        <v>0</v>
      </c>
      <c r="R5" s="51">
        <f>10*J5</f>
        <v>1.5</v>
      </c>
      <c r="S5" s="130">
        <f t="shared" si="2"/>
        <v>5.8406250000000002</v>
      </c>
      <c r="T5" s="168"/>
      <c r="U5" s="169"/>
    </row>
    <row r="6" spans="1:21" ht="14.25" x14ac:dyDescent="0.2">
      <c r="A6" s="118"/>
      <c r="B6" s="35">
        <v>41612</v>
      </c>
      <c r="C6" s="71" t="s">
        <v>35</v>
      </c>
      <c r="D6" s="71"/>
      <c r="E6" s="71"/>
      <c r="F6" s="71"/>
      <c r="G6" s="71"/>
      <c r="H6" s="71" t="s">
        <v>36</v>
      </c>
      <c r="I6" s="71">
        <v>1</v>
      </c>
      <c r="J6" s="71">
        <v>0.1</v>
      </c>
      <c r="K6" s="71">
        <v>3.99</v>
      </c>
      <c r="L6" s="71">
        <v>3.99</v>
      </c>
      <c r="M6" s="128">
        <f t="shared" si="0"/>
        <v>0.27930000000000005</v>
      </c>
      <c r="N6" s="62">
        <f t="shared" si="1"/>
        <v>0.34912500000000002</v>
      </c>
      <c r="O6" s="112"/>
      <c r="P6" s="71"/>
      <c r="Q6" s="71"/>
      <c r="R6" s="128">
        <f>J6*10</f>
        <v>1</v>
      </c>
      <c r="S6" s="130">
        <f t="shared" si="2"/>
        <v>5.6184250000000002</v>
      </c>
      <c r="T6" s="116"/>
      <c r="U6" s="10"/>
    </row>
    <row r="7" spans="1:21" ht="85.5" x14ac:dyDescent="0.2">
      <c r="A7" s="137"/>
      <c r="B7" s="47">
        <v>41612</v>
      </c>
      <c r="C7" s="114" t="s">
        <v>32</v>
      </c>
      <c r="D7" s="114"/>
      <c r="E7" s="30"/>
      <c r="F7" s="114"/>
      <c r="G7" s="114" t="s">
        <v>37</v>
      </c>
      <c r="H7" s="114" t="s">
        <v>38</v>
      </c>
      <c r="I7" s="114">
        <v>2</v>
      </c>
      <c r="J7" s="160">
        <v>0.65</v>
      </c>
      <c r="K7" s="51">
        <f>3.95*I7</f>
        <v>7.9</v>
      </c>
      <c r="L7" s="96">
        <f>K7*(80/100)</f>
        <v>6.32</v>
      </c>
      <c r="M7" s="96">
        <f t="shared" si="0"/>
        <v>0.44240000000000007</v>
      </c>
      <c r="N7" s="62">
        <f t="shared" si="1"/>
        <v>0.55299999999999994</v>
      </c>
      <c r="O7" s="51"/>
      <c r="P7" s="51"/>
      <c r="Q7" s="51"/>
      <c r="R7" s="51">
        <f>J7*10</f>
        <v>6.5</v>
      </c>
      <c r="S7" s="130">
        <f t="shared" si="2"/>
        <v>13.8154</v>
      </c>
      <c r="T7" s="168"/>
      <c r="U7" s="169"/>
    </row>
    <row r="8" spans="1:21" ht="156.75" x14ac:dyDescent="0.2">
      <c r="A8" s="137"/>
      <c r="B8" s="47">
        <v>41612</v>
      </c>
      <c r="C8" s="114" t="s">
        <v>32</v>
      </c>
      <c r="D8" s="114"/>
      <c r="E8" s="30"/>
      <c r="F8" s="114"/>
      <c r="G8" s="114" t="s">
        <v>39</v>
      </c>
      <c r="H8" s="114" t="s">
        <v>40</v>
      </c>
      <c r="I8" s="114">
        <v>1</v>
      </c>
      <c r="J8" s="160">
        <v>0</v>
      </c>
      <c r="K8" s="51">
        <v>3.95</v>
      </c>
      <c r="L8" s="96">
        <f>K8*(80/100)</f>
        <v>3.16</v>
      </c>
      <c r="M8" s="96">
        <f t="shared" si="0"/>
        <v>0.22120000000000004</v>
      </c>
      <c r="N8" s="62">
        <f t="shared" si="1"/>
        <v>0.27649999999999997</v>
      </c>
      <c r="O8" s="51"/>
      <c r="P8" s="51"/>
      <c r="Q8" s="51"/>
      <c r="R8" s="51">
        <f>J8*10</f>
        <v>0</v>
      </c>
      <c r="S8" s="130">
        <f t="shared" si="2"/>
        <v>3.6577000000000002</v>
      </c>
      <c r="T8" s="168"/>
      <c r="U8" s="169"/>
    </row>
    <row r="9" spans="1:21" ht="85.5" x14ac:dyDescent="0.2">
      <c r="A9" s="137"/>
      <c r="B9" s="47">
        <v>41612</v>
      </c>
      <c r="C9" s="114" t="s">
        <v>32</v>
      </c>
      <c r="D9" s="114"/>
      <c r="E9" s="30"/>
      <c r="F9" s="114"/>
      <c r="G9" s="114" t="s">
        <v>41</v>
      </c>
      <c r="H9" s="114" t="s">
        <v>42</v>
      </c>
      <c r="I9" s="114">
        <v>2</v>
      </c>
      <c r="J9" s="160"/>
      <c r="K9" s="51">
        <f>I9*2.99</f>
        <v>5.98</v>
      </c>
      <c r="L9" s="96">
        <f>K9*(75/100)</f>
        <v>4.4850000000000003</v>
      </c>
      <c r="M9" s="96">
        <f t="shared" si="0"/>
        <v>0.31395000000000006</v>
      </c>
      <c r="N9" s="62">
        <f t="shared" si="1"/>
        <v>0.39243749999999999</v>
      </c>
      <c r="O9" s="51"/>
      <c r="P9" s="51"/>
      <c r="Q9" s="51"/>
      <c r="R9" s="51">
        <f>J9*10</f>
        <v>0</v>
      </c>
      <c r="S9" s="130">
        <f t="shared" si="2"/>
        <v>5.1913875000000003</v>
      </c>
      <c r="T9" s="168" t="s">
        <v>43</v>
      </c>
      <c r="U9" s="169"/>
    </row>
    <row r="10" spans="1:21" ht="42.75" x14ac:dyDescent="0.2">
      <c r="A10" s="137"/>
      <c r="B10" s="47">
        <v>41612</v>
      </c>
      <c r="C10" s="114" t="s">
        <v>32</v>
      </c>
      <c r="D10" s="175"/>
      <c r="E10" s="58"/>
      <c r="F10" s="129"/>
      <c r="G10" s="58" t="s">
        <v>44</v>
      </c>
      <c r="H10" s="129" t="s">
        <v>45</v>
      </c>
      <c r="I10" s="58">
        <v>1</v>
      </c>
      <c r="J10" s="24">
        <v>0</v>
      </c>
      <c r="K10" s="24">
        <v>5.99</v>
      </c>
      <c r="L10" s="141">
        <f>K10*(75/100)</f>
        <v>4.4924999999999997</v>
      </c>
      <c r="M10" s="96">
        <f t="shared" si="0"/>
        <v>0.314475</v>
      </c>
      <c r="N10" s="62">
        <f t="shared" si="1"/>
        <v>0.39309374999999996</v>
      </c>
      <c r="O10" s="105"/>
      <c r="P10" s="136"/>
      <c r="Q10" s="150"/>
      <c r="R10" s="2">
        <f>J10*10</f>
        <v>0</v>
      </c>
      <c r="S10" s="130">
        <f t="shared" si="2"/>
        <v>5.2000687499999998</v>
      </c>
      <c r="T10" s="168"/>
      <c r="U10" s="169"/>
    </row>
    <row r="11" spans="1:21" ht="57" x14ac:dyDescent="0.2">
      <c r="A11" s="49"/>
      <c r="B11" s="78" t="s">
        <v>46</v>
      </c>
      <c r="C11" s="24" t="s">
        <v>47</v>
      </c>
      <c r="D11" s="149"/>
      <c r="E11" s="149"/>
      <c r="F11" s="52"/>
      <c r="G11" s="149" t="s">
        <v>48</v>
      </c>
      <c r="H11" s="52" t="s">
        <v>49</v>
      </c>
      <c r="I11" s="149">
        <v>1</v>
      </c>
      <c r="J11" s="20">
        <v>0.45</v>
      </c>
      <c r="K11" s="20">
        <v>9.99</v>
      </c>
      <c r="L11" s="141">
        <f>K11</f>
        <v>9.99</v>
      </c>
      <c r="M11" s="96">
        <f>L11*(5/100)</f>
        <v>0.49950000000000006</v>
      </c>
      <c r="N11" s="62">
        <v>0</v>
      </c>
      <c r="O11" s="174">
        <v>0</v>
      </c>
      <c r="P11" s="124"/>
      <c r="Q11" s="20">
        <v>0</v>
      </c>
      <c r="R11" s="24">
        <f>12*J11</f>
        <v>5.4</v>
      </c>
      <c r="S11" s="61">
        <f t="shared" si="2"/>
        <v>15.8895</v>
      </c>
      <c r="T11" s="168"/>
      <c r="U11" s="169"/>
    </row>
    <row r="12" spans="1:21" ht="57" x14ac:dyDescent="0.2">
      <c r="A12" s="49"/>
      <c r="B12" s="145" t="s">
        <v>46</v>
      </c>
      <c r="C12" s="20" t="s">
        <v>47</v>
      </c>
      <c r="D12" s="149"/>
      <c r="E12" s="149"/>
      <c r="F12" s="52"/>
      <c r="G12" s="149" t="s">
        <v>50</v>
      </c>
      <c r="H12" s="52" t="s">
        <v>49</v>
      </c>
      <c r="I12" s="149">
        <v>1</v>
      </c>
      <c r="J12" s="20">
        <v>0.2</v>
      </c>
      <c r="K12" s="20">
        <v>0.01</v>
      </c>
      <c r="L12" s="141">
        <f>K12</f>
        <v>0.01</v>
      </c>
      <c r="M12" s="96">
        <v>1</v>
      </c>
      <c r="N12" s="62">
        <v>0</v>
      </c>
      <c r="O12" s="140">
        <v>4</v>
      </c>
      <c r="P12" s="134"/>
      <c r="Q12" s="20">
        <v>0</v>
      </c>
      <c r="R12" s="20">
        <f>12*J12</f>
        <v>2.4000000000000004</v>
      </c>
      <c r="S12" s="61">
        <f t="shared" si="2"/>
        <v>7.41</v>
      </c>
      <c r="T12" s="168"/>
      <c r="U12" s="169"/>
    </row>
    <row r="13" spans="1:21" ht="42.75" x14ac:dyDescent="0.2">
      <c r="A13" s="102"/>
      <c r="B13" s="60">
        <v>41397</v>
      </c>
      <c r="C13" s="172" t="s">
        <v>51</v>
      </c>
      <c r="D13" s="92"/>
      <c r="E13" s="92"/>
      <c r="F13" s="50"/>
      <c r="G13" s="144" t="s">
        <v>52</v>
      </c>
      <c r="H13" s="46" t="s">
        <v>53</v>
      </c>
      <c r="I13" s="92">
        <v>1</v>
      </c>
      <c r="J13" s="172">
        <v>0.1</v>
      </c>
      <c r="K13" s="172">
        <v>2.99</v>
      </c>
      <c r="L13" s="158">
        <f>K13</f>
        <v>2.99</v>
      </c>
      <c r="M13" s="5">
        <f>L13*(5/100)</f>
        <v>0.14950000000000002</v>
      </c>
      <c r="N13" s="83">
        <f t="shared" ref="N13:N20" si="3">L13*(8.75/100)</f>
        <v>0.261625</v>
      </c>
      <c r="O13" s="113"/>
      <c r="P13" s="76"/>
      <c r="Q13" s="172"/>
      <c r="R13" s="172">
        <f>J13*16</f>
        <v>1.6</v>
      </c>
      <c r="S13" s="57">
        <f t="shared" si="2"/>
        <v>5.001125</v>
      </c>
      <c r="T13" s="167"/>
      <c r="U13" s="9"/>
    </row>
    <row r="14" spans="1:21" ht="42.75" x14ac:dyDescent="0.2">
      <c r="A14" s="102"/>
      <c r="B14" s="60">
        <v>41391</v>
      </c>
      <c r="C14" s="172" t="s">
        <v>51</v>
      </c>
      <c r="D14" s="92"/>
      <c r="E14" s="92"/>
      <c r="F14" s="46"/>
      <c r="G14" s="92" t="s">
        <v>54</v>
      </c>
      <c r="H14" s="46" t="s">
        <v>55</v>
      </c>
      <c r="I14" s="92">
        <v>2</v>
      </c>
      <c r="J14" s="172">
        <v>0.2</v>
      </c>
      <c r="K14" s="172">
        <f>I14*4.83</f>
        <v>9.66</v>
      </c>
      <c r="L14" s="23">
        <f>K14*(95/100)</f>
        <v>9.1769999999999996</v>
      </c>
      <c r="M14" s="158">
        <f>L14*(5/100)</f>
        <v>0.45884999999999998</v>
      </c>
      <c r="N14" s="83">
        <f t="shared" si="3"/>
        <v>0.80298749999999997</v>
      </c>
      <c r="O14" s="82"/>
      <c r="P14" s="75"/>
      <c r="Q14" s="172"/>
      <c r="R14" s="172">
        <f>J14*16</f>
        <v>3.2</v>
      </c>
      <c r="S14" s="57">
        <f t="shared" si="2"/>
        <v>13.638837500000001</v>
      </c>
      <c r="T14" s="167"/>
      <c r="U14" s="9"/>
    </row>
    <row r="15" spans="1:21" ht="42.75" x14ac:dyDescent="0.2">
      <c r="A15" s="102"/>
      <c r="B15" s="11" t="s">
        <v>56</v>
      </c>
      <c r="C15" s="86" t="s">
        <v>51</v>
      </c>
      <c r="D15" s="65"/>
      <c r="E15" s="65"/>
      <c r="F15" s="72"/>
      <c r="G15" s="65"/>
      <c r="H15" s="72" t="s">
        <v>57</v>
      </c>
      <c r="I15" s="65">
        <v>1</v>
      </c>
      <c r="J15" s="86">
        <v>0.25</v>
      </c>
      <c r="K15" s="86">
        <v>9.59</v>
      </c>
      <c r="L15" s="86">
        <f>K15*(95/100)</f>
        <v>9.1105</v>
      </c>
      <c r="M15" s="158">
        <f>L15*(5/100)</f>
        <v>0.45552500000000001</v>
      </c>
      <c r="N15" s="83">
        <f t="shared" si="3"/>
        <v>0.79716874999999998</v>
      </c>
      <c r="O15" s="16"/>
      <c r="P15" s="1"/>
      <c r="Q15" s="86"/>
      <c r="R15" s="86">
        <f>J15*16</f>
        <v>4</v>
      </c>
      <c r="S15" s="57">
        <f t="shared" si="2"/>
        <v>14.363193750000001</v>
      </c>
      <c r="T15" s="167"/>
      <c r="U15" s="9"/>
    </row>
    <row r="16" spans="1:21" ht="42.75" x14ac:dyDescent="0.2">
      <c r="A16" s="56"/>
      <c r="B16" s="32" t="s">
        <v>56</v>
      </c>
      <c r="C16" s="53" t="s">
        <v>32</v>
      </c>
      <c r="D16" s="108"/>
      <c r="E16" s="111"/>
      <c r="F16" s="125"/>
      <c r="G16" s="111" t="s">
        <v>44</v>
      </c>
      <c r="H16" s="125" t="s">
        <v>45</v>
      </c>
      <c r="I16" s="111">
        <v>1</v>
      </c>
      <c r="J16" s="23">
        <v>0.15</v>
      </c>
      <c r="K16" s="23">
        <v>5.99</v>
      </c>
      <c r="L16" s="163">
        <f>K16*(75/100)</f>
        <v>4.4924999999999997</v>
      </c>
      <c r="M16" s="5">
        <f>L16*(7/100)</f>
        <v>0.314475</v>
      </c>
      <c r="N16" s="83">
        <f t="shared" si="3"/>
        <v>0.39309374999999996</v>
      </c>
      <c r="O16" s="42"/>
      <c r="P16" s="91"/>
      <c r="Q16" s="38"/>
      <c r="R16" s="77">
        <f>J16*10</f>
        <v>1.5</v>
      </c>
      <c r="S16" s="131">
        <f t="shared" si="2"/>
        <v>6.7000687499999998</v>
      </c>
      <c r="T16" s="121"/>
      <c r="U16" s="170"/>
    </row>
    <row r="17" spans="1:21" ht="38.25" customHeight="1" x14ac:dyDescent="0.2">
      <c r="A17" s="102"/>
      <c r="B17" s="133"/>
      <c r="C17" s="23" t="s">
        <v>58</v>
      </c>
      <c r="D17" s="92"/>
      <c r="E17" s="92"/>
      <c r="F17" s="46"/>
      <c r="G17" s="92"/>
      <c r="H17" s="46"/>
      <c r="I17" s="92">
        <v>1</v>
      </c>
      <c r="J17" s="115">
        <v>0.1</v>
      </c>
      <c r="K17" s="172">
        <v>5</v>
      </c>
      <c r="L17" s="172">
        <f>K17*(75/100)</f>
        <v>3.75</v>
      </c>
      <c r="M17" s="158">
        <f>L17*(7/100)</f>
        <v>0.26250000000000001</v>
      </c>
      <c r="N17" s="83">
        <f t="shared" si="3"/>
        <v>0.328125</v>
      </c>
      <c r="O17" s="34"/>
      <c r="P17" s="48"/>
      <c r="Q17" s="172"/>
      <c r="R17" s="23">
        <v>1.4</v>
      </c>
      <c r="S17" s="57">
        <f t="shared" si="2"/>
        <v>5.7406249999999996</v>
      </c>
      <c r="T17" s="94"/>
      <c r="U17" s="9"/>
    </row>
    <row r="18" spans="1:21" ht="41.25" customHeight="1" x14ac:dyDescent="0.2">
      <c r="A18" s="43"/>
      <c r="B18" s="122"/>
      <c r="C18" s="73"/>
      <c r="D18" s="117"/>
      <c r="E18" s="117"/>
      <c r="F18" s="109"/>
      <c r="G18" s="117"/>
      <c r="H18" s="109" t="s">
        <v>59</v>
      </c>
      <c r="I18" s="117">
        <v>1</v>
      </c>
      <c r="J18" s="152">
        <v>0.1</v>
      </c>
      <c r="K18" s="73">
        <v>5</v>
      </c>
      <c r="L18" s="73">
        <f>K18*(81/100)</f>
        <v>4.0500000000000007</v>
      </c>
      <c r="M18" s="79">
        <f>L18*(7/100)</f>
        <v>0.28350000000000009</v>
      </c>
      <c r="N18" s="87">
        <f t="shared" si="3"/>
        <v>0.35437500000000005</v>
      </c>
      <c r="O18" s="147">
        <v>0.7</v>
      </c>
      <c r="P18" s="31"/>
      <c r="Q18" s="73"/>
      <c r="R18" s="73">
        <v>0.1</v>
      </c>
      <c r="S18" s="25">
        <f t="shared" si="2"/>
        <v>5.4878750000000007</v>
      </c>
      <c r="T18" s="69"/>
      <c r="U18" s="12"/>
    </row>
    <row r="19" spans="1:21" ht="41.25" customHeight="1" x14ac:dyDescent="0.2">
      <c r="A19" s="6"/>
      <c r="B19" s="44"/>
      <c r="C19" s="41" t="s">
        <v>60</v>
      </c>
      <c r="D19" s="6"/>
      <c r="E19" s="6"/>
      <c r="F19" s="6"/>
      <c r="G19" s="6"/>
      <c r="H19" s="6" t="s">
        <v>61</v>
      </c>
      <c r="I19" s="6">
        <v>1</v>
      </c>
      <c r="J19" s="41"/>
      <c r="K19" s="41">
        <v>3.99</v>
      </c>
      <c r="L19" s="41">
        <f>K19</f>
        <v>3.99</v>
      </c>
      <c r="M19" s="119">
        <v>0.5</v>
      </c>
      <c r="N19" s="8">
        <f t="shared" si="3"/>
        <v>0.34912500000000002</v>
      </c>
      <c r="O19" s="7"/>
      <c r="P19" s="99"/>
      <c r="Q19" s="41"/>
      <c r="R19" s="41"/>
      <c r="S19" s="80">
        <f t="shared" si="2"/>
        <v>4.8391250000000001</v>
      </c>
      <c r="T19" s="37"/>
      <c r="U19" s="110"/>
    </row>
    <row r="20" spans="1:21" ht="41.25" customHeight="1" x14ac:dyDescent="0.2">
      <c r="A20" s="178"/>
      <c r="B20" s="171"/>
      <c r="C20" s="14" t="s">
        <v>62</v>
      </c>
      <c r="D20" s="178"/>
      <c r="E20" s="178"/>
      <c r="F20" s="178"/>
      <c r="G20" s="178"/>
      <c r="H20" s="178" t="s">
        <v>63</v>
      </c>
      <c r="I20" s="178">
        <v>1</v>
      </c>
      <c r="J20" s="14"/>
      <c r="K20" s="14">
        <v>19.989999999999998</v>
      </c>
      <c r="L20" s="14">
        <f>(K20*(60/100))*(88/100)</f>
        <v>10.554719999999998</v>
      </c>
      <c r="M20" s="22">
        <f>L20*(5/100)</f>
        <v>0.52773599999999987</v>
      </c>
      <c r="N20" s="98">
        <f t="shared" si="3"/>
        <v>0.92353799999999975</v>
      </c>
      <c r="O20" s="59"/>
      <c r="P20" s="139"/>
      <c r="Q20" s="14"/>
      <c r="R20" s="14"/>
      <c r="S20" s="80">
        <f t="shared" si="2"/>
        <v>12.005993999999998</v>
      </c>
      <c r="T20" s="148"/>
      <c r="U20" s="90"/>
    </row>
    <row r="21" spans="1:21" ht="41.25" customHeight="1" x14ac:dyDescent="0.2">
      <c r="A21" s="178"/>
      <c r="B21" s="171"/>
      <c r="C21" s="14" t="s">
        <v>64</v>
      </c>
      <c r="D21" s="178"/>
      <c r="E21" s="178"/>
      <c r="F21" s="178"/>
      <c r="G21" s="178"/>
      <c r="H21" s="178"/>
      <c r="I21" s="178">
        <v>1</v>
      </c>
      <c r="J21" s="14"/>
      <c r="K21" s="14">
        <v>11.88</v>
      </c>
      <c r="L21" s="14">
        <f>K21</f>
        <v>11.88</v>
      </c>
      <c r="M21" s="22">
        <f>L21*(5/100)</f>
        <v>0.59400000000000008</v>
      </c>
      <c r="N21" s="142">
        <v>0</v>
      </c>
      <c r="O21" s="59"/>
      <c r="P21" s="139"/>
      <c r="Q21" s="14"/>
      <c r="R21" s="14"/>
      <c r="S21" s="80">
        <f t="shared" si="2"/>
        <v>12.474</v>
      </c>
      <c r="T21" s="148"/>
      <c r="U21" s="90"/>
    </row>
    <row r="22" spans="1:21" ht="41.25" customHeight="1" x14ac:dyDescent="0.2">
      <c r="A22" s="178"/>
      <c r="B22" s="171"/>
      <c r="C22" s="14" t="s">
        <v>65</v>
      </c>
      <c r="D22" s="178"/>
      <c r="E22" s="178"/>
      <c r="F22" s="178"/>
      <c r="G22" s="178"/>
      <c r="H22" s="178" t="s">
        <v>66</v>
      </c>
      <c r="I22" s="178">
        <v>1</v>
      </c>
      <c r="J22" s="14"/>
      <c r="K22" s="14">
        <v>4.8899999999999997</v>
      </c>
      <c r="L22" s="14">
        <f>K22*(90/100)</f>
        <v>4.4009999999999998</v>
      </c>
      <c r="M22" s="22">
        <f>L22*(5/100)</f>
        <v>0.22005</v>
      </c>
      <c r="N22" s="142">
        <f>L22*(8.75/100)</f>
        <v>0.38508749999999997</v>
      </c>
      <c r="O22" s="59"/>
      <c r="P22" s="139"/>
      <c r="Q22" s="14"/>
      <c r="R22" s="14"/>
      <c r="S22" s="80">
        <f t="shared" si="2"/>
        <v>5.0061374999999995</v>
      </c>
      <c r="T22" s="148"/>
      <c r="U22" s="90"/>
    </row>
    <row r="23" spans="1:21" ht="41.25" customHeight="1" x14ac:dyDescent="0.2">
      <c r="A23" s="178"/>
      <c r="B23" s="171"/>
      <c r="C23" s="14"/>
      <c r="D23" s="178"/>
      <c r="E23" s="178"/>
      <c r="F23" s="178"/>
      <c r="G23" s="178"/>
      <c r="H23" s="178"/>
      <c r="I23" s="178"/>
      <c r="J23" s="14"/>
      <c r="K23" s="14"/>
      <c r="L23" s="14">
        <f>K23</f>
        <v>0</v>
      </c>
      <c r="M23" s="22">
        <f>L23*(5/100)</f>
        <v>0</v>
      </c>
      <c r="N23" s="142"/>
      <c r="O23" s="59"/>
      <c r="P23" s="139"/>
      <c r="Q23" s="14"/>
      <c r="R23" s="14"/>
      <c r="S23" s="80">
        <f t="shared" si="2"/>
        <v>0</v>
      </c>
      <c r="T23" s="148"/>
      <c r="U23" s="90"/>
    </row>
    <row r="24" spans="1:21" ht="41.25" customHeight="1" x14ac:dyDescent="0.2">
      <c r="A24" s="178"/>
      <c r="B24" s="171"/>
      <c r="C24" s="14"/>
      <c r="D24" s="178"/>
      <c r="E24" s="178"/>
      <c r="F24" s="178"/>
      <c r="G24" s="178"/>
      <c r="H24" s="178"/>
      <c r="I24" s="178"/>
      <c r="J24" s="14"/>
      <c r="K24" s="14"/>
      <c r="L24" s="14">
        <f>K24</f>
        <v>0</v>
      </c>
      <c r="M24" s="13">
        <f>L24*(5/100)</f>
        <v>0</v>
      </c>
      <c r="N24" s="28"/>
      <c r="O24" s="59"/>
      <c r="P24" s="139"/>
      <c r="Q24" s="14"/>
      <c r="R24" s="14"/>
      <c r="S24" s="3">
        <f t="shared" si="2"/>
        <v>0</v>
      </c>
      <c r="T24" s="148"/>
      <c r="U24" s="90"/>
    </row>
    <row r="25" spans="1:21" ht="29.25" customHeight="1" x14ac:dyDescent="0.2">
      <c r="A25" s="184"/>
      <c r="B25" s="185"/>
      <c r="C25" s="186"/>
      <c r="D25" s="184"/>
      <c r="E25" s="184"/>
      <c r="F25" s="184"/>
      <c r="G25" s="184"/>
      <c r="H25" s="184"/>
      <c r="I25" s="184"/>
      <c r="J25" s="186"/>
      <c r="K25" s="186"/>
      <c r="L25" s="186"/>
      <c r="M25" s="187"/>
      <c r="N25" s="186"/>
      <c r="O25" s="186"/>
      <c r="P25" s="186"/>
      <c r="Q25" s="186"/>
      <c r="R25" s="186"/>
      <c r="S25" s="186"/>
      <c r="T25" s="188"/>
      <c r="U25" s="18">
        <f>SUM(U3:U18)</f>
        <v>0</v>
      </c>
    </row>
    <row r="26" spans="1:21" ht="31.5" x14ac:dyDescent="0.2">
      <c r="A26" s="189" t="s">
        <v>67</v>
      </c>
      <c r="B26" s="190"/>
      <c r="C26" s="191"/>
      <c r="D26" s="192"/>
      <c r="E26" s="193"/>
      <c r="F26" s="192"/>
      <c r="G26" s="192"/>
      <c r="H26" s="192"/>
      <c r="I26" s="193"/>
      <c r="J26" s="194"/>
      <c r="K26" s="45" t="s">
        <v>68</v>
      </c>
      <c r="L26" s="199" t="s">
        <v>69</v>
      </c>
      <c r="M26" s="199"/>
      <c r="N26" s="199"/>
      <c r="O26" s="199"/>
      <c r="P26" s="199"/>
      <c r="Q26" s="199"/>
      <c r="R26" s="199"/>
      <c r="S26" s="45">
        <f>SUM(S3:S24)*-1</f>
        <v>-161.20383774999996</v>
      </c>
      <c r="T26" s="151" t="s">
        <v>70</v>
      </c>
      <c r="U26" s="151" t="s">
        <v>71</v>
      </c>
    </row>
    <row r="27" spans="1:21" ht="15.75" x14ac:dyDescent="0.2">
      <c r="A27" s="195"/>
      <c r="B27" s="196"/>
      <c r="C27" s="195"/>
      <c r="D27" s="195"/>
      <c r="E27" s="195"/>
      <c r="F27" s="195"/>
      <c r="G27" s="195"/>
      <c r="H27" s="195"/>
      <c r="I27" s="197"/>
      <c r="J27" s="198"/>
      <c r="K27" s="179"/>
      <c r="L27" s="200" t="s">
        <v>72</v>
      </c>
      <c r="M27" s="200"/>
      <c r="N27" s="200"/>
      <c r="O27" s="200"/>
      <c r="P27" s="200"/>
      <c r="Q27" s="200"/>
      <c r="R27" s="200"/>
      <c r="S27" s="179"/>
      <c r="T27" s="64"/>
      <c r="U27" s="64"/>
    </row>
    <row r="28" spans="1:21" ht="15" customHeight="1" x14ac:dyDescent="0.2">
      <c r="A28" s="201"/>
      <c r="B28" s="202"/>
      <c r="C28" s="203"/>
      <c r="D28" s="203"/>
      <c r="E28" s="203"/>
      <c r="F28" s="203"/>
      <c r="G28" s="203"/>
      <c r="H28" s="203"/>
      <c r="I28" s="204"/>
      <c r="J28" s="205"/>
      <c r="K28" s="33">
        <v>21500</v>
      </c>
      <c r="L28" s="206"/>
      <c r="M28" s="206"/>
      <c r="N28" s="206"/>
      <c r="O28" s="206"/>
      <c r="P28" s="206"/>
      <c r="Q28" s="206"/>
      <c r="R28" s="206"/>
      <c r="S28" s="179">
        <f t="shared" ref="S28:S33" si="4">T28/K28</f>
        <v>6.9767441860465116</v>
      </c>
      <c r="T28" s="64">
        <v>150000</v>
      </c>
      <c r="U28" s="64"/>
    </row>
    <row r="29" spans="1:21" ht="15" customHeight="1" x14ac:dyDescent="0.2">
      <c r="A29" s="207"/>
      <c r="B29" s="208"/>
      <c r="C29" s="208"/>
      <c r="D29" s="208"/>
      <c r="E29" s="208"/>
      <c r="F29" s="208"/>
      <c r="G29" s="208"/>
      <c r="H29" s="209"/>
      <c r="I29" s="208"/>
      <c r="J29" s="207"/>
      <c r="K29" s="120">
        <v>21500</v>
      </c>
      <c r="L29" s="206"/>
      <c r="M29" s="206"/>
      <c r="N29" s="206"/>
      <c r="O29" s="206"/>
      <c r="P29" s="206"/>
      <c r="Q29" s="206"/>
      <c r="R29" s="206"/>
      <c r="S29" s="179">
        <f t="shared" si="4"/>
        <v>6.9767441860465116</v>
      </c>
      <c r="T29" s="64">
        <v>150000</v>
      </c>
      <c r="U29" s="64"/>
    </row>
    <row r="30" spans="1:21" ht="15" customHeight="1" x14ac:dyDescent="0.2">
      <c r="A30" s="210"/>
      <c r="B30" s="211"/>
      <c r="C30" s="212"/>
      <c r="D30" s="212"/>
      <c r="E30" s="212"/>
      <c r="F30" s="212"/>
      <c r="G30" s="212"/>
      <c r="H30" s="212"/>
      <c r="I30" s="212"/>
      <c r="J30" s="213"/>
      <c r="K30" s="33">
        <v>21500</v>
      </c>
      <c r="L30" s="206"/>
      <c r="M30" s="206"/>
      <c r="N30" s="206"/>
      <c r="O30" s="206"/>
      <c r="P30" s="206"/>
      <c r="Q30" s="206"/>
      <c r="R30" s="206"/>
      <c r="S30" s="179">
        <f t="shared" si="4"/>
        <v>13.953488372093023</v>
      </c>
      <c r="T30" s="64">
        <v>300000</v>
      </c>
      <c r="U30" s="64"/>
    </row>
    <row r="31" spans="1:21" ht="15" customHeight="1" x14ac:dyDescent="0.2">
      <c r="A31" s="214" t="s">
        <v>73</v>
      </c>
      <c r="B31" s="215"/>
      <c r="C31" s="215"/>
      <c r="D31" s="215"/>
      <c r="E31" s="215"/>
      <c r="F31" s="215"/>
      <c r="G31" s="215"/>
      <c r="H31" s="215"/>
      <c r="I31" s="215"/>
      <c r="J31" s="214"/>
      <c r="K31" s="120">
        <v>21500</v>
      </c>
      <c r="L31" s="206"/>
      <c r="M31" s="206"/>
      <c r="N31" s="206"/>
      <c r="O31" s="206"/>
      <c r="P31" s="206"/>
      <c r="Q31" s="206"/>
      <c r="R31" s="206"/>
      <c r="S31" s="179">
        <f t="shared" si="4"/>
        <v>41.860465116279073</v>
      </c>
      <c r="T31" s="64">
        <v>900000</v>
      </c>
      <c r="U31" s="64"/>
    </row>
    <row r="32" spans="1:21" ht="15" customHeight="1" x14ac:dyDescent="0.2">
      <c r="A32" s="214" t="s">
        <v>74</v>
      </c>
      <c r="B32" s="216"/>
      <c r="C32" s="215"/>
      <c r="D32" s="215"/>
      <c r="E32" s="215"/>
      <c r="F32" s="215"/>
      <c r="G32" s="215"/>
      <c r="H32" s="215"/>
      <c r="I32" s="215"/>
      <c r="J32" s="214"/>
      <c r="K32" s="120">
        <v>21500</v>
      </c>
      <c r="L32" s="206"/>
      <c r="M32" s="206"/>
      <c r="N32" s="206"/>
      <c r="O32" s="206"/>
      <c r="P32" s="206"/>
      <c r="Q32" s="206"/>
      <c r="R32" s="206"/>
      <c r="S32" s="179">
        <f t="shared" si="4"/>
        <v>34.883720930232556</v>
      </c>
      <c r="T32" s="64">
        <v>750000</v>
      </c>
      <c r="U32" s="64"/>
    </row>
    <row r="33" spans="1:21" ht="15" customHeight="1" x14ac:dyDescent="0.2">
      <c r="A33" s="217"/>
      <c r="B33" s="218"/>
      <c r="C33" s="219"/>
      <c r="D33" s="219"/>
      <c r="E33" s="219"/>
      <c r="F33" s="219"/>
      <c r="G33" s="219"/>
      <c r="H33" s="219"/>
      <c r="I33" s="219"/>
      <c r="J33" s="220"/>
      <c r="K33" s="33">
        <v>21800</v>
      </c>
      <c r="L33" s="206"/>
      <c r="M33" s="206"/>
      <c r="N33" s="206"/>
      <c r="O33" s="206"/>
      <c r="P33" s="206"/>
      <c r="Q33" s="206"/>
      <c r="R33" s="206"/>
      <c r="S33" s="179">
        <f t="shared" si="4"/>
        <v>18.348623853211009</v>
      </c>
      <c r="T33" s="64">
        <v>400000</v>
      </c>
      <c r="U33" s="64"/>
    </row>
    <row r="34" spans="1:21" ht="15.75" x14ac:dyDescent="0.2">
      <c r="A34" s="221"/>
      <c r="B34" s="222"/>
      <c r="C34" s="223"/>
      <c r="D34" s="224"/>
      <c r="E34" s="225"/>
      <c r="F34" s="224"/>
      <c r="G34" s="224"/>
      <c r="H34" s="226"/>
      <c r="I34" s="227"/>
      <c r="J34" s="228"/>
      <c r="K34" s="199" t="s">
        <v>75</v>
      </c>
      <c r="L34" s="199"/>
      <c r="M34" s="199"/>
      <c r="N34" s="199"/>
      <c r="O34" s="199"/>
      <c r="P34" s="199"/>
      <c r="Q34" s="199"/>
      <c r="R34" s="199"/>
      <c r="S34" s="45">
        <f>SUM(S26:S33)</f>
        <v>-38.204051106091256</v>
      </c>
      <c r="T34" s="67"/>
      <c r="U34" s="29">
        <f>S34*K33</f>
        <v>-832848.31411278935</v>
      </c>
    </row>
  </sheetData>
  <mergeCells count="20">
    <mergeCell ref="A34:J34"/>
    <mergeCell ref="K34:R34"/>
    <mergeCell ref="A31:J31"/>
    <mergeCell ref="L31:R31"/>
    <mergeCell ref="A32:J32"/>
    <mergeCell ref="L32:R32"/>
    <mergeCell ref="A33:J33"/>
    <mergeCell ref="L33:R33"/>
    <mergeCell ref="A28:J28"/>
    <mergeCell ref="L28:R28"/>
    <mergeCell ref="A29:J29"/>
    <mergeCell ref="L29:R29"/>
    <mergeCell ref="A30:J30"/>
    <mergeCell ref="L30:R30"/>
    <mergeCell ref="A1:B1"/>
    <mergeCell ref="C1:R1"/>
    <mergeCell ref="A25:T25"/>
    <mergeCell ref="A26:J27"/>
    <mergeCell ref="L26:R26"/>
    <mergeCell ref="L27:R27"/>
  </mergeCells>
  <hyperlinks>
    <hyperlink ref="H3" r:id="rId1"/>
    <hyperlink ref="H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/>
  </sheetViews>
  <sheetFormatPr defaultColWidth="17.140625" defaultRowHeight="12.75" customHeight="1" x14ac:dyDescent="0.2"/>
  <cols>
    <col min="1" max="1" width="6.42578125" customWidth="1"/>
    <col min="2" max="2" width="6" customWidth="1"/>
    <col min="3" max="3" width="8.5703125" customWidth="1"/>
    <col min="5" max="5" width="9" customWidth="1"/>
    <col min="8" max="8" width="11.5703125" customWidth="1"/>
    <col min="9" max="9" width="6.42578125" customWidth="1"/>
    <col min="10" max="10" width="7" customWidth="1"/>
    <col min="11" max="11" width="16" customWidth="1"/>
    <col min="12" max="12" width="8.5703125" customWidth="1"/>
    <col min="13" max="13" width="11.28515625" customWidth="1"/>
    <col min="15" max="15" width="9.7109375" customWidth="1"/>
    <col min="16" max="16" width="8" customWidth="1"/>
    <col min="17" max="17" width="8.7109375" customWidth="1"/>
  </cols>
  <sheetData>
    <row r="1" spans="1:20" ht="23.25" x14ac:dyDescent="0.2">
      <c r="A1" s="180" t="s">
        <v>76</v>
      </c>
      <c r="B1" s="180"/>
      <c r="C1" s="181" t="s">
        <v>77</v>
      </c>
      <c r="D1" s="181"/>
      <c r="E1" s="182"/>
      <c r="F1" s="183"/>
      <c r="G1" s="183"/>
      <c r="H1" s="183"/>
      <c r="I1" s="183"/>
      <c r="J1" s="182"/>
      <c r="K1" s="182"/>
      <c r="L1" s="182"/>
      <c r="M1" s="182"/>
      <c r="N1" s="182"/>
      <c r="O1" s="182"/>
      <c r="P1" s="182"/>
      <c r="Q1" s="182"/>
      <c r="R1" s="123"/>
      <c r="S1" s="132"/>
      <c r="T1" s="143"/>
    </row>
    <row r="2" spans="1:20" ht="38.25" x14ac:dyDescent="0.2">
      <c r="A2" s="88" t="s">
        <v>3</v>
      </c>
      <c r="B2" s="88" t="s">
        <v>4</v>
      </c>
      <c r="C2" s="156" t="s">
        <v>5</v>
      </c>
      <c r="D2" s="177" t="s">
        <v>6</v>
      </c>
      <c r="E2" s="177" t="s">
        <v>7</v>
      </c>
      <c r="F2" s="177" t="s">
        <v>8</v>
      </c>
      <c r="G2" s="177" t="s">
        <v>9</v>
      </c>
      <c r="H2" s="177" t="s">
        <v>10</v>
      </c>
      <c r="I2" s="177" t="s">
        <v>11</v>
      </c>
      <c r="J2" s="156" t="s">
        <v>12</v>
      </c>
      <c r="K2" s="156" t="s">
        <v>13</v>
      </c>
      <c r="L2" s="156" t="s">
        <v>14</v>
      </c>
      <c r="M2" s="156" t="s">
        <v>15</v>
      </c>
      <c r="N2" s="156"/>
      <c r="O2" s="156" t="s">
        <v>78</v>
      </c>
      <c r="P2" s="156" t="s">
        <v>19</v>
      </c>
      <c r="Q2" s="156" t="s">
        <v>79</v>
      </c>
      <c r="R2" s="156" t="s">
        <v>21</v>
      </c>
      <c r="S2" s="4" t="s">
        <v>22</v>
      </c>
      <c r="T2" s="4" t="s">
        <v>80</v>
      </c>
    </row>
    <row r="3" spans="1:20" ht="47.25" customHeight="1" x14ac:dyDescent="0.2">
      <c r="A3" s="157"/>
      <c r="B3" s="21"/>
      <c r="C3" s="101"/>
      <c r="D3" s="157"/>
      <c r="E3" s="157"/>
      <c r="F3" s="157"/>
      <c r="G3" s="157"/>
      <c r="H3" s="157"/>
      <c r="I3" s="157"/>
      <c r="J3" s="101"/>
      <c r="K3" s="101"/>
      <c r="L3" s="101"/>
      <c r="M3" s="101"/>
      <c r="N3" s="101"/>
      <c r="O3" s="101"/>
      <c r="P3" s="101"/>
      <c r="Q3" s="101"/>
      <c r="R3" s="153">
        <f t="shared" ref="R3:R14" si="0">SUM(L3:Q3)</f>
        <v>0</v>
      </c>
      <c r="S3" s="173"/>
      <c r="T3" s="173"/>
    </row>
    <row r="4" spans="1:20" ht="45" customHeight="1" x14ac:dyDescent="0.2">
      <c r="A4" s="157"/>
      <c r="B4" s="81"/>
      <c r="C4" s="81"/>
      <c r="D4" s="157"/>
      <c r="E4" s="85"/>
      <c r="F4" s="81"/>
      <c r="G4" s="166"/>
      <c r="H4" s="68"/>
      <c r="I4" s="166"/>
      <c r="J4" s="107"/>
      <c r="K4" s="165"/>
      <c r="L4" s="101"/>
      <c r="M4" s="101"/>
      <c r="N4" s="8"/>
      <c r="O4" s="54"/>
      <c r="P4" s="54"/>
      <c r="Q4" s="54"/>
      <c r="R4" s="153">
        <f t="shared" si="0"/>
        <v>0</v>
      </c>
      <c r="S4" s="155"/>
      <c r="T4" s="173"/>
    </row>
    <row r="5" spans="1:20" ht="51" customHeight="1" x14ac:dyDescent="0.2">
      <c r="A5" s="157"/>
      <c r="B5" s="81"/>
      <c r="C5" s="81"/>
      <c r="D5" s="166"/>
      <c r="E5" s="85"/>
      <c r="F5" s="81"/>
      <c r="G5" s="166"/>
      <c r="H5" s="166"/>
      <c r="I5" s="166"/>
      <c r="J5" s="107"/>
      <c r="K5" s="165"/>
      <c r="L5" s="101"/>
      <c r="M5" s="101"/>
      <c r="N5" s="8"/>
      <c r="O5" s="165"/>
      <c r="P5" s="165"/>
      <c r="Q5" s="165"/>
      <c r="R5" s="153">
        <f t="shared" si="0"/>
        <v>0</v>
      </c>
      <c r="S5" s="155"/>
      <c r="T5" s="173"/>
    </row>
    <row r="6" spans="1:20" ht="14.25" x14ac:dyDescent="0.2">
      <c r="A6" s="157"/>
      <c r="B6" s="81"/>
      <c r="C6" s="81"/>
      <c r="D6" s="166"/>
      <c r="E6" s="85"/>
      <c r="F6" s="81"/>
      <c r="G6" s="166"/>
      <c r="H6" s="166"/>
      <c r="I6" s="166"/>
      <c r="J6" s="107"/>
      <c r="K6" s="165"/>
      <c r="L6" s="54"/>
      <c r="M6" s="54"/>
      <c r="N6" s="8"/>
      <c r="O6" s="165"/>
      <c r="P6" s="165"/>
      <c r="Q6" s="165"/>
      <c r="R6" s="153">
        <f t="shared" si="0"/>
        <v>0</v>
      </c>
      <c r="S6" s="155"/>
      <c r="T6" s="173"/>
    </row>
    <row r="7" spans="1:20" ht="14.25" x14ac:dyDescent="0.2">
      <c r="A7" s="157"/>
      <c r="B7" s="81"/>
      <c r="C7" s="81"/>
      <c r="D7" s="166"/>
      <c r="E7" s="85"/>
      <c r="F7" s="81"/>
      <c r="G7" s="166"/>
      <c r="H7" s="166"/>
      <c r="I7" s="166"/>
      <c r="J7" s="95"/>
      <c r="K7" s="165"/>
      <c r="L7" s="54"/>
      <c r="M7" s="54"/>
      <c r="N7" s="8"/>
      <c r="O7" s="54"/>
      <c r="P7" s="165"/>
      <c r="Q7" s="165"/>
      <c r="R7" s="153">
        <f t="shared" si="0"/>
        <v>0</v>
      </c>
      <c r="S7" s="155"/>
      <c r="T7" s="173"/>
    </row>
    <row r="8" spans="1:20" ht="14.25" x14ac:dyDescent="0.2">
      <c r="A8" s="157"/>
      <c r="B8" s="81"/>
      <c r="C8" s="81"/>
      <c r="D8" s="166"/>
      <c r="E8" s="85"/>
      <c r="F8" s="81"/>
      <c r="G8" s="166"/>
      <c r="H8" s="68"/>
      <c r="I8" s="166"/>
      <c r="J8" s="95"/>
      <c r="K8" s="165"/>
      <c r="L8" s="54"/>
      <c r="M8" s="54"/>
      <c r="N8" s="8"/>
      <c r="O8" s="68"/>
      <c r="P8" s="165"/>
      <c r="Q8" s="165"/>
      <c r="R8" s="153">
        <f t="shared" si="0"/>
        <v>0</v>
      </c>
      <c r="S8" s="155"/>
      <c r="T8" s="173"/>
    </row>
    <row r="9" spans="1:20" ht="14.25" x14ac:dyDescent="0.2">
      <c r="A9" s="157"/>
      <c r="B9" s="81"/>
      <c r="C9" s="81"/>
      <c r="D9" s="159"/>
      <c r="E9" s="68"/>
      <c r="F9" s="81"/>
      <c r="G9" s="159"/>
      <c r="H9" s="159"/>
      <c r="I9" s="159"/>
      <c r="J9" s="19"/>
      <c r="K9" s="165"/>
      <c r="L9" s="54"/>
      <c r="M9" s="54"/>
      <c r="N9" s="8"/>
      <c r="O9" s="68"/>
      <c r="P9" s="162"/>
      <c r="Q9" s="165"/>
      <c r="R9" s="153">
        <f t="shared" si="0"/>
        <v>0</v>
      </c>
      <c r="S9" s="155"/>
      <c r="T9" s="173"/>
    </row>
    <row r="10" spans="1:20" ht="14.25" x14ac:dyDescent="0.2">
      <c r="A10" s="157"/>
      <c r="B10" s="81"/>
      <c r="C10" s="81"/>
      <c r="D10" s="103"/>
      <c r="E10" s="103"/>
      <c r="F10" s="81"/>
      <c r="G10" s="103"/>
      <c r="H10" s="103"/>
      <c r="I10" s="103"/>
      <c r="J10" s="104"/>
      <c r="K10" s="104"/>
      <c r="L10" s="54"/>
      <c r="M10" s="54"/>
      <c r="N10" s="8"/>
      <c r="O10" s="104"/>
      <c r="P10" s="104"/>
      <c r="Q10" s="165"/>
      <c r="R10" s="153">
        <f t="shared" si="0"/>
        <v>0</v>
      </c>
      <c r="S10" s="155"/>
      <c r="T10" s="173"/>
    </row>
    <row r="11" spans="1:20" ht="14.25" x14ac:dyDescent="0.2">
      <c r="A11" s="157"/>
      <c r="B11" s="81"/>
      <c r="C11" s="81"/>
      <c r="D11" s="103"/>
      <c r="E11" s="103"/>
      <c r="F11" s="81"/>
      <c r="G11" s="103"/>
      <c r="H11" s="164"/>
      <c r="I11" s="103"/>
      <c r="J11" s="68"/>
      <c r="K11" s="104"/>
      <c r="L11" s="54"/>
      <c r="M11" s="54"/>
      <c r="N11" s="8"/>
      <c r="O11" s="104"/>
      <c r="P11" s="104"/>
      <c r="Q11" s="165"/>
      <c r="R11" s="153">
        <f t="shared" si="0"/>
        <v>0</v>
      </c>
      <c r="S11" s="155"/>
      <c r="T11" s="173"/>
    </row>
    <row r="12" spans="1:20" ht="14.25" x14ac:dyDescent="0.2">
      <c r="A12" s="157"/>
      <c r="B12" s="81"/>
      <c r="C12" s="104"/>
      <c r="D12" s="103"/>
      <c r="E12" s="103"/>
      <c r="F12" s="164"/>
      <c r="G12" s="103"/>
      <c r="H12" s="164"/>
      <c r="I12" s="103"/>
      <c r="J12" s="68"/>
      <c r="K12" s="104"/>
      <c r="L12" s="54"/>
      <c r="M12" s="54"/>
      <c r="N12" s="8"/>
      <c r="O12" s="104"/>
      <c r="P12" s="104"/>
      <c r="Q12" s="165"/>
      <c r="R12" s="153">
        <f t="shared" si="0"/>
        <v>0</v>
      </c>
      <c r="S12" s="155"/>
      <c r="T12" s="173"/>
    </row>
    <row r="13" spans="1:20" ht="14.25" x14ac:dyDescent="0.2">
      <c r="A13" s="157"/>
      <c r="B13" s="81"/>
      <c r="C13" s="104"/>
      <c r="D13" s="103"/>
      <c r="E13" s="103"/>
      <c r="F13" s="164"/>
      <c r="G13" s="103"/>
      <c r="H13" s="164"/>
      <c r="I13" s="103"/>
      <c r="J13" s="104"/>
      <c r="K13" s="104"/>
      <c r="L13" s="54"/>
      <c r="M13" s="54"/>
      <c r="N13" s="8"/>
      <c r="O13" s="104"/>
      <c r="P13" s="104"/>
      <c r="Q13" s="165"/>
      <c r="R13" s="153">
        <f t="shared" si="0"/>
        <v>0</v>
      </c>
      <c r="S13" s="155"/>
      <c r="T13" s="173"/>
    </row>
    <row r="14" spans="1:20" ht="14.25" x14ac:dyDescent="0.2">
      <c r="A14" s="17"/>
      <c r="B14" s="138"/>
      <c r="C14" s="40"/>
      <c r="D14" s="70"/>
      <c r="E14" s="70"/>
      <c r="F14" s="84"/>
      <c r="G14" s="70"/>
      <c r="H14" s="84"/>
      <c r="I14" s="70"/>
      <c r="J14" s="100"/>
      <c r="K14" s="40"/>
      <c r="L14" s="96"/>
      <c r="M14" s="96"/>
      <c r="N14" s="62"/>
      <c r="O14" s="40"/>
      <c r="P14" s="40"/>
      <c r="Q14" s="51"/>
      <c r="R14" s="153">
        <f t="shared" si="0"/>
        <v>0</v>
      </c>
      <c r="S14" s="154"/>
      <c r="T14" s="36"/>
    </row>
    <row r="15" spans="1:20" ht="15.75" x14ac:dyDescent="0.2">
      <c r="A15" s="229"/>
      <c r="B15" s="230"/>
      <c r="C15" s="231" t="s">
        <v>81</v>
      </c>
      <c r="D15" s="229"/>
      <c r="E15" s="229"/>
      <c r="F15" s="229"/>
      <c r="G15" s="229"/>
      <c r="H15" s="229" t="s">
        <v>82</v>
      </c>
      <c r="I15" s="229"/>
      <c r="J15" s="232"/>
      <c r="K15" s="232"/>
      <c r="L15" s="232"/>
      <c r="M15" s="232"/>
      <c r="N15" s="232"/>
      <c r="O15" s="232"/>
      <c r="P15" s="232"/>
      <c r="Q15" s="232"/>
      <c r="R15" s="232"/>
      <c r="S15" s="233"/>
      <c r="T15" s="66">
        <f>SUM(T3:T14)</f>
        <v>0</v>
      </c>
    </row>
    <row r="16" spans="1:20" ht="15.75" x14ac:dyDescent="0.2">
      <c r="A16" s="189" t="s">
        <v>67</v>
      </c>
      <c r="B16" s="190"/>
      <c r="C16" s="234" t="s">
        <v>81</v>
      </c>
      <c r="D16" s="192"/>
      <c r="E16" s="193"/>
      <c r="F16" s="192"/>
      <c r="G16" s="192"/>
      <c r="H16" s="192"/>
      <c r="I16" s="193"/>
      <c r="J16" s="194"/>
      <c r="K16" s="45" t="s">
        <v>68</v>
      </c>
      <c r="L16" s="199" t="s">
        <v>69</v>
      </c>
      <c r="M16" s="199"/>
      <c r="N16" s="199"/>
      <c r="O16" s="199"/>
      <c r="P16" s="199"/>
      <c r="Q16" s="199"/>
      <c r="R16" s="45">
        <f>SUM(R3:R14)*-1</f>
        <v>0</v>
      </c>
      <c r="S16" s="151" t="s">
        <v>70</v>
      </c>
      <c r="T16" s="151" t="s">
        <v>71</v>
      </c>
    </row>
    <row r="17" spans="1:20" ht="15.75" x14ac:dyDescent="0.2">
      <c r="A17" s="235"/>
      <c r="B17" s="236"/>
      <c r="C17" s="234" t="s">
        <v>81</v>
      </c>
      <c r="D17" s="235"/>
      <c r="E17" s="235"/>
      <c r="F17" s="235"/>
      <c r="G17" s="235"/>
      <c r="H17" s="235"/>
      <c r="I17" s="197"/>
      <c r="J17" s="198"/>
      <c r="K17" s="179"/>
      <c r="L17" s="200" t="s">
        <v>72</v>
      </c>
      <c r="M17" s="200"/>
      <c r="N17" s="200"/>
      <c r="O17" s="200"/>
      <c r="P17" s="200"/>
      <c r="Q17" s="200"/>
      <c r="R17" s="179"/>
      <c r="S17" s="89"/>
      <c r="T17" s="64"/>
    </row>
    <row r="18" spans="1:20" ht="15.75" x14ac:dyDescent="0.2">
      <c r="A18" s="237"/>
      <c r="B18" s="238"/>
      <c r="C18" s="234" t="s">
        <v>81</v>
      </c>
      <c r="D18" s="239"/>
      <c r="E18" s="239"/>
      <c r="F18" s="239"/>
      <c r="G18" s="239"/>
      <c r="H18" s="239"/>
      <c r="I18" s="204"/>
      <c r="J18" s="205"/>
      <c r="K18" s="33">
        <v>33500</v>
      </c>
      <c r="L18" s="240"/>
      <c r="M18" s="240"/>
      <c r="N18" s="240"/>
      <c r="O18" s="240"/>
      <c r="P18" s="240"/>
      <c r="Q18" s="240"/>
      <c r="R18" s="179">
        <f>S18/K18</f>
        <v>0</v>
      </c>
      <c r="S18" s="64"/>
      <c r="T18" s="64"/>
    </row>
    <row r="19" spans="1:20" ht="15.75" x14ac:dyDescent="0.2">
      <c r="A19" s="207"/>
      <c r="B19" s="208"/>
      <c r="C19" s="234" t="s">
        <v>81</v>
      </c>
      <c r="D19" s="208"/>
      <c r="E19" s="208"/>
      <c r="F19" s="208"/>
      <c r="G19" s="208"/>
      <c r="H19" s="209"/>
      <c r="I19" s="208"/>
      <c r="J19" s="207"/>
      <c r="K19" s="120">
        <v>33500</v>
      </c>
      <c r="L19" s="240"/>
      <c r="M19" s="240"/>
      <c r="N19" s="240"/>
      <c r="O19" s="240"/>
      <c r="P19" s="240"/>
      <c r="Q19" s="240"/>
      <c r="R19" s="179">
        <f>S19/K19</f>
        <v>0</v>
      </c>
      <c r="S19" s="64"/>
      <c r="T19" s="64"/>
    </row>
    <row r="20" spans="1:20" ht="15.75" x14ac:dyDescent="0.2">
      <c r="A20" s="210"/>
      <c r="B20" s="211"/>
      <c r="C20" s="234" t="s">
        <v>81</v>
      </c>
      <c r="D20" s="212"/>
      <c r="E20" s="212"/>
      <c r="F20" s="212"/>
      <c r="G20" s="212"/>
      <c r="H20" s="212"/>
      <c r="I20" s="212"/>
      <c r="J20" s="213"/>
      <c r="K20" s="33">
        <v>33500</v>
      </c>
      <c r="L20" s="240"/>
      <c r="M20" s="240"/>
      <c r="N20" s="240"/>
      <c r="O20" s="240"/>
      <c r="P20" s="240"/>
      <c r="Q20" s="240"/>
      <c r="R20" s="179">
        <f>S20/K20</f>
        <v>0</v>
      </c>
      <c r="S20" s="64"/>
      <c r="T20" s="64"/>
    </row>
    <row r="21" spans="1:20" ht="15.75" x14ac:dyDescent="0.2">
      <c r="A21" s="214" t="s">
        <v>73</v>
      </c>
      <c r="B21" s="215"/>
      <c r="C21" s="215"/>
      <c r="D21" s="215"/>
      <c r="E21" s="215"/>
      <c r="F21" s="215"/>
      <c r="G21" s="215"/>
      <c r="H21" s="215"/>
      <c r="I21" s="215"/>
      <c r="J21" s="214"/>
      <c r="K21" s="120">
        <v>33500</v>
      </c>
      <c r="L21" s="240"/>
      <c r="M21" s="240"/>
      <c r="N21" s="240"/>
      <c r="O21" s="240"/>
      <c r="P21" s="240"/>
      <c r="Q21" s="240"/>
      <c r="R21" s="179">
        <f>S21/K21</f>
        <v>0</v>
      </c>
      <c r="S21" s="64"/>
      <c r="T21" s="64"/>
    </row>
    <row r="22" spans="1:20" ht="15.75" x14ac:dyDescent="0.2">
      <c r="A22" s="214" t="s">
        <v>74</v>
      </c>
      <c r="B22" s="216"/>
      <c r="C22" s="215"/>
      <c r="D22" s="215"/>
      <c r="E22" s="215"/>
      <c r="F22" s="215"/>
      <c r="G22" s="215"/>
      <c r="H22" s="215"/>
      <c r="I22" s="215"/>
      <c r="J22" s="214"/>
      <c r="K22" s="120">
        <v>33500</v>
      </c>
      <c r="L22" s="240"/>
      <c r="M22" s="240"/>
      <c r="N22" s="240"/>
      <c r="O22" s="240"/>
      <c r="P22" s="240"/>
      <c r="Q22" s="240"/>
      <c r="R22" s="179">
        <f>S22/K22</f>
        <v>0</v>
      </c>
      <c r="S22" s="161"/>
      <c r="T22" s="64"/>
    </row>
    <row r="23" spans="1:20" ht="15.75" x14ac:dyDescent="0.2">
      <c r="A23" s="221"/>
      <c r="B23" s="241"/>
      <c r="C23" s="242"/>
      <c r="D23" s="243"/>
      <c r="E23" s="244"/>
      <c r="F23" s="243"/>
      <c r="G23" s="243"/>
      <c r="H23" s="242"/>
      <c r="I23" s="227"/>
      <c r="J23" s="228"/>
      <c r="K23" s="199" t="s">
        <v>75</v>
      </c>
      <c r="L23" s="199"/>
      <c r="M23" s="199"/>
      <c r="N23" s="199"/>
      <c r="O23" s="199"/>
      <c r="P23" s="199"/>
      <c r="Q23" s="199"/>
      <c r="R23" s="45">
        <f>SUM(R18:R22)</f>
        <v>0</v>
      </c>
      <c r="S23" s="27"/>
      <c r="T23" s="93">
        <f>(R16-R23)*K18</f>
        <v>0</v>
      </c>
    </row>
    <row r="24" spans="1:20" x14ac:dyDescent="0.2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</row>
    <row r="25" spans="1:20" x14ac:dyDescent="0.2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</row>
    <row r="26" spans="1:20" x14ac:dyDescent="0.2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</row>
    <row r="27" spans="1:20" x14ac:dyDescent="0.2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</row>
    <row r="28" spans="1:20" x14ac:dyDescent="0.2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</row>
    <row r="29" spans="1:20" x14ac:dyDescent="0.2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</row>
    <row r="30" spans="1:20" x14ac:dyDescent="0.2">
      <c r="A30" s="106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</row>
    <row r="31" spans="1:20" x14ac:dyDescent="0.2">
      <c r="A31" s="106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</row>
    <row r="32" spans="1:20" x14ac:dyDescent="0.2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</row>
    <row r="33" spans="1:20" x14ac:dyDescent="0.2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</row>
  </sheetData>
  <mergeCells count="18">
    <mergeCell ref="A21:J21"/>
    <mergeCell ref="L21:Q21"/>
    <mergeCell ref="A22:J22"/>
    <mergeCell ref="L22:Q22"/>
    <mergeCell ref="A23:J23"/>
    <mergeCell ref="K23:Q23"/>
    <mergeCell ref="A18:J18"/>
    <mergeCell ref="L18:Q18"/>
    <mergeCell ref="A19:J19"/>
    <mergeCell ref="L19:Q19"/>
    <mergeCell ref="A20:J20"/>
    <mergeCell ref="L20:Q20"/>
    <mergeCell ref="A1:B1"/>
    <mergeCell ref="C1:Q1"/>
    <mergeCell ref="A15:S15"/>
    <mergeCell ref="A16:J17"/>
    <mergeCell ref="L16:Q16"/>
    <mergeCell ref="L17:Q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UK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2013-07-03T08:08:59Z</dcterms:created>
  <dcterms:modified xsi:type="dcterms:W3CDTF">2013-07-03T08:09:00Z</dcterms:modified>
</cp:coreProperties>
</file>