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总表" sheetId="3" r:id="rId1"/>
    <sheet name="加油明细" sheetId="4" r:id="rId2"/>
    <sheet name="车辆月末抄表记录" sheetId="5" r:id="rId3"/>
    <sheet name="水车加水记录" sheetId="8" r:id="rId4"/>
    <sheet name="水车基础信息" sheetId="7" r:id="rId5"/>
  </sheets>
  <externalReferences>
    <externalReference r:id="rId6"/>
  </externalReferences>
  <definedNames>
    <definedName name="_xlnm._FilterDatabase" localSheetId="1" hidden="1">加油明细!$A$1:$M$3165</definedName>
    <definedName name="_xlnm._FilterDatabase" localSheetId="2" hidden="1">车辆月末抄表记录!$A$1:$I$502</definedName>
    <definedName name="_xlnm._FilterDatabase" localSheetId="3" hidden="1">水车加水记录!$A$1:$K$1770</definedName>
    <definedName name="_xlnm._FilterDatabase" localSheetId="0" hidden="1">总表!$A$4:$S$51</definedName>
    <definedName name="_xlnm.Print_Area" localSheetId="0">总表!$A$1:$Q$40</definedName>
    <definedName name="供应商">OFFSET([1]信息列表!$A$2,,,COUNTA([1]信息列表!$A$1:$A$65536)-1)</definedName>
  </definedNames>
  <calcPr calcId="144525"/>
</workbook>
</file>

<file path=xl/comments1.xml><?xml version="1.0" encoding="utf-8"?>
<comments xmlns="http://schemas.openxmlformats.org/spreadsheetml/2006/main">
  <authors>
    <author>chenyf</author>
  </authors>
  <commentList>
    <comment ref="D13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5吨</t>
        </r>
      </text>
    </comment>
    <comment ref="D16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1吨</t>
        </r>
      </text>
    </comment>
    <comment ref="Q16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闽A07L5P和闽A06L2K分别为1吨和3吨，分别负责新厝镇乡下和江阴镇乡下。另外，1吨那辆车还得机动调配，很多路大车去不了的都是它去。我们自己一吨车坏了没修，没用了。</t>
        </r>
      </text>
    </comment>
    <comment ref="D17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3吨</t>
        </r>
      </text>
    </comment>
    <comment ref="K41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含车队账户余额、未圈存金额和副卡余额</t>
        </r>
      </text>
    </comment>
    <comment ref="N41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中国石油折扣（优惠）每个月结算一次，自动转入车队账户；中化石油的折扣（优惠）加油时当场抵扣</t>
        </r>
      </text>
    </comment>
    <comment ref="K48" authorId="0">
      <text>
        <r>
          <rPr>
            <b/>
            <sz val="9"/>
            <rFont val="宋体"/>
            <charset val="134"/>
          </rPr>
          <t>chenyf:</t>
        </r>
        <r>
          <rPr>
            <sz val="9"/>
            <rFont val="宋体"/>
            <charset val="134"/>
          </rPr>
          <t xml:space="preserve">
含车队账户余额、未圈存金额和副卡余额</t>
        </r>
      </text>
    </comment>
  </commentList>
</comments>
</file>

<file path=xl/comments2.xml><?xml version="1.0" encoding="utf-8"?>
<comments xmlns="http://schemas.openxmlformats.org/spreadsheetml/2006/main">
  <authors>
    <author>86189</author>
  </authors>
  <commentList>
    <comment ref="L486" authorId="0">
      <text>
        <r>
          <rPr>
            <sz val="9"/>
            <rFont val="宋体"/>
            <charset val="134"/>
          </rPr>
          <t>中化石油</t>
        </r>
      </text>
    </comment>
  </commentList>
</comments>
</file>

<file path=xl/sharedStrings.xml><?xml version="1.0" encoding="utf-8"?>
<sst xmlns="http://schemas.openxmlformats.org/spreadsheetml/2006/main" count="12327" uniqueCount="720">
  <si>
    <t xml:space="preserve">     （融江金顺） 项目车辆油耗总报表</t>
  </si>
  <si>
    <t>本期</t>
  </si>
  <si>
    <t>上期</t>
  </si>
  <si>
    <t>序号</t>
  </si>
  <si>
    <t>车辆编码</t>
  </si>
  <si>
    <t>车辆类型</t>
  </si>
  <si>
    <t>车牌号</t>
  </si>
  <si>
    <t>驾驶员</t>
  </si>
  <si>
    <t>实际作业天数（天）</t>
  </si>
  <si>
    <t>用水量</t>
  </si>
  <si>
    <t>公里数</t>
  </si>
  <si>
    <t>加油总量（升）</t>
  </si>
  <si>
    <t>加油金额（元）</t>
  </si>
  <si>
    <t>油耗</t>
  </si>
  <si>
    <t>备注</t>
  </si>
  <si>
    <t>所属项目</t>
  </si>
  <si>
    <t>期间</t>
  </si>
  <si>
    <t>上期末里程数
(公里）</t>
  </si>
  <si>
    <t>本期末里程数
（公里）</t>
  </si>
  <si>
    <t>本月行驶里程（公里）</t>
  </si>
  <si>
    <t>油耗      （升/百公里）</t>
  </si>
  <si>
    <t>油耗     （元/公里）</t>
  </si>
  <si>
    <t>日耗油（元）</t>
  </si>
  <si>
    <t>水车油水比例（升/吨）</t>
  </si>
  <si>
    <t>压缩式垃圾车</t>
  </si>
  <si>
    <t>闽AV0833</t>
  </si>
  <si>
    <t>无</t>
  </si>
  <si>
    <t>融江金顺</t>
  </si>
  <si>
    <t>闽AS2757</t>
  </si>
  <si>
    <t>王庆友</t>
  </si>
  <si>
    <t>闽AS2289</t>
  </si>
  <si>
    <t>王庆友/丁立明</t>
  </si>
  <si>
    <t>闽AU9308</t>
  </si>
  <si>
    <t>闽AS2868</t>
  </si>
  <si>
    <t>闽AU9387</t>
  </si>
  <si>
    <t>陈金彪</t>
  </si>
  <si>
    <t>闽AU9612</t>
  </si>
  <si>
    <t>朱明强</t>
  </si>
  <si>
    <t>2023-06-30 11:53加油105升，大部分没用，故油耗比5月份高较多</t>
  </si>
  <si>
    <t>闽AU8651</t>
  </si>
  <si>
    <t>李国臣</t>
  </si>
  <si>
    <t>闽AR5325</t>
  </si>
  <si>
    <t>姜国海</t>
  </si>
  <si>
    <t>2023/6/1 4:02加油145.47升，2023-06-29 15:58加油127.26升，2-3天加油一次，5月末油箱里的油基本用完，6月末油箱里的油还有一半多没用，故油耗比5月份高较多</t>
  </si>
  <si>
    <t>闽AQ8712</t>
  </si>
  <si>
    <t>赵雪</t>
  </si>
  <si>
    <t>自装卸式垃圾车</t>
  </si>
  <si>
    <t>闽AQ1U80</t>
  </si>
  <si>
    <t>车坏，闲置</t>
  </si>
  <si>
    <t>闽A07L5P</t>
  </si>
  <si>
    <t>刘贺</t>
  </si>
  <si>
    <t>外包自带车</t>
  </si>
  <si>
    <t>闽A06L2K</t>
  </si>
  <si>
    <t>张鸿阳</t>
  </si>
  <si>
    <t>桶装垃圾运输车</t>
  </si>
  <si>
    <t>闽AK8E11</t>
  </si>
  <si>
    <t>闲置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</si>
  <si>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宋体"/>
        <charset val="134"/>
      </rPr>
      <t>AM9W86</t>
    </r>
  </si>
  <si>
    <t>洗扫车</t>
  </si>
  <si>
    <t>闽AU9093</t>
  </si>
  <si>
    <t>杨成杰</t>
  </si>
  <si>
    <t>闽AU9316</t>
  </si>
  <si>
    <t>严建锋</t>
  </si>
  <si>
    <t>闽AU9905</t>
  </si>
  <si>
    <t>陈金龙</t>
  </si>
  <si>
    <t>扫路车</t>
  </si>
  <si>
    <t>闽AM2289</t>
  </si>
  <si>
    <t>清洗车</t>
  </si>
  <si>
    <t>闽AU7993</t>
  </si>
  <si>
    <t>严建锋/黄明辉</t>
  </si>
  <si>
    <t>闽AU9726</t>
  </si>
  <si>
    <t>闽AU8195</t>
  </si>
  <si>
    <t>闽AU9653</t>
  </si>
  <si>
    <t>陈林春</t>
  </si>
  <si>
    <t>闽AU9103</t>
  </si>
  <si>
    <t>路面养护车</t>
  </si>
  <si>
    <t>闽A63Q6R</t>
  </si>
  <si>
    <t>翁宜标</t>
  </si>
  <si>
    <t>6月30日14：50加70.53升，大部分没用，故油耗比5月份高较多</t>
  </si>
  <si>
    <t>闽A99P3E</t>
  </si>
  <si>
    <t>陈艳春</t>
  </si>
  <si>
    <t>闽A92P3S</t>
  </si>
  <si>
    <t>徐明松</t>
  </si>
  <si>
    <t>多用途货车</t>
  </si>
  <si>
    <t>闽A83P3B</t>
  </si>
  <si>
    <t>罗辉</t>
  </si>
  <si>
    <t>自卸汽车</t>
  </si>
  <si>
    <t>闽A06K3D</t>
  </si>
  <si>
    <t>魏文华</t>
  </si>
  <si>
    <t>多用途乘用车</t>
  </si>
  <si>
    <t>闽A6AH75</t>
  </si>
  <si>
    <t>小型普通客车</t>
  </si>
  <si>
    <t>闽A632Q8</t>
  </si>
  <si>
    <t>袁锦荣</t>
  </si>
  <si>
    <t>小汽车</t>
  </si>
  <si>
    <t>闽AR5N75</t>
  </si>
  <si>
    <t>姚雅明</t>
  </si>
  <si>
    <t>私车公用</t>
  </si>
  <si>
    <t>闽A700Z3</t>
  </si>
  <si>
    <t>范达荣</t>
  </si>
  <si>
    <t>大铲车</t>
  </si>
  <si>
    <t>赵金明</t>
  </si>
  <si>
    <t>油桶</t>
  </si>
  <si>
    <t>给割草机加油</t>
  </si>
  <si>
    <t>合计</t>
  </si>
  <si>
    <t>6月份加油总量比5月份少6180升，与大部分垃圾外包给货运公司拉有关</t>
  </si>
  <si>
    <t>验算</t>
  </si>
  <si>
    <t>期初余额</t>
  </si>
  <si>
    <t>油费单价</t>
  </si>
  <si>
    <t>中国石油折扣返还</t>
  </si>
  <si>
    <t>本期车队账户充值</t>
  </si>
  <si>
    <t>用油卡加尿素</t>
  </si>
  <si>
    <t>现金等形式加油</t>
  </si>
  <si>
    <t>用其他项目油（+）
被用（-）</t>
  </si>
  <si>
    <t>加油合计</t>
  </si>
  <si>
    <t>期末余额</t>
  </si>
  <si>
    <t>实际结余合计</t>
  </si>
  <si>
    <t>应结余</t>
  </si>
  <si>
    <t>差异</t>
  </si>
  <si>
    <t>闽AQ6377</t>
  </si>
  <si>
    <t>2022年4月20日还给仓山螺洲项目</t>
  </si>
  <si>
    <t>闽AR5951</t>
  </si>
  <si>
    <t>2022年4月20日还给福清金顺公司</t>
  </si>
  <si>
    <t>闽AQ6108</t>
  </si>
  <si>
    <t>2022年4月16日还给马尾鸿创公司</t>
  </si>
  <si>
    <t>闽JML202</t>
  </si>
  <si>
    <t>2022年5月1日还给霞浦鸿晟公司</t>
  </si>
  <si>
    <t>2022年7月29日调拨去新顺高新转运站</t>
  </si>
  <si>
    <t>闽A30Q3J</t>
  </si>
  <si>
    <t/>
  </si>
  <si>
    <t>2022年11月13日调拨去霞浦鸿晟</t>
  </si>
  <si>
    <t>闽A90Q6E</t>
  </si>
  <si>
    <t>2022年11月1日调拨去金顺福清分公司</t>
  </si>
  <si>
    <t>闽A60P9C</t>
  </si>
  <si>
    <t>闽A92P3N</t>
  </si>
  <si>
    <t>闽AU9522</t>
  </si>
  <si>
    <t>闽AU8397</t>
  </si>
  <si>
    <t>闽AV1208</t>
  </si>
  <si>
    <t>2022年12月20日调拨去鸿程保洁</t>
  </si>
  <si>
    <t>闽AR5295</t>
  </si>
  <si>
    <t>2023年1月12日调拨去霞浦鸿晟</t>
  </si>
  <si>
    <t>闽AW5Z36</t>
  </si>
  <si>
    <t>2023年2月14日调拨去金顺福清分公司</t>
  </si>
  <si>
    <t>闽A03T8M</t>
  </si>
  <si>
    <t>焦明月</t>
  </si>
  <si>
    <t>2023.4闽AQ8712维修期间临时借用该车</t>
  </si>
  <si>
    <t>加油日期</t>
  </si>
  <si>
    <t>加油前公里数</t>
  </si>
  <si>
    <r>
      <rPr>
        <sz val="11"/>
        <color indexed="8"/>
        <rFont val="宋体"/>
        <charset val="134"/>
      </rPr>
      <t>单价（元</t>
    </r>
    <r>
      <rPr>
        <sz val="11"/>
        <color indexed="8"/>
        <rFont val="Arial"/>
        <charset val="134"/>
      </rPr>
      <t>/</t>
    </r>
    <r>
      <rPr>
        <sz val="11"/>
        <color indexed="8"/>
        <rFont val="宋体"/>
        <charset val="134"/>
      </rPr>
      <t>升）</t>
    </r>
  </si>
  <si>
    <r>
      <rPr>
        <sz val="11"/>
        <color indexed="8"/>
        <rFont val="宋体"/>
        <charset val="134"/>
      </rPr>
      <t>加油量（升</t>
    </r>
    <r>
      <rPr>
        <sz val="11"/>
        <color indexed="8"/>
        <rFont val="Arial"/>
        <charset val="134"/>
      </rPr>
      <t>)</t>
    </r>
  </si>
  <si>
    <r>
      <rPr>
        <sz val="11"/>
        <color indexed="8"/>
        <rFont val="宋体"/>
        <charset val="134"/>
      </rPr>
      <t>加油金额</t>
    </r>
    <r>
      <rPr>
        <sz val="11"/>
        <color indexed="8"/>
        <rFont val="Arial"/>
        <charset val="134"/>
      </rPr>
      <t>(</t>
    </r>
    <r>
      <rPr>
        <sz val="11"/>
        <color indexed="8"/>
        <rFont val="宋体"/>
        <charset val="134"/>
      </rPr>
      <t>元）</t>
    </r>
  </si>
  <si>
    <t>油卡余额</t>
  </si>
  <si>
    <t>司机签字</t>
  </si>
  <si>
    <t>跟踪人签字</t>
  </si>
  <si>
    <t>辅助列公式填充勿改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</si>
  <si>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AQ6377</t>
    </r>
  </si>
  <si>
    <t>刘兴根</t>
  </si>
  <si>
    <t>现金和个人油卡</t>
  </si>
  <si>
    <t>陈新连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</si>
  <si>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AR5951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</si>
  <si>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AQ6108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</si>
  <si>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A632Q8</t>
    </r>
  </si>
  <si>
    <t>袁锦斌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</si>
  <si>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JML202</t>
    </r>
  </si>
  <si>
    <t>戴文华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</si>
  <si>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AU8195</t>
    </r>
  </si>
  <si>
    <t>黄明辉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</si>
  <si>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AU8159</t>
    </r>
    <r>
      <rPr>
        <sz val="11"/>
        <color indexed="8"/>
        <rFont val="宋体"/>
        <charset val="134"/>
      </rPr>
      <t>和湘</t>
    </r>
    <r>
      <rPr>
        <sz val="11"/>
        <color indexed="8"/>
        <rFont val="Arial"/>
        <charset val="134"/>
      </rPr>
      <t>HC1228</t>
    </r>
    <r>
      <rPr>
        <sz val="11"/>
        <color indexed="8"/>
        <rFont val="宋体"/>
        <charset val="134"/>
      </rPr>
      <t>都是临时牌，是同一辆车</t>
    </r>
  </si>
  <si>
    <t>宋佳育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</si>
  <si>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AU9308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</si>
  <si>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AV0833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</si>
  <si>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A63Q6R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</si>
  <si>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A92P3N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</si>
  <si>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A99P3E</t>
    </r>
  </si>
  <si>
    <t>翁凯强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</si>
  <si>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AU9093</t>
    </r>
  </si>
  <si>
    <t>陈艳敏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</si>
  <si>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AU7993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</si>
  <si>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AU9653</t>
    </r>
  </si>
  <si>
    <t>刘华根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</si>
  <si>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AU9103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</si>
  <si>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AU9726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</si>
  <si>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AU9387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</si>
  <si>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AU9612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</si>
  <si>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AU8651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</si>
  <si>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A90Q6E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</si>
  <si>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J6B266</t>
    </r>
  </si>
  <si>
    <t>张乐</t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</si>
  <si>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JJL318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</si>
  <si>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A92P3N</t>
    </r>
  </si>
  <si>
    <t>9130030000732480</t>
  </si>
  <si>
    <r>
      <rPr>
        <sz val="11"/>
        <rFont val="Arial Unicode MS"/>
        <charset val="0"/>
      </rPr>
      <t>卡号</t>
    </r>
    <r>
      <rPr>
        <sz val="11"/>
        <rFont val="Arial"/>
        <charset val="0"/>
      </rPr>
      <t>9130030000732476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</si>
  <si>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A30Q3J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</si>
  <si>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A30Q3J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</si>
  <si>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A632Q8</t>
    </r>
  </si>
  <si>
    <t>9130030000732478</t>
  </si>
  <si>
    <t>现金加油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</si>
  <si>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A63Q6R</t>
    </r>
  </si>
  <si>
    <t>9130030000732479</t>
  </si>
  <si>
    <t>9130030000732496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</si>
  <si>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A63Q6R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</si>
  <si>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A83P3B</t>
    </r>
  </si>
  <si>
    <t>9130030000732482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</si>
  <si>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A83P3B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</si>
  <si>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A92P3S</t>
    </r>
  </si>
  <si>
    <t>崔崇恒</t>
  </si>
  <si>
    <t>9130030000732477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</si>
  <si>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A99P3E</t>
    </r>
  </si>
  <si>
    <t>9130030000732481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</si>
  <si>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A99P3E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</si>
  <si>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AK8E11</t>
    </r>
  </si>
  <si>
    <r>
      <rPr>
        <sz val="11"/>
        <rFont val="Arial Unicode MS"/>
        <charset val="0"/>
      </rPr>
      <t>卡号</t>
    </r>
    <r>
      <rPr>
        <sz val="11"/>
        <rFont val="Arial"/>
        <charset val="0"/>
      </rPr>
      <t>9130030000732497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</si>
  <si>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AU7993</t>
    </r>
  </si>
  <si>
    <t>9130030000732475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</si>
  <si>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AU8195</t>
    </r>
  </si>
  <si>
    <t>9130030000732474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</si>
  <si>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AU8195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</si>
  <si>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AU8651</t>
    </r>
  </si>
  <si>
    <t>易学金</t>
  </si>
  <si>
    <t>9130030000732470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</si>
  <si>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AU8651</t>
    </r>
  </si>
  <si>
    <t>9130030000732471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</si>
  <si>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AU9093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</si>
  <si>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AU9308</t>
    </r>
  </si>
  <si>
    <t>9130030000732466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</si>
  <si>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AU9316</t>
    </r>
  </si>
  <si>
    <t>9130030000732484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</si>
  <si>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AU9387</t>
    </r>
  </si>
  <si>
    <t>9130030000732468</t>
  </si>
  <si>
    <t>王运野</t>
  </si>
  <si>
    <t>赵红禹</t>
  </si>
  <si>
    <t>赵宏宇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</si>
  <si>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AU9387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</si>
  <si>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AU9612</t>
    </r>
  </si>
  <si>
    <t>9130030000732469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</si>
  <si>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AU9612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</si>
  <si>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AU9653</t>
    </r>
  </si>
  <si>
    <t>小刘</t>
  </si>
  <si>
    <t>9130030000732472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</si>
  <si>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AV0833</t>
    </r>
  </si>
  <si>
    <t>9130030000732467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</si>
  <si>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AV0833</t>
    </r>
  </si>
  <si>
    <t>陈新莲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</si>
  <si>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AW5Z36</t>
    </r>
  </si>
  <si>
    <t>中化石油卡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</si>
  <si>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J6B266</t>
    </r>
  </si>
  <si>
    <t>9130030000732497</t>
  </si>
  <si>
    <t>9130030000732465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</si>
  <si>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JJL318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</si>
  <si>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AU9905</t>
    </r>
  </si>
  <si>
    <t>9130030000732485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</si>
  <si>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AU8397</t>
    </r>
  </si>
  <si>
    <t>9130030000732483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</si>
  <si>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AU9103</t>
    </r>
  </si>
  <si>
    <t>9130030000732473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</si>
  <si>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AU9522</t>
    </r>
  </si>
  <si>
    <t>9130030000732494</t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</si>
  <si>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A90Q6E</t>
    </r>
  </si>
  <si>
    <r>
      <rPr>
        <sz val="11"/>
        <color indexed="8"/>
        <rFont val="宋体"/>
        <charset val="134"/>
      </rPr>
      <t>闽</t>
    </r>
    <r>
      <rPr>
        <sz val="11"/>
        <color indexed="8"/>
        <rFont val="Arial"/>
        <charset val="134"/>
      </rPr>
      <t>A60P9C</t>
    </r>
  </si>
  <si>
    <t>9130030000732495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</si>
  <si>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AV0833</t>
    </r>
  </si>
  <si>
    <t>中国石油</t>
  </si>
  <si>
    <t>中化石油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</si>
  <si>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AU9387</t>
    </r>
  </si>
  <si>
    <t>2022-06-03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</si>
  <si>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AU9612</t>
    </r>
  </si>
  <si>
    <t>2022-06-06</t>
  </si>
  <si>
    <t>2022-06-09</t>
  </si>
  <si>
    <t>2022-06-13</t>
  </si>
  <si>
    <t>2022-06-18</t>
  </si>
  <si>
    <t>2022-06-01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</si>
  <si>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AU9093</t>
    </r>
  </si>
  <si>
    <t>2022-06-20</t>
  </si>
  <si>
    <t>2022-06-22</t>
  </si>
  <si>
    <t>2022-06-26</t>
  </si>
  <si>
    <t>2022-06-04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</si>
  <si>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AU9653</t>
    </r>
  </si>
  <si>
    <t>2022-06-19</t>
  </si>
  <si>
    <t>2022-06-23</t>
  </si>
  <si>
    <t>汪正能</t>
  </si>
  <si>
    <t>2876.41</t>
  </si>
  <si>
    <t>2022-06-05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</si>
  <si>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AU9103</t>
    </r>
  </si>
  <si>
    <t>2022-06-24</t>
  </si>
  <si>
    <t>2022-06-25</t>
  </si>
  <si>
    <t>2022-06-29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</si>
  <si>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AU8195</t>
    </r>
  </si>
  <si>
    <t>2022-06-16</t>
  </si>
  <si>
    <t>2022-06-21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</si>
  <si>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A92P3S</t>
    </r>
  </si>
  <si>
    <t>孔醒</t>
  </si>
  <si>
    <t>2271.93</t>
  </si>
  <si>
    <t>2022-06-02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</si>
  <si>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A63Q6R</t>
    </r>
  </si>
  <si>
    <t>2022-06-10</t>
  </si>
  <si>
    <r>
      <rPr>
        <sz val="11"/>
        <color indexed="8"/>
        <rFont val="宋体"/>
        <charset val="134"/>
      </rPr>
      <t>闽</t>
    </r>
    <r>
      <rPr>
        <sz val="11"/>
        <rFont val="Arial"/>
        <charset val="134"/>
      </rPr>
      <t>A30Q3J</t>
    </r>
  </si>
  <si>
    <t>2022-06-15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</si>
  <si>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A99P3E</t>
    </r>
  </si>
  <si>
    <t>2022-06-28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</si>
  <si>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AU9316</t>
    </r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</si>
  <si>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AU8651</t>
    </r>
  </si>
  <si>
    <t>2666.84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</si>
  <si>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JJL318</t>
    </r>
  </si>
  <si>
    <r>
      <rPr>
        <sz val="11"/>
        <color indexed="8"/>
        <rFont val="宋体"/>
        <charset val="134"/>
      </rPr>
      <t>闽</t>
    </r>
    <r>
      <rPr>
        <sz val="11"/>
        <rFont val="Arial"/>
        <charset val="134"/>
      </rPr>
      <t>J6B266</t>
    </r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</si>
  <si>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A90Q6E</t>
    </r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</si>
  <si>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AW5Z36</t>
    </r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</si>
  <si>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A83P3B</t>
    </r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</si>
  <si>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AM9W86</t>
    </r>
  </si>
  <si>
    <t>814.90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</si>
  <si>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AK8E11</t>
    </r>
  </si>
  <si>
    <t>里程表坏了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</si>
  <si>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A632Q8</t>
    </r>
  </si>
  <si>
    <t>2316.50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</si>
  <si>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AU9308</t>
    </r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</si>
  <si>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A92P3N</t>
    </r>
  </si>
  <si>
    <t>3.70</t>
  </si>
  <si>
    <t>该车闲置，用该车油卡给铁桶加油供割草机用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</si>
  <si>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AU9316</t>
    </r>
  </si>
  <si>
    <t xml:space="preserve">2022-07-06 </t>
  </si>
  <si>
    <t xml:space="preserve">2022-07-13 </t>
  </si>
  <si>
    <t xml:space="preserve">2022-07-14 </t>
  </si>
  <si>
    <t xml:space="preserve">2022-07-20 </t>
  </si>
  <si>
    <t>2022-07-20</t>
  </si>
  <si>
    <t xml:space="preserve">2022-07-27 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</si>
  <si>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A99P3E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</si>
  <si>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AW5Z36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</si>
  <si>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A83P3B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</si>
  <si>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AM9W86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</si>
  <si>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AK8E11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</si>
  <si>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A632Q8</t>
    </r>
  </si>
  <si>
    <t xml:space="preserve">2022-07-17 </t>
  </si>
  <si>
    <r>
      <rPr>
        <sz val="11"/>
        <color indexed="8"/>
        <rFont val="宋体"/>
        <charset val="134"/>
      </rPr>
      <t>闽</t>
    </r>
    <r>
      <rPr>
        <sz val="11"/>
        <rFont val="Arial"/>
        <charset val="134"/>
      </rPr>
      <t>A632Q8</t>
    </r>
  </si>
  <si>
    <t>现金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</si>
  <si>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A92P3S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</si>
  <si>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A92P3N</t>
    </r>
  </si>
  <si>
    <t>铁桶加油</t>
  </si>
  <si>
    <t xml:space="preserve">2022-07-19 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</si>
  <si>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A63Q6R</t>
    </r>
  </si>
  <si>
    <t xml:space="preserve">2022-07-01 </t>
  </si>
  <si>
    <t xml:space="preserve">2022-07-04 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</si>
  <si>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AU9103</t>
    </r>
  </si>
  <si>
    <t>加油站导出数据无此数据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</si>
  <si>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AU9093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</si>
  <si>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AU8195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</si>
  <si>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AU9653</t>
    </r>
  </si>
  <si>
    <t>江正能</t>
  </si>
  <si>
    <r>
      <rPr>
        <sz val="11"/>
        <color indexed="8"/>
        <rFont val="宋体"/>
        <charset val="134"/>
      </rPr>
      <t>闽</t>
    </r>
    <r>
      <rPr>
        <sz val="11"/>
        <rFont val="Arial"/>
        <charset val="134"/>
      </rPr>
      <t>AU9653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</si>
  <si>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AV0833</t>
    </r>
  </si>
  <si>
    <t xml:space="preserve">2022-07-26 </t>
  </si>
  <si>
    <t xml:space="preserve">2022-07-28 </t>
  </si>
  <si>
    <t xml:space="preserve">2022-07-29 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</si>
  <si>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AU9308</t>
    </r>
  </si>
  <si>
    <t xml:space="preserve">2022-07-23 </t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</si>
  <si>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AU8651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</si>
  <si>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AU9387</t>
    </r>
  </si>
  <si>
    <r>
      <rPr>
        <sz val="11"/>
        <color indexed="8"/>
        <rFont val="宋体"/>
        <charset val="134"/>
      </rPr>
      <t>闽</t>
    </r>
    <r>
      <rPr>
        <sz val="11"/>
        <color theme="1"/>
        <rFont val="Arial"/>
        <charset val="134"/>
      </rPr>
      <t>AU9612</t>
    </r>
  </si>
  <si>
    <t xml:space="preserve">2022-07-05 </t>
  </si>
  <si>
    <r>
      <rPr>
        <sz val="11"/>
        <color indexed="8"/>
        <rFont val="宋体"/>
        <charset val="134"/>
      </rPr>
      <t>闽</t>
    </r>
    <r>
      <rPr>
        <sz val="11"/>
        <color rgb="FF000000"/>
        <rFont val="Arial"/>
        <charset val="134"/>
      </rPr>
      <t>A30Q3J</t>
    </r>
  </si>
  <si>
    <t xml:space="preserve">2022-07-11 </t>
  </si>
  <si>
    <t>2022-07-16</t>
  </si>
  <si>
    <t xml:space="preserve">2022-07-16 </t>
  </si>
  <si>
    <t xml:space="preserve">2022-07-21 </t>
  </si>
  <si>
    <r>
      <rPr>
        <sz val="11"/>
        <color rgb="FF000000"/>
        <rFont val="宋体"/>
        <charset val="134"/>
      </rPr>
      <t>闽</t>
    </r>
    <r>
      <rPr>
        <sz val="11"/>
        <color theme="1"/>
        <rFont val="Arial"/>
        <charset val="134"/>
      </rPr>
      <t>AQ1U80</t>
    </r>
  </si>
  <si>
    <t>2022-07-29</t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</si>
  <si>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A700Z3</t>
    </r>
  </si>
  <si>
    <r>
      <rPr>
        <sz val="11"/>
        <rFont val="宋体"/>
        <charset val="134"/>
      </rPr>
      <t>闽</t>
    </r>
    <r>
      <rPr>
        <sz val="11"/>
        <color theme="1"/>
        <rFont val="Arial"/>
        <charset val="134"/>
      </rPr>
      <t>A92P3N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</si>
  <si>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AU9316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</si>
  <si>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A99P3E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</si>
  <si>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AW5Z36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</si>
  <si>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A83P3B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</si>
  <si>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AM9W86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</si>
  <si>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AK8E11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</si>
  <si>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A632Q8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</si>
  <si>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A92P3S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</si>
  <si>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A30Q3J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</si>
  <si>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A92P3N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</si>
  <si>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A63Q6R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</si>
  <si>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AU9103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</si>
  <si>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AU9093</t>
    </r>
  </si>
  <si>
    <t>周子琳</t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</si>
  <si>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AU8195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</si>
  <si>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AU9653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</si>
  <si>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AV0833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</si>
  <si>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AU8651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</si>
  <si>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AU9387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</si>
  <si>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AU9612</t>
    </r>
  </si>
  <si>
    <r>
      <rPr>
        <sz val="11"/>
        <color theme="1"/>
        <rFont val="等线"/>
        <charset val="134"/>
      </rPr>
      <t>闽</t>
    </r>
    <r>
      <rPr>
        <sz val="11"/>
        <color theme="1"/>
        <rFont val="Arial"/>
        <charset val="134"/>
      </rPr>
      <t>AU7993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</si>
  <si>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AQ1U80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</si>
  <si>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AW5Z36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</si>
  <si>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A83P3B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</si>
  <si>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A632Q8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</si>
  <si>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AU9103</t>
    </r>
  </si>
  <si>
    <r>
      <rPr>
        <sz val="11"/>
        <rFont val="宋体"/>
        <charset val="0"/>
      </rPr>
      <t>其中油卡支付</t>
    </r>
    <r>
      <rPr>
        <sz val="11"/>
        <rFont val="Arial"/>
        <charset val="0"/>
      </rPr>
      <t>265.99</t>
    </r>
    <r>
      <rPr>
        <sz val="11"/>
        <rFont val="宋体"/>
        <charset val="0"/>
      </rPr>
      <t>元，现金支付</t>
    </r>
    <r>
      <rPr>
        <sz val="11"/>
        <rFont val="Arial"/>
        <charset val="0"/>
      </rPr>
      <t>28.33</t>
    </r>
    <r>
      <rPr>
        <sz val="11"/>
        <rFont val="宋体"/>
        <charset val="0"/>
      </rPr>
      <t>元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</si>
  <si>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AU9093</t>
    </r>
  </si>
  <si>
    <r>
      <rPr>
        <sz val="11"/>
        <rFont val="宋体"/>
        <charset val="0"/>
      </rPr>
      <t>其中油卡支付</t>
    </r>
    <r>
      <rPr>
        <sz val="11"/>
        <rFont val="Arial"/>
        <charset val="0"/>
      </rPr>
      <t>849.66</t>
    </r>
    <r>
      <rPr>
        <sz val="11"/>
        <rFont val="宋体"/>
        <charset val="0"/>
      </rPr>
      <t>元，现金支付</t>
    </r>
    <r>
      <rPr>
        <sz val="11"/>
        <rFont val="Arial"/>
        <charset val="0"/>
      </rPr>
      <t>39</t>
    </r>
    <r>
      <rPr>
        <sz val="11"/>
        <rFont val="宋体"/>
        <charset val="0"/>
      </rPr>
      <t>元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</si>
  <si>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AU8195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</si>
  <si>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AU8651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</si>
  <si>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AU9612</t>
    </r>
  </si>
  <si>
    <r>
      <rPr>
        <sz val="11"/>
        <color rgb="FF000000"/>
        <rFont val="宋体"/>
        <charset val="134"/>
      </rPr>
      <t>闽</t>
    </r>
    <r>
      <rPr>
        <sz val="11"/>
        <color rgb="FF000000"/>
        <rFont val="Arial"/>
        <charset val="134"/>
      </rPr>
      <t>AU7993</t>
    </r>
  </si>
  <si>
    <r>
      <rPr>
        <sz val="11"/>
        <color theme="1"/>
        <rFont val="宋体"/>
        <charset val="134"/>
      </rPr>
      <t>闽</t>
    </r>
    <r>
      <rPr>
        <sz val="11"/>
        <color theme="1"/>
        <rFont val="Arial"/>
        <charset val="134"/>
      </rPr>
      <t>AQ1U80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</si>
  <si>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AU9387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</si>
  <si>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A30Q3J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</si>
  <si>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A63Q6R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</si>
  <si>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A92P3N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</si>
  <si>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A99P3E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</si>
  <si>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A632Q8</t>
    </r>
  </si>
  <si>
    <r>
      <rPr>
        <sz val="11"/>
        <rFont val="宋体"/>
        <charset val="134"/>
      </rPr>
      <t>闽</t>
    </r>
    <r>
      <rPr>
        <sz val="12"/>
        <color theme="1"/>
        <rFont val="Arial"/>
        <charset val="134"/>
      </rPr>
      <t>A632Q8</t>
    </r>
  </si>
  <si>
    <r>
      <rPr>
        <sz val="11"/>
        <rFont val="宋体"/>
        <charset val="134"/>
      </rPr>
      <t>闽</t>
    </r>
    <r>
      <rPr>
        <sz val="12"/>
        <color indexed="8"/>
        <rFont val="Arial"/>
        <charset val="134"/>
      </rPr>
      <t>AK8E11</t>
    </r>
  </si>
  <si>
    <r>
      <rPr>
        <sz val="11"/>
        <rFont val="宋体"/>
        <charset val="134"/>
      </rPr>
      <t>闽</t>
    </r>
    <r>
      <rPr>
        <sz val="12"/>
        <color theme="1"/>
        <rFont val="Arial"/>
        <charset val="134"/>
      </rPr>
      <t>AV0833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</si>
  <si>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AU8651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</si>
  <si>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AU9612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</si>
  <si>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AU7993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</si>
  <si>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AU8195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</si>
  <si>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AU9103</t>
    </r>
  </si>
  <si>
    <r>
      <rPr>
        <sz val="11"/>
        <rFont val="宋体"/>
        <charset val="134"/>
      </rPr>
      <t>闽</t>
    </r>
    <r>
      <rPr>
        <sz val="12"/>
        <rFont val="Arial"/>
        <charset val="134"/>
      </rPr>
      <t>AU9653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</si>
  <si>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AU9093</t>
    </r>
  </si>
  <si>
    <r>
      <rPr>
        <sz val="11"/>
        <rFont val="宋体"/>
        <charset val="134"/>
      </rPr>
      <t>闽</t>
    </r>
    <r>
      <rPr>
        <sz val="12"/>
        <rFont val="Arial"/>
        <charset val="134"/>
      </rPr>
      <t>AU9316</t>
    </r>
  </si>
  <si>
    <r>
      <rPr>
        <sz val="11"/>
        <rFont val="宋体"/>
        <charset val="134"/>
      </rPr>
      <t>闽</t>
    </r>
    <r>
      <rPr>
        <sz val="12"/>
        <color theme="1"/>
        <rFont val="Arial"/>
        <charset val="134"/>
      </rPr>
      <t>AW5Z36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</si>
  <si>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A83P3B</t>
    </r>
  </si>
  <si>
    <r>
      <rPr>
        <sz val="11"/>
        <rFont val="宋体"/>
        <charset val="134"/>
      </rPr>
      <t>闽</t>
    </r>
    <r>
      <rPr>
        <sz val="12"/>
        <rFont val="Arial"/>
        <charset val="134"/>
      </rPr>
      <t>AQ1U80</t>
    </r>
  </si>
  <si>
    <r>
      <rPr>
        <sz val="11"/>
        <rFont val="宋体"/>
        <charset val="134"/>
      </rPr>
      <t>闽</t>
    </r>
    <r>
      <rPr>
        <sz val="12"/>
        <color theme="1"/>
        <rFont val="Arial"/>
        <charset val="134"/>
      </rPr>
      <t>AQ1U80</t>
    </r>
  </si>
  <si>
    <r>
      <rPr>
        <sz val="11"/>
        <rFont val="宋体"/>
        <charset val="134"/>
      </rPr>
      <t>闽</t>
    </r>
    <r>
      <rPr>
        <sz val="12"/>
        <rFont val="Arial"/>
        <charset val="134"/>
      </rPr>
      <t>A700Z3</t>
    </r>
  </si>
  <si>
    <r>
      <rPr>
        <sz val="12"/>
        <color indexed="8"/>
        <rFont val="等线"/>
        <charset val="134"/>
      </rPr>
      <t>闽</t>
    </r>
    <r>
      <rPr>
        <sz val="12"/>
        <color indexed="8"/>
        <rFont val="Arial"/>
        <charset val="134"/>
      </rPr>
      <t>A30Q3J</t>
    </r>
  </si>
  <si>
    <r>
      <rPr>
        <sz val="12"/>
        <color indexed="8"/>
        <rFont val="等线"/>
        <charset val="134"/>
      </rPr>
      <t>闽</t>
    </r>
    <r>
      <rPr>
        <sz val="12"/>
        <color indexed="8"/>
        <rFont val="Arial"/>
        <charset val="134"/>
      </rPr>
      <t>A63Q6R</t>
    </r>
  </si>
  <si>
    <r>
      <rPr>
        <sz val="12"/>
        <color indexed="8"/>
        <rFont val="等线"/>
        <charset val="134"/>
      </rPr>
      <t>闽</t>
    </r>
    <r>
      <rPr>
        <sz val="12"/>
        <color indexed="8"/>
        <rFont val="Arial"/>
        <charset val="134"/>
      </rPr>
      <t>A92P3S</t>
    </r>
  </si>
  <si>
    <r>
      <rPr>
        <sz val="12"/>
        <color indexed="8"/>
        <rFont val="等线"/>
        <charset val="134"/>
      </rPr>
      <t>闽</t>
    </r>
    <r>
      <rPr>
        <sz val="12"/>
        <color indexed="8"/>
        <rFont val="Arial"/>
        <charset val="134"/>
      </rPr>
      <t>A99P3E</t>
    </r>
  </si>
  <si>
    <t>铲车</t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</si>
  <si>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AV0833</t>
    </r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</si>
  <si>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AU8651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</si>
  <si>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AU9387</t>
    </r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</si>
  <si>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AU9612</t>
    </r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</si>
  <si>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AU7993</t>
    </r>
  </si>
  <si>
    <t>严建峰</t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</si>
  <si>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AU8195</t>
    </r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</si>
  <si>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AU9103</t>
    </r>
  </si>
  <si>
    <r>
      <rPr>
        <sz val="12"/>
        <rFont val="宋体"/>
        <charset val="134"/>
      </rPr>
      <t>闽</t>
    </r>
    <r>
      <rPr>
        <sz val="12"/>
        <rFont val="Arial"/>
        <charset val="134"/>
      </rPr>
      <t>AU9653</t>
    </r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</si>
  <si>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AU9093</t>
    </r>
  </si>
  <si>
    <r>
      <rPr>
        <sz val="12"/>
        <rFont val="宋体"/>
        <charset val="134"/>
      </rPr>
      <t>闽</t>
    </r>
    <r>
      <rPr>
        <sz val="12"/>
        <rFont val="Arial"/>
        <charset val="134"/>
      </rPr>
      <t>AU9316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</si>
  <si>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AW5Z36</t>
    </r>
  </si>
  <si>
    <r>
      <rPr>
        <sz val="12"/>
        <color rgb="FF000000"/>
        <rFont val="宋体"/>
        <charset val="134"/>
      </rPr>
      <t>闽</t>
    </r>
    <r>
      <rPr>
        <sz val="12"/>
        <color rgb="FF000000"/>
        <rFont val="Arial"/>
        <charset val="134"/>
      </rPr>
      <t>A83P3B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</si>
  <si>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A632Q8</t>
    </r>
  </si>
  <si>
    <r>
      <rPr>
        <sz val="12"/>
        <color indexed="8"/>
        <rFont val="等线"/>
        <charset val="134"/>
      </rPr>
      <t>闽</t>
    </r>
    <r>
      <rPr>
        <sz val="12"/>
        <color indexed="8"/>
        <rFont val="Arial"/>
        <charset val="134"/>
      </rPr>
      <t>A632Q8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</si>
  <si>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AQ1U80</t>
    </r>
  </si>
  <si>
    <r>
      <rPr>
        <sz val="12"/>
        <rFont val="宋体"/>
        <charset val="134"/>
      </rPr>
      <t>闽</t>
    </r>
    <r>
      <rPr>
        <sz val="12"/>
        <rFont val="Arial"/>
        <charset val="134"/>
      </rPr>
      <t>A700Z3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</si>
  <si>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AR5295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</si>
  <si>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AR5325</t>
    </r>
  </si>
  <si>
    <r>
      <rPr>
        <sz val="11"/>
        <rFont val="宋体"/>
        <charset val="134"/>
      </rPr>
      <t>闽</t>
    </r>
    <r>
      <rPr>
        <sz val="11"/>
        <rFont val="Arial"/>
        <charset val="134"/>
      </rPr>
      <t>AQ8712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</si>
  <si>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AS2289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</si>
  <si>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AM2289</t>
    </r>
  </si>
  <si>
    <t>在福州维修后回来时发现没油，现金加油</t>
  </si>
  <si>
    <t>丁立明</t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</si>
  <si>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AU8651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</si>
  <si>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AU9612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</si>
  <si>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0"/>
      </rPr>
      <t>AV1208</t>
    </r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</si>
  <si>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0"/>
      </rPr>
      <t>AS2757</t>
    </r>
  </si>
  <si>
    <t>6459.67</t>
  </si>
  <si>
    <t>4340.25</t>
  </si>
  <si>
    <t>2238.49</t>
  </si>
  <si>
    <t>237.76</t>
  </si>
  <si>
    <t>1088.76</t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</si>
  <si>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AU7993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</si>
  <si>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AU8195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</si>
  <si>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AU9103</t>
    </r>
  </si>
  <si>
    <r>
      <rPr>
        <sz val="12"/>
        <color theme="1"/>
        <rFont val="宋体"/>
        <charset val="134"/>
      </rPr>
      <t>闽</t>
    </r>
    <r>
      <rPr>
        <sz val="12"/>
        <rFont val="Arial"/>
        <charset val="134"/>
      </rPr>
      <t>AU9653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</si>
  <si>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AU9093</t>
    </r>
  </si>
  <si>
    <r>
      <rPr>
        <sz val="12"/>
        <color theme="1"/>
        <rFont val="宋体"/>
        <charset val="134"/>
      </rPr>
      <t>闽</t>
    </r>
    <r>
      <rPr>
        <sz val="12"/>
        <rFont val="Arial"/>
        <charset val="134"/>
      </rPr>
      <t>AU9316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</si>
  <si>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A83P3B</t>
    </r>
  </si>
  <si>
    <t>自带车</t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</si>
  <si>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A07L5P</t>
    </r>
  </si>
  <si>
    <t>274.02</t>
  </si>
  <si>
    <r>
      <rPr>
        <sz val="12"/>
        <color theme="1"/>
        <rFont val="宋体"/>
        <charset val="134"/>
      </rPr>
      <t>闽</t>
    </r>
    <r>
      <rPr>
        <sz val="12"/>
        <color theme="1"/>
        <rFont val="Arial"/>
        <charset val="134"/>
      </rPr>
      <t>A06L2K</t>
    </r>
  </si>
  <si>
    <r>
      <rPr>
        <sz val="12"/>
        <color theme="1"/>
        <rFont val="宋体"/>
        <charset val="134"/>
      </rPr>
      <t>闽</t>
    </r>
    <r>
      <rPr>
        <sz val="12"/>
        <color indexed="8"/>
        <rFont val="Arial"/>
        <charset val="134"/>
      </rPr>
      <t>A63Q6R</t>
    </r>
  </si>
  <si>
    <r>
      <rPr>
        <sz val="12"/>
        <color theme="1"/>
        <rFont val="宋体"/>
        <charset val="134"/>
      </rPr>
      <t>闽</t>
    </r>
    <r>
      <rPr>
        <sz val="12"/>
        <color indexed="8"/>
        <rFont val="Arial"/>
        <charset val="134"/>
      </rPr>
      <t>A92P3S</t>
    </r>
  </si>
  <si>
    <r>
      <rPr>
        <sz val="12"/>
        <color theme="1"/>
        <rFont val="宋体"/>
        <charset val="134"/>
      </rPr>
      <t>闽</t>
    </r>
    <r>
      <rPr>
        <sz val="12"/>
        <color indexed="8"/>
        <rFont val="Arial"/>
        <charset val="134"/>
      </rPr>
      <t>A99P3E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</si>
  <si>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AV0833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</si>
  <si>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AQ1U80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</si>
  <si>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AQ8712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</si>
  <si>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A06L2K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</si>
  <si>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A07L5P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</si>
  <si>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A632Q8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</si>
  <si>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AW5Z36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</si>
  <si>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AR5325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</si>
  <si>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AU9387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</si>
  <si>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134"/>
      </rPr>
      <t>AM2289</t>
    </r>
  </si>
  <si>
    <r>
      <rPr>
        <sz val="12"/>
        <color theme="1"/>
        <rFont val="宋体"/>
        <charset val="134"/>
      </rPr>
      <t>闽</t>
    </r>
    <r>
      <rPr>
        <sz val="12"/>
        <color rgb="FF000000"/>
        <rFont val="Arial"/>
        <charset val="0"/>
      </rPr>
      <t>AS2757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</si>
  <si>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A63Q6R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</si>
  <si>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A92P3S</t>
    </r>
  </si>
  <si>
    <r>
      <rPr>
        <sz val="11"/>
        <rFont val="宋体"/>
        <charset val="134"/>
      </rPr>
      <t>闽</t>
    </r>
    <r>
      <rPr>
        <sz val="12"/>
        <color rgb="FF000000"/>
        <rFont val="Arial"/>
        <charset val="134"/>
      </rPr>
      <t>A99P3E</t>
    </r>
  </si>
  <si>
    <t>王计来</t>
  </si>
  <si>
    <t>李峰</t>
  </si>
  <si>
    <t>闽AM9W86</t>
  </si>
  <si>
    <t>中国石油，用9130030000732467加油</t>
  </si>
  <si>
    <t>中国石油，用9130030000732495加油</t>
  </si>
  <si>
    <t>中国石油，用9130030000732470加油</t>
  </si>
  <si>
    <t>佟元培</t>
  </si>
  <si>
    <t xml:space="preserve">2023-06-02 </t>
  </si>
  <si>
    <t xml:space="preserve">2023-06-05 </t>
  </si>
  <si>
    <t xml:space="preserve">2023-06-10 </t>
  </si>
  <si>
    <t xml:space="preserve">2023-06-13 </t>
  </si>
  <si>
    <t xml:space="preserve">2023-06-15 </t>
  </si>
  <si>
    <t xml:space="preserve">2023-06-19 </t>
  </si>
  <si>
    <t xml:space="preserve">2023-06-23 </t>
  </si>
  <si>
    <t xml:space="preserve">2023-06-27 </t>
  </si>
  <si>
    <t xml:space="preserve">2023-06-04 </t>
  </si>
  <si>
    <t>25043</t>
  </si>
  <si>
    <t xml:space="preserve">2023-06-12 </t>
  </si>
  <si>
    <t>25236</t>
  </si>
  <si>
    <t xml:space="preserve">2023-06-17 </t>
  </si>
  <si>
    <t>25601</t>
  </si>
  <si>
    <t xml:space="preserve">2023-06-20 </t>
  </si>
  <si>
    <t>25802</t>
  </si>
  <si>
    <t xml:space="preserve">2023-06-21 </t>
  </si>
  <si>
    <t>25845</t>
  </si>
  <si>
    <t>26055</t>
  </si>
  <si>
    <t xml:space="preserve">2023-06-26 </t>
  </si>
  <si>
    <t>26342</t>
  </si>
  <si>
    <t>26437</t>
  </si>
  <si>
    <t xml:space="preserve">2023-06-29 </t>
  </si>
  <si>
    <t>26734</t>
  </si>
  <si>
    <t xml:space="preserve">2023-06-30 </t>
  </si>
  <si>
    <t>26957</t>
  </si>
  <si>
    <t xml:space="preserve">2023-06-03 </t>
  </si>
  <si>
    <t xml:space="preserve">2023-06-07 </t>
  </si>
  <si>
    <t xml:space="preserve">2023-06-11 </t>
  </si>
  <si>
    <t xml:space="preserve">2023-06-18 </t>
  </si>
  <si>
    <t xml:space="preserve">2023-06-22 </t>
  </si>
  <si>
    <t xml:space="preserve">2023-06-06 </t>
  </si>
  <si>
    <t xml:space="preserve">2023-06-16 </t>
  </si>
  <si>
    <t xml:space="preserve">2023-06-24 </t>
  </si>
  <si>
    <t xml:space="preserve">2023-06-28 </t>
  </si>
  <si>
    <t xml:space="preserve">2023-06-01 </t>
  </si>
  <si>
    <t>22546</t>
  </si>
  <si>
    <t>22706</t>
  </si>
  <si>
    <t xml:space="preserve">2023-06-08 </t>
  </si>
  <si>
    <t>22833</t>
  </si>
  <si>
    <t>23014</t>
  </si>
  <si>
    <t>23203</t>
  </si>
  <si>
    <t>23070</t>
  </si>
  <si>
    <t>23270</t>
  </si>
  <si>
    <t>23465</t>
  </si>
  <si>
    <t>12925</t>
  </si>
  <si>
    <t>严建峰/黄明辉</t>
  </si>
  <si>
    <t>13219</t>
  </si>
  <si>
    <t>13501</t>
  </si>
  <si>
    <t>13761</t>
  </si>
  <si>
    <t>14024</t>
  </si>
  <si>
    <t>67888</t>
  </si>
  <si>
    <t>68181</t>
  </si>
  <si>
    <t>68423</t>
  </si>
  <si>
    <t xml:space="preserve">2023-06-09 </t>
  </si>
  <si>
    <t>68661</t>
  </si>
  <si>
    <t>68919</t>
  </si>
  <si>
    <t>69120</t>
  </si>
  <si>
    <t>69376</t>
  </si>
  <si>
    <t>69539</t>
  </si>
  <si>
    <t>69798</t>
  </si>
  <si>
    <t>70039</t>
  </si>
  <si>
    <t>70259</t>
  </si>
  <si>
    <t xml:space="preserve">2023-06-25 </t>
  </si>
  <si>
    <t>70487</t>
  </si>
  <si>
    <t>70765</t>
  </si>
  <si>
    <t>70079</t>
  </si>
  <si>
    <t>70251</t>
  </si>
  <si>
    <t>70433</t>
  </si>
  <si>
    <t>70624</t>
  </si>
  <si>
    <t>70813</t>
  </si>
  <si>
    <t>71018</t>
  </si>
  <si>
    <t>71206</t>
  </si>
  <si>
    <t>71413</t>
  </si>
  <si>
    <t>71582</t>
  </si>
  <si>
    <t>71757</t>
  </si>
  <si>
    <t>71917</t>
  </si>
  <si>
    <t>72075</t>
  </si>
  <si>
    <t>195936</t>
  </si>
  <si>
    <t>196717</t>
  </si>
  <si>
    <t>197344</t>
  </si>
  <si>
    <t>197923</t>
  </si>
  <si>
    <t>198672</t>
  </si>
  <si>
    <t>29917</t>
  </si>
  <si>
    <t>23971</t>
  </si>
  <si>
    <t>24693</t>
  </si>
  <si>
    <t>25408</t>
  </si>
  <si>
    <t>78067</t>
  </si>
  <si>
    <t>78575</t>
  </si>
  <si>
    <t>78927</t>
  </si>
  <si>
    <t>79535</t>
  </si>
  <si>
    <t>11839</t>
  </si>
  <si>
    <t>11963</t>
  </si>
  <si>
    <t>12105</t>
  </si>
  <si>
    <t>12292</t>
  </si>
  <si>
    <t>12327</t>
  </si>
  <si>
    <t>12409</t>
  </si>
  <si>
    <t>12449</t>
  </si>
  <si>
    <t>12563</t>
  </si>
  <si>
    <t>12581</t>
  </si>
  <si>
    <t>169254</t>
  </si>
  <si>
    <t>169531</t>
  </si>
  <si>
    <t>169826</t>
  </si>
  <si>
    <t>170107</t>
  </si>
  <si>
    <t>170380</t>
  </si>
  <si>
    <t>170625</t>
  </si>
  <si>
    <t>170901</t>
  </si>
  <si>
    <t>171172</t>
  </si>
  <si>
    <t>171369</t>
  </si>
  <si>
    <t>62676</t>
  </si>
  <si>
    <t>62999</t>
  </si>
  <si>
    <t>63285</t>
  </si>
  <si>
    <t>61583</t>
  </si>
  <si>
    <t>63880</t>
  </si>
  <si>
    <t>64179</t>
  </si>
  <si>
    <t>64851</t>
  </si>
  <si>
    <t>65076</t>
  </si>
  <si>
    <t>65418</t>
  </si>
  <si>
    <t>65791</t>
  </si>
  <si>
    <t>66163</t>
  </si>
  <si>
    <t>66536</t>
  </si>
  <si>
    <t>66936</t>
  </si>
  <si>
    <t>67220</t>
  </si>
  <si>
    <t>67535</t>
  </si>
  <si>
    <t>67758</t>
  </si>
  <si>
    <t>68054</t>
  </si>
  <si>
    <t>68424</t>
  </si>
  <si>
    <t>68720</t>
  </si>
  <si>
    <t>120239</t>
  </si>
  <si>
    <t>12070</t>
  </si>
  <si>
    <t xml:space="preserve">2023-06-14 </t>
  </si>
  <si>
    <t>121228</t>
  </si>
  <si>
    <t>121827</t>
  </si>
  <si>
    <t>122373</t>
  </si>
  <si>
    <t>199275</t>
  </si>
  <si>
    <t>199654</t>
  </si>
  <si>
    <t>200110</t>
  </si>
  <si>
    <t>19848</t>
  </si>
  <si>
    <t>20041</t>
  </si>
  <si>
    <t>20241</t>
  </si>
  <si>
    <t>20429</t>
  </si>
  <si>
    <t>20651</t>
  </si>
  <si>
    <t>20846</t>
  </si>
  <si>
    <t>21031</t>
  </si>
  <si>
    <t>8444</t>
  </si>
  <si>
    <t>8551</t>
  </si>
  <si>
    <t>8668</t>
  </si>
  <si>
    <t>8833</t>
  </si>
  <si>
    <t>8940</t>
  </si>
  <si>
    <t>9032</t>
  </si>
  <si>
    <t>252657</t>
  </si>
  <si>
    <t>253163</t>
  </si>
  <si>
    <t>253538</t>
  </si>
  <si>
    <t>253916</t>
  </si>
  <si>
    <t>254169</t>
  </si>
  <si>
    <t>此行前插入</t>
  </si>
  <si>
    <t>日期格式必须规范，车牌号必须规范统一</t>
  </si>
  <si>
    <t>月末日期</t>
  </si>
  <si>
    <t>月末抄表公里数</t>
  </si>
  <si>
    <t>本月实际作业天数</t>
  </si>
  <si>
    <t>新增车辆标记"新"</t>
  </si>
  <si>
    <t>辅助列</t>
  </si>
  <si>
    <t>支援车辆</t>
  </si>
  <si>
    <t>闽J6B266</t>
  </si>
  <si>
    <t>闽JJL318</t>
  </si>
  <si>
    <t>去青口上牌</t>
  </si>
  <si>
    <t>新</t>
  </si>
  <si>
    <t xml:space="preserve">  </t>
  </si>
  <si>
    <t xml:space="preserve">                                                  </t>
  </si>
  <si>
    <t>公里数超过最大计量值，从零开始计算，月末731公里</t>
  </si>
  <si>
    <t>自带车（外聘）</t>
  </si>
  <si>
    <t>月末日期为当月最后一天</t>
  </si>
  <si>
    <t>加水日期</t>
  </si>
  <si>
    <t>加水趟次</t>
  </si>
  <si>
    <r>
      <rPr>
        <b/>
        <sz val="12"/>
        <color indexed="8"/>
        <rFont val="宋体"/>
        <charset val="134"/>
      </rPr>
      <t>理论加水量（</t>
    </r>
    <r>
      <rPr>
        <b/>
        <sz val="12"/>
        <color rgb="FFFF0000"/>
        <rFont val="宋体"/>
        <charset val="134"/>
      </rPr>
      <t>红色请检查</t>
    </r>
    <r>
      <rPr>
        <b/>
        <sz val="12"/>
        <color indexed="8"/>
        <rFont val="宋体"/>
        <charset val="134"/>
      </rPr>
      <t>）</t>
    </r>
  </si>
  <si>
    <t>加班4小时</t>
  </si>
  <si>
    <t>加班3小时</t>
  </si>
  <si>
    <t>下雨</t>
  </si>
  <si>
    <t>加班2小时</t>
  </si>
  <si>
    <t>检查加班2小时</t>
  </si>
  <si>
    <t>加班</t>
  </si>
  <si>
    <t>去福州上牌</t>
  </si>
  <si>
    <t>加装洗路软管</t>
  </si>
  <si>
    <t>雨天</t>
  </si>
  <si>
    <t>下雨天</t>
  </si>
  <si>
    <t>加班1小时</t>
  </si>
  <si>
    <r>
      <rPr>
        <sz val="11"/>
        <color theme="1"/>
        <rFont val="宋体"/>
        <charset val="134"/>
      </rPr>
      <t>周子琳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宋佳育</t>
    </r>
  </si>
  <si>
    <t>停水</t>
  </si>
  <si>
    <t>8.31交通事故家属在转运站拦路，车出不去</t>
  </si>
  <si>
    <t>上午加班1小时，下午福清出差</t>
  </si>
  <si>
    <t>下雨，加班2小时</t>
  </si>
  <si>
    <t>福清出差</t>
  </si>
  <si>
    <t>上午福清出差，下午上班</t>
  </si>
  <si>
    <t>停水给居民供水，加班1小时</t>
  </si>
  <si>
    <t>空调开关维修</t>
  </si>
  <si>
    <t>病休</t>
  </si>
  <si>
    <t>新冠阳性</t>
  </si>
  <si>
    <t>开了扫路车</t>
  </si>
  <si>
    <t>杨成杰/宋佳育</t>
  </si>
  <si>
    <t>江正能/陈林春</t>
  </si>
  <si>
    <r>
      <rPr>
        <sz val="11"/>
        <color theme="1"/>
        <rFont val="宋体"/>
        <charset val="134"/>
      </rPr>
      <t>严建锋</t>
    </r>
    <r>
      <rPr>
        <sz val="11"/>
        <color theme="1"/>
        <rFont val="Arial"/>
        <charset val="134"/>
      </rPr>
      <t>/</t>
    </r>
    <r>
      <rPr>
        <sz val="11"/>
        <color theme="1"/>
        <rFont val="宋体"/>
        <charset val="134"/>
      </rPr>
      <t>黄明辉</t>
    </r>
  </si>
  <si>
    <t>维修空调开关</t>
  </si>
  <si>
    <t>无台账记录</t>
  </si>
  <si>
    <t>春节</t>
  </si>
  <si>
    <t>请假</t>
  </si>
  <si>
    <t>检修闽AV0833</t>
  </si>
  <si>
    <t>检修闽AU9308,加液压油</t>
  </si>
  <si>
    <t>加班3小时，修闽AV0833</t>
  </si>
  <si>
    <t>下午开干扫车</t>
  </si>
  <si>
    <t>加班1小时，下午开干扫车</t>
  </si>
  <si>
    <t>上午加班1小时，下午加班2小时去北郭</t>
  </si>
  <si>
    <t>加班2小时，下午开干扫车</t>
  </si>
  <si>
    <t>加班2小时，南渚头水池放水3车</t>
  </si>
  <si>
    <t>加班2小时，庄前放水一车</t>
  </si>
  <si>
    <t>加班1小时，检查</t>
  </si>
  <si>
    <t>上午加班1小时，下午干扫</t>
  </si>
  <si>
    <t>加班1小时（去国道）</t>
  </si>
  <si>
    <t>扫地车去出差</t>
  </si>
  <si>
    <t>检查，加班3小时</t>
  </si>
  <si>
    <t>检查，加班2小时</t>
  </si>
  <si>
    <t>加水趟次可按月汇总登记</t>
  </si>
  <si>
    <t>车型</t>
  </si>
  <si>
    <t>总质量（KG）</t>
  </si>
  <si>
    <t>核定载重量（T）</t>
  </si>
  <si>
    <t>车牌号必须规范统一，核定载重量以吨为单位</t>
  </si>
</sst>
</file>

<file path=xl/styles.xml><?xml version="1.0" encoding="utf-8"?>
<styleSheet xmlns="http://schemas.openxmlformats.org/spreadsheetml/2006/main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\(0.00\)"/>
    <numFmt numFmtId="178" formatCode="0.000_);[Red]\(0.000\)"/>
    <numFmt numFmtId="179" formatCode="0_ "/>
    <numFmt numFmtId="180" formatCode="0.00_ "/>
    <numFmt numFmtId="181" formatCode="yyyy/m/d\ h:mm;@"/>
    <numFmt numFmtId="182" formatCode="0_);[Red]\(0\)"/>
    <numFmt numFmtId="183" formatCode="0.00_);[Red]\(0.00\)"/>
  </numFmts>
  <fonts count="66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Arial"/>
      <charset val="134"/>
    </font>
    <font>
      <sz val="10"/>
      <color indexed="8"/>
      <name val="宋体"/>
      <charset val="134"/>
    </font>
    <font>
      <sz val="11"/>
      <name val="宋体"/>
      <charset val="134"/>
      <scheme val="major"/>
    </font>
    <font>
      <sz val="9"/>
      <color indexed="8"/>
      <name val="宋体"/>
      <charset val="134"/>
    </font>
    <font>
      <sz val="11"/>
      <color theme="1"/>
      <name val="宋体"/>
      <charset val="0"/>
    </font>
    <font>
      <sz val="12"/>
      <color indexed="8"/>
      <name val="宋体"/>
      <charset val="134"/>
    </font>
    <font>
      <sz val="11"/>
      <color indexed="8"/>
      <name val="Arial"/>
      <charset val="134"/>
    </font>
    <font>
      <sz val="11"/>
      <color rgb="FFC00000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sz val="11"/>
      <name val="Arial"/>
      <charset val="0"/>
    </font>
    <font>
      <sz val="11"/>
      <name val="Arial Unicode MS"/>
      <charset val="0"/>
    </font>
    <font>
      <sz val="11"/>
      <name val="宋体"/>
      <charset val="0"/>
    </font>
    <font>
      <sz val="11"/>
      <color rgb="FF000000"/>
      <name val="宋体"/>
      <charset val="134"/>
    </font>
    <font>
      <sz val="11"/>
      <color rgb="FF000000"/>
      <name val="Arial"/>
      <charset val="134"/>
    </font>
    <font>
      <sz val="11"/>
      <color theme="1"/>
      <name val="等线"/>
      <charset val="134"/>
    </font>
    <font>
      <sz val="12"/>
      <color indexed="8"/>
      <name val="等线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b/>
      <sz val="16"/>
      <name val="宋体"/>
      <charset val="134"/>
    </font>
    <font>
      <b/>
      <sz val="11"/>
      <name val="宋体"/>
      <charset val="134"/>
    </font>
    <font>
      <sz val="12"/>
      <color theme="1"/>
      <name val="宋体"/>
      <charset val="0"/>
    </font>
    <font>
      <sz val="11"/>
      <color indexed="8"/>
      <name val="宋体"/>
      <charset val="134"/>
      <scheme val="maj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8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</font>
    <font>
      <sz val="12"/>
      <color indexed="8"/>
      <name val="Arial"/>
      <charset val="134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sz val="12"/>
      <color theme="1"/>
      <name val="Arial"/>
      <charset val="0"/>
    </font>
    <font>
      <sz val="12"/>
      <color rgb="FF000000"/>
      <name val="Arial"/>
      <charset val="0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B44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0" fontId="39" fillId="10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14" borderId="12" applyNumberFormat="0" applyFont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3" applyNumberFormat="0" applyFill="0" applyAlignment="0" applyProtection="0">
      <alignment vertical="center"/>
    </xf>
    <xf numFmtId="0" fontId="49" fillId="0" borderId="13" applyNumberFormat="0" applyFill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50" fillId="18" borderId="15" applyNumberFormat="0" applyAlignment="0" applyProtection="0">
      <alignment vertical="center"/>
    </xf>
    <xf numFmtId="0" fontId="51" fillId="18" borderId="11" applyNumberFormat="0" applyAlignment="0" applyProtection="0">
      <alignment vertical="center"/>
    </xf>
    <xf numFmtId="0" fontId="52" fillId="19" borderId="16" applyNumberFormat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18" applyNumberFormat="0" applyFill="0" applyAlignment="0" applyProtection="0">
      <alignment vertical="center"/>
    </xf>
    <xf numFmtId="0" fontId="55" fillId="22" borderId="0" applyNumberFormat="0" applyBorder="0" applyAlignment="0" applyProtection="0">
      <alignment vertical="center"/>
    </xf>
    <xf numFmtId="0" fontId="56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7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5" borderId="3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79" fontId="4" fillId="3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2" borderId="0" xfId="0" applyFont="1" applyFill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7" borderId="1" xfId="0" applyNumberFormat="1" applyFill="1" applyBorder="1" applyAlignment="1">
      <alignment horizontal="center" vertical="center" wrapText="1"/>
    </xf>
    <xf numFmtId="0" fontId="0" fillId="7" borderId="1" xfId="0" applyNumberFormat="1" applyFill="1" applyBorder="1" applyAlignment="1">
      <alignment horizontal="center" vertical="center" wrapText="1"/>
    </xf>
    <xf numFmtId="0" fontId="0" fillId="6" borderId="1" xfId="0" applyNumberFormat="1" applyFill="1" applyBorder="1" applyAlignment="1">
      <alignment horizontal="center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2" fillId="6" borderId="1" xfId="49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7" borderId="1" xfId="0" applyNumberFormat="1" applyFont="1" applyFill="1" applyBorder="1" applyAlignment="1">
      <alignment horizontal="left" vertical="center" wrapText="1"/>
    </xf>
    <xf numFmtId="179" fontId="0" fillId="7" borderId="1" xfId="0" applyNumberFormat="1" applyFill="1" applyBorder="1" applyAlignment="1">
      <alignment horizontal="center" vertical="center" wrapText="1"/>
    </xf>
    <xf numFmtId="0" fontId="10" fillId="7" borderId="1" xfId="0" applyNumberFormat="1" applyFon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>
      <alignment horizontal="center" vertical="center" wrapText="1"/>
    </xf>
    <xf numFmtId="0" fontId="3" fillId="7" borderId="1" xfId="0" applyNumberFormat="1" applyFont="1" applyFill="1" applyBorder="1" applyAlignment="1">
      <alignment horizontal="center" vertical="center" wrapText="1"/>
    </xf>
    <xf numFmtId="0" fontId="11" fillId="7" borderId="1" xfId="0" applyNumberFormat="1" applyFont="1" applyFill="1" applyBorder="1" applyAlignment="1">
      <alignment horizontal="left" vertical="center" wrapText="1"/>
    </xf>
    <xf numFmtId="179" fontId="0" fillId="7" borderId="1" xfId="0" applyNumberFormat="1" applyFont="1" applyFill="1" applyBorder="1" applyAlignment="1">
      <alignment horizontal="center" vertical="center" wrapText="1"/>
    </xf>
    <xf numFmtId="180" fontId="12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13" fillId="7" borderId="1" xfId="0" applyNumberFormat="1" applyFont="1" applyFill="1" applyBorder="1" applyAlignment="1">
      <alignment horizontal="center" vertical="center" wrapText="1"/>
    </xf>
    <xf numFmtId="49" fontId="9" fillId="7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49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2" borderId="0" xfId="0" applyFont="1" applyFill="1">
      <alignment vertical="center"/>
    </xf>
    <xf numFmtId="0" fontId="14" fillId="0" borderId="0" xfId="0" applyFont="1" applyFill="1">
      <alignment vertical="center"/>
    </xf>
    <xf numFmtId="176" fontId="14" fillId="0" borderId="0" xfId="0" applyNumberFormat="1" applyFont="1" applyFill="1">
      <alignment vertical="center"/>
    </xf>
    <xf numFmtId="0" fontId="14" fillId="0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76" fontId="14" fillId="3" borderId="1" xfId="0" applyNumberFormat="1" applyFont="1" applyFill="1" applyBorder="1" applyAlignment="1">
      <alignment horizontal="center" vertical="center"/>
    </xf>
    <xf numFmtId="0" fontId="14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180" fontId="14" fillId="3" borderId="1" xfId="0" applyNumberFormat="1" applyFont="1" applyFill="1" applyBorder="1" applyAlignment="1">
      <alignment horizontal="center" vertical="center"/>
    </xf>
    <xf numFmtId="179" fontId="14" fillId="3" borderId="1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center" vertical="center"/>
    </xf>
    <xf numFmtId="180" fontId="14" fillId="4" borderId="1" xfId="0" applyNumberFormat="1" applyFont="1" applyFill="1" applyBorder="1" applyAlignment="1">
      <alignment horizontal="center" vertical="center"/>
    </xf>
    <xf numFmtId="179" fontId="0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 wrapText="1"/>
    </xf>
    <xf numFmtId="176" fontId="16" fillId="3" borderId="1" xfId="0" applyNumberFormat="1" applyFont="1" applyFill="1" applyBorder="1" applyAlignment="1">
      <alignment horizontal="center" vertical="center"/>
    </xf>
    <xf numFmtId="0" fontId="16" fillId="3" borderId="1" xfId="0" applyNumberFormat="1" applyFont="1" applyFill="1" applyBorder="1" applyAlignment="1">
      <alignment horizontal="center" vertical="center"/>
    </xf>
    <xf numFmtId="179" fontId="16" fillId="3" borderId="1" xfId="0" applyNumberFormat="1" applyFont="1" applyFill="1" applyBorder="1" applyAlignment="1">
      <alignment horizontal="center" vertical="center"/>
    </xf>
    <xf numFmtId="180" fontId="16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180" fontId="8" fillId="4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center" vertical="center"/>
    </xf>
    <xf numFmtId="179" fontId="8" fillId="4" borderId="1" xfId="0" applyNumberFormat="1" applyFont="1" applyFill="1" applyBorder="1" applyAlignment="1">
      <alignment horizontal="center" vertical="center"/>
    </xf>
    <xf numFmtId="179" fontId="4" fillId="4" borderId="1" xfId="0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vertical="center"/>
    </xf>
    <xf numFmtId="49" fontId="18" fillId="0" borderId="4" xfId="0" applyNumberFormat="1" applyFont="1" applyBorder="1" applyAlignment="1">
      <alignment wrapText="1"/>
    </xf>
    <xf numFmtId="49" fontId="19" fillId="0" borderId="4" xfId="0" applyNumberFormat="1" applyFont="1" applyBorder="1" applyAlignment="1">
      <alignment wrapText="1"/>
    </xf>
    <xf numFmtId="0" fontId="18" fillId="4" borderId="1" xfId="0" applyFont="1" applyFill="1" applyBorder="1" applyAlignment="1">
      <alignment wrapText="1"/>
    </xf>
    <xf numFmtId="49" fontId="18" fillId="8" borderId="4" xfId="0" applyNumberFormat="1" applyFont="1" applyFill="1" applyBorder="1" applyAlignment="1">
      <alignment wrapText="1"/>
    </xf>
    <xf numFmtId="49" fontId="19" fillId="0" borderId="5" xfId="0" applyNumberFormat="1" applyFont="1" applyBorder="1" applyAlignment="1">
      <alignment wrapText="1"/>
    </xf>
    <xf numFmtId="49" fontId="19" fillId="8" borderId="4" xfId="0" applyNumberFormat="1" applyFont="1" applyFill="1" applyBorder="1" applyAlignment="1">
      <alignment wrapText="1"/>
    </xf>
    <xf numFmtId="49" fontId="19" fillId="0" borderId="6" xfId="0" applyNumberFormat="1" applyFont="1" applyBorder="1" applyAlignment="1">
      <alignment wrapText="1"/>
    </xf>
    <xf numFmtId="20" fontId="14" fillId="3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left" vertical="center"/>
    </xf>
    <xf numFmtId="49" fontId="14" fillId="4" borderId="1" xfId="0" applyNumberFormat="1" applyFont="1" applyFill="1" applyBorder="1" applyAlignment="1">
      <alignment horizontal="center" vertical="center"/>
    </xf>
    <xf numFmtId="0" fontId="16" fillId="3" borderId="1" xfId="49" applyFont="1" applyFill="1" applyBorder="1" applyAlignment="1">
      <alignment horizontal="center" vertical="center" wrapText="1"/>
    </xf>
    <xf numFmtId="0" fontId="16" fillId="3" borderId="1" xfId="49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wrapText="1"/>
    </xf>
    <xf numFmtId="49" fontId="18" fillId="0" borderId="1" xfId="0" applyNumberFormat="1" applyFont="1" applyBorder="1" applyAlignment="1">
      <alignment wrapText="1"/>
    </xf>
    <xf numFmtId="0" fontId="20" fillId="0" borderId="1" xfId="0" applyNumberFormat="1" applyFont="1" applyBorder="1" applyAlignment="1">
      <alignment wrapText="1"/>
    </xf>
    <xf numFmtId="0" fontId="18" fillId="0" borderId="1" xfId="0" applyNumberFormat="1" applyFont="1" applyBorder="1" applyAlignment="1">
      <alignment wrapText="1"/>
    </xf>
    <xf numFmtId="49" fontId="14" fillId="3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49" fontId="20" fillId="0" borderId="1" xfId="0" applyNumberFormat="1" applyFont="1" applyBorder="1" applyAlignment="1">
      <alignment wrapText="1"/>
    </xf>
    <xf numFmtId="49" fontId="16" fillId="3" borderId="1" xfId="49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/>
    </xf>
    <xf numFmtId="0" fontId="22" fillId="3" borderId="1" xfId="0" applyNumberFormat="1" applyFont="1" applyFill="1" applyBorder="1" applyAlignment="1">
      <alignment horizontal="center" vertical="center"/>
    </xf>
    <xf numFmtId="0" fontId="3" fillId="3" borderId="1" xfId="49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/>
    </xf>
    <xf numFmtId="0" fontId="23" fillId="3" borderId="1" xfId="49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vertical="center"/>
    </xf>
    <xf numFmtId="0" fontId="4" fillId="3" borderId="1" xfId="49" applyNumberFormat="1" applyFont="1" applyFill="1" applyBorder="1" applyAlignment="1">
      <alignment horizontal="center" vertical="center" wrapText="1"/>
    </xf>
    <xf numFmtId="0" fontId="21" fillId="3" borderId="1" xfId="49" applyNumberFormat="1" applyFont="1" applyFill="1" applyBorder="1" applyAlignment="1">
      <alignment horizontal="center" vertical="center" wrapText="1"/>
    </xf>
    <xf numFmtId="180" fontId="4" fillId="3" borderId="1" xfId="49" applyNumberFormat="1" applyFont="1" applyFill="1" applyBorder="1" applyAlignment="1">
      <alignment horizontal="center" vertical="center" wrapText="1"/>
    </xf>
    <xf numFmtId="180" fontId="4" fillId="4" borderId="1" xfId="0" applyNumberFormat="1" applyFont="1" applyFill="1" applyBorder="1" applyAlignment="1">
      <alignment horizontal="center" vertical="center"/>
    </xf>
    <xf numFmtId="49" fontId="3" fillId="3" borderId="1" xfId="49" applyNumberFormat="1" applyFont="1" applyFill="1" applyBorder="1" applyAlignment="1">
      <alignment horizontal="center" vertical="center" wrapText="1"/>
    </xf>
    <xf numFmtId="180" fontId="3" fillId="3" borderId="1" xfId="49" applyNumberFormat="1" applyFont="1" applyFill="1" applyBorder="1" applyAlignment="1">
      <alignment horizontal="center" vertical="center" wrapText="1"/>
    </xf>
    <xf numFmtId="181" fontId="16" fillId="3" borderId="1" xfId="49" applyNumberFormat="1" applyFont="1" applyFill="1" applyBorder="1" applyAlignment="1">
      <alignment horizontal="center" vertical="center" wrapText="1"/>
    </xf>
    <xf numFmtId="180" fontId="16" fillId="3" borderId="1" xfId="49" applyNumberFormat="1" applyFont="1" applyFill="1" applyBorder="1" applyAlignment="1">
      <alignment horizontal="center" vertical="center" wrapText="1"/>
    </xf>
    <xf numFmtId="176" fontId="16" fillId="3" borderId="1" xfId="49" applyNumberFormat="1" applyFont="1" applyFill="1" applyBorder="1" applyAlignment="1">
      <alignment horizontal="center" vertical="center" wrapText="1"/>
    </xf>
    <xf numFmtId="49" fontId="24" fillId="3" borderId="1" xfId="49" applyNumberFormat="1" applyFont="1" applyFill="1" applyBorder="1" applyAlignment="1">
      <alignment horizontal="center" vertical="center" wrapText="1"/>
    </xf>
    <xf numFmtId="180" fontId="6" fillId="3" borderId="1" xfId="49" applyNumberFormat="1" applyFont="1" applyFill="1" applyBorder="1" applyAlignment="1">
      <alignment horizontal="center" vertical="center" wrapText="1"/>
    </xf>
    <xf numFmtId="0" fontId="25" fillId="3" borderId="1" xfId="49" applyNumberFormat="1" applyFont="1" applyFill="1" applyBorder="1" applyAlignment="1">
      <alignment horizontal="center" vertical="center" wrapText="1"/>
    </xf>
    <xf numFmtId="0" fontId="6" fillId="3" borderId="1" xfId="49" applyNumberFormat="1" applyFont="1" applyFill="1" applyBorder="1" applyAlignment="1">
      <alignment horizontal="center" vertical="center" wrapText="1"/>
    </xf>
    <xf numFmtId="0" fontId="26" fillId="3" borderId="1" xfId="49" applyNumberFormat="1" applyFont="1" applyFill="1" applyBorder="1" applyAlignment="1">
      <alignment horizontal="center" vertical="center" wrapText="1"/>
    </xf>
    <xf numFmtId="179" fontId="16" fillId="3" borderId="1" xfId="49" applyNumberFormat="1" applyFont="1" applyFill="1" applyBorder="1" applyAlignment="1">
      <alignment horizontal="center" vertical="center" wrapText="1"/>
    </xf>
    <xf numFmtId="181" fontId="3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 applyAlignment="1">
      <alignment horizontal="center" vertical="center" wrapText="1"/>
    </xf>
    <xf numFmtId="14" fontId="14" fillId="3" borderId="1" xfId="0" applyNumberFormat="1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6" fontId="14" fillId="2" borderId="0" xfId="0" applyNumberFormat="1" applyFont="1" applyFill="1">
      <alignment vertical="center"/>
    </xf>
    <xf numFmtId="0" fontId="14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8" fillId="0" borderId="7" xfId="49" applyFont="1" applyFill="1" applyBorder="1" applyAlignment="1">
      <alignment horizontal="center" vertical="center" wrapText="1"/>
    </xf>
    <xf numFmtId="0" fontId="29" fillId="0" borderId="8" xfId="49" applyFont="1" applyFill="1" applyBorder="1" applyAlignment="1">
      <alignment horizontal="center" vertical="center" wrapText="1"/>
    </xf>
    <xf numFmtId="0" fontId="28" fillId="0" borderId="8" xfId="49" applyFont="1" applyFill="1" applyBorder="1" applyAlignment="1">
      <alignment horizontal="left" vertical="center" wrapText="1"/>
    </xf>
    <xf numFmtId="0" fontId="28" fillId="0" borderId="8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 wrapText="1"/>
    </xf>
    <xf numFmtId="14" fontId="3" fillId="3" borderId="1" xfId="49" applyNumberFormat="1" applyFont="1" applyFill="1" applyBorder="1" applyAlignment="1">
      <alignment horizontal="left" vertical="center" wrapText="1"/>
    </xf>
    <xf numFmtId="14" fontId="3" fillId="0" borderId="1" xfId="49" applyNumberFormat="1" applyFont="1" applyFill="1" applyBorder="1" applyAlignment="1">
      <alignment horizontal="center" vertical="center" wrapText="1"/>
    </xf>
    <xf numFmtId="0" fontId="29" fillId="0" borderId="1" xfId="49" applyFont="1" applyFill="1" applyBorder="1" applyAlignment="1">
      <alignment horizontal="center" vertical="center" wrapText="1"/>
    </xf>
    <xf numFmtId="0" fontId="29" fillId="0" borderId="1" xfId="49" applyFont="1" applyFill="1" applyBorder="1" applyAlignment="1">
      <alignment horizontal="left" vertical="center" wrapText="1"/>
    </xf>
    <xf numFmtId="0" fontId="29" fillId="0" borderId="2" xfId="49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9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80" fontId="0" fillId="3" borderId="1" xfId="0" applyNumberFormat="1" applyFill="1" applyBorder="1" applyAlignment="1">
      <alignment horizontal="center" vertical="center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180" fontId="4" fillId="4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center" wrapText="1"/>
    </xf>
    <xf numFmtId="179" fontId="2" fillId="0" borderId="1" xfId="49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179" fontId="0" fillId="4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9" fontId="3" fillId="3" borderId="1" xfId="49" applyNumberFormat="1" applyFont="1" applyFill="1" applyBorder="1" applyAlignment="1">
      <alignment horizontal="center" vertical="center" wrapText="1"/>
    </xf>
    <xf numFmtId="180" fontId="30" fillId="3" borderId="1" xfId="0" applyNumberFormat="1" applyFont="1" applyFill="1" applyBorder="1" applyAlignment="1">
      <alignment horizontal="center" vertical="center" wrapText="1"/>
    </xf>
    <xf numFmtId="0" fontId="29" fillId="0" borderId="7" xfId="49" applyFont="1" applyFill="1" applyBorder="1" applyAlignment="1">
      <alignment horizontal="center" vertical="center" wrapText="1"/>
    </xf>
    <xf numFmtId="0" fontId="29" fillId="0" borderId="10" xfId="49" applyFont="1" applyFill="1" applyBorder="1" applyAlignment="1">
      <alignment horizontal="center" vertical="center" wrapText="1"/>
    </xf>
    <xf numFmtId="179" fontId="0" fillId="0" borderId="1" xfId="0" applyNumberFormat="1" applyFont="1" applyFill="1" applyBorder="1" applyAlignment="1">
      <alignment horizontal="center" vertical="center" wrapText="1"/>
    </xf>
    <xf numFmtId="182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83" fontId="3" fillId="0" borderId="1" xfId="0" applyNumberFormat="1" applyFont="1" applyFill="1" applyBorder="1" applyAlignment="1">
      <alignment horizontal="center" vertical="center" wrapText="1"/>
    </xf>
    <xf numFmtId="177" fontId="3" fillId="0" borderId="1" xfId="49" applyNumberFormat="1" applyFont="1" applyFill="1" applyBorder="1" applyAlignment="1">
      <alignment horizontal="center" vertical="center" wrapText="1"/>
    </xf>
    <xf numFmtId="183" fontId="3" fillId="4" borderId="1" xfId="0" applyNumberFormat="1" applyFont="1" applyFill="1" applyBorder="1" applyAlignment="1">
      <alignment horizontal="center" vertical="center" wrapText="1"/>
    </xf>
    <xf numFmtId="183" fontId="5" fillId="0" borderId="0" xfId="0" applyNumberFormat="1" applyFont="1" applyFill="1" applyBorder="1" applyAlignment="1">
      <alignment horizontal="left" vertical="center" wrapText="1"/>
    </xf>
    <xf numFmtId="180" fontId="5" fillId="0" borderId="0" xfId="0" applyNumberFormat="1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183" fontId="5" fillId="0" borderId="0" xfId="0" applyNumberFormat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vertical="center" wrapText="1"/>
    </xf>
    <xf numFmtId="177" fontId="5" fillId="0" borderId="1" xfId="0" applyNumberFormat="1" applyFont="1" applyFill="1" applyBorder="1" applyAlignment="1">
      <alignment vertical="center" wrapText="1"/>
    </xf>
    <xf numFmtId="0" fontId="28" fillId="0" borderId="10" xfId="49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7" fontId="29" fillId="0" borderId="1" xfId="0" applyNumberFormat="1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9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7" fontId="35" fillId="0" borderId="1" xfId="0" applyNumberFormat="1" applyFont="1" applyFill="1" applyBorder="1" applyAlignment="1">
      <alignment horizontal="left" vertical="center" wrapText="1"/>
    </xf>
    <xf numFmtId="177" fontId="36" fillId="0" borderId="1" xfId="0" applyNumberFormat="1" applyFont="1" applyFill="1" applyBorder="1" applyAlignment="1">
      <alignment horizontal="left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22" fontId="36" fillId="0" borderId="1" xfId="0" applyNumberFormat="1" applyFont="1" applyFill="1" applyBorder="1" applyAlignment="1">
      <alignment horizontal="left" vertical="center" wrapText="1"/>
    </xf>
    <xf numFmtId="49" fontId="37" fillId="0" borderId="1" xfId="0" applyNumberFormat="1" applyFont="1" applyBorder="1" applyAlignment="1">
      <alignment wrapText="1"/>
    </xf>
    <xf numFmtId="177" fontId="36" fillId="0" borderId="1" xfId="0" applyNumberFormat="1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left" vertical="center" wrapText="1"/>
    </xf>
    <xf numFmtId="177" fontId="32" fillId="0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2" fillId="0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theme="4" tint="0.799981688894314"/>
      </font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7BE426"/>
      <color rgb="0083E307"/>
      <color rgb="0083CF0E"/>
      <color rgb="00B0D01A"/>
      <color rgb="00ABD048"/>
      <color rgb="00B9D866"/>
      <color rgb="009FE678"/>
      <color rgb="009CF26D"/>
      <color rgb="0091E06E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2017&#24180;\&#39033;&#30446;&#25991;&#20214;\&#25552;&#20132;&#33267;&#24635;&#37096;\TO&#36710;&#38431;\&#29701;&#23696;&#39033;&#30446;7&#26376;&#29992;&#27833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用油表"/>
      <sheetName val="维修记录表"/>
      <sheetName val="车辆出险登记"/>
      <sheetName val="信息列表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7"/>
  <sheetViews>
    <sheetView workbookViewId="0">
      <pane xSplit="5" ySplit="4" topLeftCell="F13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3.5"/>
  <cols>
    <col min="1" max="1" width="6.125" style="186" customWidth="1"/>
    <col min="2" max="2" width="9.375" style="187" customWidth="1"/>
    <col min="3" max="3" width="13.875" style="188" customWidth="1"/>
    <col min="4" max="4" width="9.5" style="186" customWidth="1"/>
    <col min="5" max="5" width="13.125" style="186" customWidth="1"/>
    <col min="6" max="6" width="10.75" style="186" customWidth="1"/>
    <col min="7" max="7" width="7.75" style="186" customWidth="1"/>
    <col min="8" max="8" width="13.25" style="186" customWidth="1"/>
    <col min="9" max="9" width="12.75" style="186" customWidth="1"/>
    <col min="10" max="10" width="12.875" style="186" customWidth="1"/>
    <col min="11" max="11" width="9.75" style="189" customWidth="1"/>
    <col min="12" max="12" width="11.625" style="189" customWidth="1"/>
    <col min="13" max="13" width="13.75" style="186" customWidth="1"/>
    <col min="14" max="14" width="11.875" style="186" customWidth="1"/>
    <col min="15" max="15" width="8.5" style="186" customWidth="1"/>
    <col min="16" max="16" width="12.25" style="186" customWidth="1"/>
    <col min="17" max="17" width="24" style="186" customWidth="1"/>
    <col min="18" max="18" width="9.25" style="190" customWidth="1"/>
    <col min="19" max="19" width="12.125" style="190" customWidth="1"/>
    <col min="20" max="16384" width="9" style="190"/>
  </cols>
  <sheetData>
    <row r="1" s="183" customFormat="1" ht="33" customHeight="1" spans="1:19">
      <c r="A1" s="191" t="s">
        <v>0</v>
      </c>
      <c r="B1" s="192"/>
      <c r="C1" s="193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255"/>
    </row>
    <row r="2" s="183" customFormat="1" ht="22" customHeight="1" spans="1:19">
      <c r="A2" s="195" t="s">
        <v>1</v>
      </c>
      <c r="B2" s="195"/>
      <c r="C2" s="196">
        <v>45107</v>
      </c>
      <c r="D2" s="195"/>
      <c r="E2" s="195" t="s">
        <v>2</v>
      </c>
      <c r="F2" s="197">
        <f>DATE(YEAR(C2),MONTH(C2),1)-1</f>
        <v>45077</v>
      </c>
      <c r="G2" s="197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256"/>
      <c r="S2" s="256"/>
    </row>
    <row r="3" s="183" customFormat="1" ht="22" customHeight="1" spans="1:19">
      <c r="A3" s="198" t="s">
        <v>3</v>
      </c>
      <c r="B3" s="198" t="s">
        <v>4</v>
      </c>
      <c r="C3" s="199" t="s">
        <v>5</v>
      </c>
      <c r="D3" s="198" t="s">
        <v>6</v>
      </c>
      <c r="E3" s="198" t="s">
        <v>7</v>
      </c>
      <c r="F3" s="198" t="s">
        <v>8</v>
      </c>
      <c r="G3" s="200" t="s">
        <v>9</v>
      </c>
      <c r="H3" s="201" t="s">
        <v>10</v>
      </c>
      <c r="I3" s="201"/>
      <c r="J3" s="201"/>
      <c r="K3" s="198" t="s">
        <v>11</v>
      </c>
      <c r="L3" s="198" t="s">
        <v>12</v>
      </c>
      <c r="M3" s="234" t="s">
        <v>13</v>
      </c>
      <c r="N3" s="192"/>
      <c r="O3" s="192"/>
      <c r="P3" s="235"/>
      <c r="Q3" s="257" t="s">
        <v>14</v>
      </c>
      <c r="R3" s="258" t="s">
        <v>15</v>
      </c>
      <c r="S3" s="258" t="s">
        <v>16</v>
      </c>
    </row>
    <row r="4" s="183" customFormat="1" ht="32" customHeight="1" spans="1:19">
      <c r="A4" s="198"/>
      <c r="B4" s="198"/>
      <c r="C4" s="199"/>
      <c r="D4" s="198"/>
      <c r="E4" s="198"/>
      <c r="F4" s="198"/>
      <c r="G4" s="202"/>
      <c r="H4" s="198" t="s">
        <v>17</v>
      </c>
      <c r="I4" s="198" t="s">
        <v>18</v>
      </c>
      <c r="J4" s="198" t="s">
        <v>19</v>
      </c>
      <c r="K4" s="198"/>
      <c r="L4" s="198"/>
      <c r="M4" s="198" t="s">
        <v>20</v>
      </c>
      <c r="N4" s="198" t="s">
        <v>21</v>
      </c>
      <c r="O4" s="198" t="s">
        <v>22</v>
      </c>
      <c r="P4" s="198" t="s">
        <v>23</v>
      </c>
      <c r="Q4" s="257"/>
      <c r="R4" s="259"/>
      <c r="S4" s="260"/>
    </row>
    <row r="5" s="183" customFormat="1" ht="22" customHeight="1" spans="1:19">
      <c r="A5" s="203">
        <v>1</v>
      </c>
      <c r="B5" s="204">
        <v>140007</v>
      </c>
      <c r="C5" s="205" t="s">
        <v>24</v>
      </c>
      <c r="D5" s="206" t="s">
        <v>25</v>
      </c>
      <c r="E5" s="207" t="s">
        <v>26</v>
      </c>
      <c r="F5" s="203">
        <f t="array" ref="F5">SUM((车辆月末抄表记录!D$2:D$533=总表!D5)*(车辆月末抄表记录!B$2:B$533=总表!C$2)*(车辆月末抄表记录!F$2:F$533))</f>
        <v>0</v>
      </c>
      <c r="G5" s="203" t="str">
        <f>IF(LEFT(B5,2)="12",SUMIF(水车加水记录!J$2:J$1768,YEAR(C$2)&amp;MONTH(C$2)&amp;D5,水车加水记录!F$2:F$1768),"")</f>
        <v/>
      </c>
      <c r="H5" s="208">
        <f t="array" ref="H5">MAX(SUM((车辆月末抄表记录!D$2:D$533=总表!D5)*(车辆月末抄表记录!B$2:B$533=总表!F$2)*(车辆月末抄表记录!E$2:E$533)),SUMIF(车辆月末抄表记录!I$2:I$533,YEAR(总表!C$2)&amp;MONTH(总表!C$2)&amp;D5&amp;"新",车辆月末抄表记录!E$2:E$533))</f>
        <v>113587</v>
      </c>
      <c r="I5" s="236">
        <f t="array" ref="I5">SUM((车辆月末抄表记录!D$2:D$533=总表!D5)*(车辆月末抄表记录!B$2:B$533=总表!C$2)*(车辆月末抄表记录!E$2:E$533))</f>
        <v>113587</v>
      </c>
      <c r="J5" s="237">
        <f t="shared" ref="J5:J10" si="0">+I5-H5</f>
        <v>0</v>
      </c>
      <c r="K5" s="238">
        <f>SUMIF(加油明细!M$2:M$3164,YEAR(C$2)&amp;MONTH(C$2)&amp;D5,加油明细!G$2:G$3164)</f>
        <v>0</v>
      </c>
      <c r="L5" s="238">
        <f>SUMIF(加油明细!M$2:M$3164,YEAR(C$2)&amp;MONTH(C$2)&amp;D5,加油明细!H$2:H$3164)</f>
        <v>0</v>
      </c>
      <c r="M5" s="239" t="str">
        <f t="shared" ref="M5:M10" si="1">+IFERROR(K5/J5*100,"")</f>
        <v/>
      </c>
      <c r="N5" s="240" t="str">
        <f t="shared" ref="N5:N10" si="2">IFERROR(ROUND(L5/J5,4),"")</f>
        <v/>
      </c>
      <c r="O5" s="240" t="str">
        <f t="shared" ref="O5:O10" si="3">IFERROR(ROUND(L5/F5,4),"")</f>
        <v/>
      </c>
      <c r="P5" s="240" t="str">
        <f t="shared" ref="P5:P10" si="4">IF(LEFT(B5,2)="12",IFERROR(K5/G5,"水量异常"),"")</f>
        <v/>
      </c>
      <c r="Q5" s="261"/>
      <c r="R5" s="256" t="s">
        <v>27</v>
      </c>
      <c r="S5" s="260">
        <v>45107</v>
      </c>
    </row>
    <row r="6" s="183" customFormat="1" ht="30" customHeight="1" spans="1:19">
      <c r="A6" s="203">
        <v>2</v>
      </c>
      <c r="B6" s="155">
        <v>140002</v>
      </c>
      <c r="C6" s="205" t="s">
        <v>24</v>
      </c>
      <c r="D6" s="209" t="s">
        <v>28</v>
      </c>
      <c r="E6" s="210" t="s">
        <v>29</v>
      </c>
      <c r="F6" s="203">
        <f t="array" ref="F6">SUM((车辆月末抄表记录!D$2:D$533=总表!D6)*(车辆月末抄表记录!B$2:B$533=总表!C$2)*(车辆月末抄表记录!F$2:F$533))</f>
        <v>5</v>
      </c>
      <c r="G6" s="203" t="str">
        <f>IF(LEFT(B6,2)="12",SUMIF(水车加水记录!J$2:J$1768,YEAR(C$2)&amp;MONTH(C$2)&amp;D6,水车加水记录!F$2:F$1768),"")</f>
        <v/>
      </c>
      <c r="H6" s="208">
        <f t="array" ref="H6">MAX(SUM((车辆月末抄表记录!D$2:D$533=总表!D6)*(车辆月末抄表记录!B$2:B$533=总表!F$2)*(车辆月末抄表记录!E$2:E$533)),SUMIF(车辆月末抄表记录!I$2:I$533,YEAR(总表!C$2)&amp;MONTH(总表!C$2)&amp;D6&amp;"新",车辆月末抄表记录!E$2:E$533))</f>
        <v>199293</v>
      </c>
      <c r="I6" s="236">
        <f t="array" ref="I6">SUM((车辆月末抄表记录!D$2:D$533=总表!D6)*(车辆月末抄表记录!B$2:B$533=总表!C$2)*(车辆月末抄表记录!E$2:E$533))</f>
        <v>200310</v>
      </c>
      <c r="J6" s="237">
        <f t="shared" si="0"/>
        <v>1017</v>
      </c>
      <c r="K6" s="238">
        <f>SUMIF(加油明细!M$2:M$3164,YEAR(C$2)&amp;MONTH(C$2)&amp;D6,加油明细!G$2:G$3164)</f>
        <v>671</v>
      </c>
      <c r="L6" s="238">
        <f>SUMIF(加油明细!M$2:M$3164,YEAR(C$2)&amp;MONTH(C$2)&amp;D6,加油明细!H$2:H$3164)</f>
        <v>4811.12</v>
      </c>
      <c r="M6" s="239">
        <f t="shared" si="1"/>
        <v>65.9783677482793</v>
      </c>
      <c r="N6" s="240">
        <f t="shared" si="2"/>
        <v>4.7307</v>
      </c>
      <c r="O6" s="240">
        <f t="shared" si="3"/>
        <v>962.224</v>
      </c>
      <c r="P6" s="240" t="str">
        <f t="shared" si="4"/>
        <v/>
      </c>
      <c r="Q6" s="262"/>
      <c r="R6" s="256" t="s">
        <v>27</v>
      </c>
      <c r="S6" s="260">
        <v>45107</v>
      </c>
    </row>
    <row r="7" s="183" customFormat="1" ht="22" customHeight="1" spans="1:19">
      <c r="A7" s="203">
        <v>3</v>
      </c>
      <c r="B7" s="155">
        <v>140004</v>
      </c>
      <c r="C7" s="211" t="s">
        <v>24</v>
      </c>
      <c r="D7" s="163" t="s">
        <v>30</v>
      </c>
      <c r="E7" s="210" t="s">
        <v>31</v>
      </c>
      <c r="F7" s="203">
        <f t="array" ref="F7">SUM((车辆月末抄表记录!D$2:D$533=总表!D7)*(车辆月末抄表记录!B$2:B$533=总表!C$2)*(车辆月末抄表记录!F$2:F$533))</f>
        <v>0</v>
      </c>
      <c r="G7" s="203" t="str">
        <f>IF(LEFT(B7,2)="12",SUMIF(水车加水记录!J$2:J$1768,YEAR(C$2)&amp;MONTH(C$2)&amp;D7,水车加水记录!F$2:F$1768),"")</f>
        <v/>
      </c>
      <c r="H7" s="208">
        <f t="array" ref="H7">MAX(SUM((车辆月末抄表记录!D$2:D$533=总表!D7)*(车辆月末抄表记录!B$2:B$533=总表!F$2)*(车辆月末抄表记录!E$2:E$533)),SUMIF(车辆月末抄表记录!I$2:I$533,YEAR(总表!C$2)&amp;MONTH(总表!C$2)&amp;D7&amp;"新",车辆月末抄表记录!E$2:E$533))</f>
        <v>283746</v>
      </c>
      <c r="I7" s="236">
        <f t="array" ref="I7">SUM((车辆月末抄表记录!D$2:D$533=总表!D7)*(车辆月末抄表记录!B$2:B$533=总表!C$2)*(车辆月末抄表记录!E$2:E$533))</f>
        <v>283746</v>
      </c>
      <c r="J7" s="237">
        <f t="shared" si="0"/>
        <v>0</v>
      </c>
      <c r="K7" s="238">
        <f>SUMIF(加油明细!M$2:M$3164,YEAR(C$2)&amp;MONTH(C$2)&amp;D7,加油明细!G$2:G$3164)</f>
        <v>0</v>
      </c>
      <c r="L7" s="238">
        <f>SUMIF(加油明细!M$2:M$3164,YEAR(C$2)&amp;MONTH(C$2)&amp;D7,加油明细!H$2:H$3164)</f>
        <v>0</v>
      </c>
      <c r="M7" s="239" t="str">
        <f t="shared" si="1"/>
        <v/>
      </c>
      <c r="N7" s="240" t="str">
        <f t="shared" si="2"/>
        <v/>
      </c>
      <c r="O7" s="240" t="str">
        <f t="shared" si="3"/>
        <v/>
      </c>
      <c r="P7" s="240" t="str">
        <f t="shared" si="4"/>
        <v/>
      </c>
      <c r="Q7" s="263"/>
      <c r="R7" s="256" t="s">
        <v>27</v>
      </c>
      <c r="S7" s="260">
        <v>45107</v>
      </c>
    </row>
    <row r="8" s="183" customFormat="1" ht="22" customHeight="1" spans="1:19">
      <c r="A8" s="203">
        <v>4</v>
      </c>
      <c r="B8" s="155">
        <v>140006</v>
      </c>
      <c r="C8" s="211" t="s">
        <v>24</v>
      </c>
      <c r="D8" s="212" t="s">
        <v>32</v>
      </c>
      <c r="E8" s="213" t="s">
        <v>29</v>
      </c>
      <c r="F8" s="203">
        <f t="array" ref="F8">SUM((车辆月末抄表记录!D$2:D$533=总表!D8)*(车辆月末抄表记录!B$2:B$533=总表!C$2)*(车辆月末抄表记录!F$2:F$533))</f>
        <v>11</v>
      </c>
      <c r="G8" s="203" t="str">
        <f>IF(LEFT(B8,2)="12",SUMIF(水车加水记录!J$2:J$1768,YEAR(C$2)&amp;MONTH(C$2)&amp;D8,水车加水记录!F$2:F$1768),"")</f>
        <v/>
      </c>
      <c r="H8" s="208">
        <f t="array" ref="H8">MAX(SUM((车辆月末抄表记录!D$2:D$533=总表!D8)*(车辆月末抄表记录!B$2:B$533=总表!F$2)*(车辆月末抄表记录!E$2:E$533)),SUMIF(车辆月末抄表记录!I$2:I$533,YEAR(总表!C$2)&amp;MONTH(总表!C$2)&amp;D8&amp;"新",车辆月末抄表记录!E$2:E$533))</f>
        <v>119842</v>
      </c>
      <c r="I8" s="236">
        <f t="array" ref="I8">SUM((车辆月末抄表记录!D$2:D$533=总表!D8)*(车辆月末抄表记录!B$2:B$533=总表!C$2)*(车辆月末抄表记录!E$2:E$533))</f>
        <v>122739</v>
      </c>
      <c r="J8" s="237">
        <f t="shared" si="0"/>
        <v>2897</v>
      </c>
      <c r="K8" s="238">
        <f>SUMIF(加油明细!M$2:M$3164,YEAR(C$2)&amp;MONTH(C$2)&amp;D8,加油明细!G$2:G$3164)</f>
        <v>1365.74</v>
      </c>
      <c r="L8" s="238">
        <f>SUMIF(加油明细!M$2:M$3164,YEAR(C$2)&amp;MONTH(C$2)&amp;D8,加油明细!H$2:H$3164)</f>
        <v>9760.07</v>
      </c>
      <c r="M8" s="239">
        <f t="shared" si="1"/>
        <v>47.1432516396272</v>
      </c>
      <c r="N8" s="240">
        <f t="shared" si="2"/>
        <v>3.369</v>
      </c>
      <c r="O8" s="240">
        <f t="shared" si="3"/>
        <v>887.2791</v>
      </c>
      <c r="P8" s="240" t="str">
        <f t="shared" si="4"/>
        <v/>
      </c>
      <c r="Q8" s="263"/>
      <c r="R8" s="256" t="s">
        <v>27</v>
      </c>
      <c r="S8" s="260">
        <v>45107</v>
      </c>
    </row>
    <row r="9" s="183" customFormat="1" ht="22" customHeight="1" spans="1:19">
      <c r="A9" s="203">
        <v>5</v>
      </c>
      <c r="B9" s="204">
        <v>140003</v>
      </c>
      <c r="C9" s="205" t="s">
        <v>24</v>
      </c>
      <c r="D9" s="214" t="s">
        <v>33</v>
      </c>
      <c r="E9" s="210" t="s">
        <v>31</v>
      </c>
      <c r="F9" s="203">
        <f t="array" ref="F9">SUM((车辆月末抄表记录!D$2:D$533=总表!D9)*(车辆月末抄表记录!B$2:B$533=总表!C$2)*(车辆月末抄表记录!F$2:F$533))</f>
        <v>0</v>
      </c>
      <c r="G9" s="203" t="str">
        <f>IF(LEFT(B9,2)="12",SUMIF(水车加水记录!J$2:J$1768,YEAR(C$2)&amp;MONTH(C$2)&amp;D9,水车加水记录!F$2:F$1768),"")</f>
        <v/>
      </c>
      <c r="H9" s="208">
        <f t="array" ref="H9">MAX(SUM((车辆月末抄表记录!D$2:D$533=总表!D9)*(车辆月末抄表记录!B$2:B$533=总表!F$2)*(车辆月末抄表记录!E$2:E$533)),SUMIF(车辆月末抄表记录!I$2:I$533,YEAR(总表!C$2)&amp;MONTH(总表!C$2)&amp;D9&amp;"新",车辆月末抄表记录!E$2:E$533))</f>
        <v>285281</v>
      </c>
      <c r="I9" s="236">
        <f t="array" ref="I9">SUM((车辆月末抄表记录!D$2:D$533=总表!D9)*(车辆月末抄表记录!B$2:B$533=总表!C$2)*(车辆月末抄表记录!E$2:E$533))</f>
        <v>285281</v>
      </c>
      <c r="J9" s="237">
        <f t="shared" si="0"/>
        <v>0</v>
      </c>
      <c r="K9" s="238">
        <f>SUMIF(加油明细!M$2:M$3164,YEAR(C$2)&amp;MONTH(C$2)&amp;D9,加油明细!G$2:G$3164)</f>
        <v>0</v>
      </c>
      <c r="L9" s="238">
        <f>SUMIF(加油明细!M$2:M$3164,YEAR(C$2)&amp;MONTH(C$2)&amp;D9,加油明细!H$2:H$3164)</f>
        <v>0</v>
      </c>
      <c r="M9" s="239" t="str">
        <f t="shared" si="1"/>
        <v/>
      </c>
      <c r="N9" s="240" t="str">
        <f t="shared" si="2"/>
        <v/>
      </c>
      <c r="O9" s="240" t="str">
        <f t="shared" si="3"/>
        <v/>
      </c>
      <c r="P9" s="240" t="str">
        <f t="shared" si="4"/>
        <v/>
      </c>
      <c r="Q9" s="262"/>
      <c r="R9" s="256" t="s">
        <v>27</v>
      </c>
      <c r="S9" s="260">
        <v>45107</v>
      </c>
    </row>
    <row r="10" s="183" customFormat="1" ht="22" customHeight="1" spans="1:19">
      <c r="A10" s="203">
        <v>6</v>
      </c>
      <c r="B10" s="204">
        <v>141012</v>
      </c>
      <c r="C10" s="205" t="s">
        <v>24</v>
      </c>
      <c r="D10" s="206" t="s">
        <v>34</v>
      </c>
      <c r="E10" s="215" t="s">
        <v>35</v>
      </c>
      <c r="F10" s="203">
        <f t="array" ref="F10">SUM((车辆月末抄表记录!D$2:D$533=总表!D10)*(车辆月末抄表记录!B$2:B$533=总表!C$2)*(车辆月末抄表记录!F$2:F$533))</f>
        <v>21</v>
      </c>
      <c r="G10" s="203" t="str">
        <f>IF(LEFT(B10,2)="12",SUMIF(水车加水记录!J$2:J$1768,YEAR(C$2)&amp;MONTH(C$2)&amp;D10,水车加水记录!F$2:F$1768),"")</f>
        <v/>
      </c>
      <c r="H10" s="208">
        <f t="array" ref="H10">MAX(SUM((车辆月末抄表记录!D$2:D$533=总表!D10)*(车辆月末抄表记录!B$2:B$533=总表!F$2)*(车辆月末抄表记录!E$2:E$533)),SUMIF(车辆月末抄表记录!I$2:I$533,YEAR(总表!C$2)&amp;MONTH(总表!C$2)&amp;D10&amp;"新",车辆月末抄表记录!E$2:E$533))</f>
        <v>62522</v>
      </c>
      <c r="I10" s="236">
        <f t="array" ref="I10">SUM((车辆月末抄表记录!D$2:D$533=总表!D10)*(车辆月末抄表记录!B$2:B$533=总表!C$2)*(车辆月末抄表记录!E$2:E$533))</f>
        <v>70223</v>
      </c>
      <c r="J10" s="237">
        <f t="shared" si="0"/>
        <v>7701</v>
      </c>
      <c r="K10" s="238">
        <f>SUMIF(加油明细!M$2:M$3164,YEAR(C$2)&amp;MONTH(C$2)&amp;D10,加油明细!G$2:G$3164)</f>
        <v>2938.84</v>
      </c>
      <c r="L10" s="238">
        <f>SUMIF(加油明细!M$2:M$3164,YEAR(C$2)&amp;MONTH(C$2)&amp;D10,加油明细!H$2:H$3164)</f>
        <v>21017.74</v>
      </c>
      <c r="M10" s="239">
        <f t="shared" si="1"/>
        <v>38.1617971691988</v>
      </c>
      <c r="N10" s="240">
        <f t="shared" si="2"/>
        <v>2.7292</v>
      </c>
      <c r="O10" s="240">
        <f t="shared" si="3"/>
        <v>1000.8448</v>
      </c>
      <c r="P10" s="240" t="str">
        <f t="shared" si="4"/>
        <v/>
      </c>
      <c r="Q10" s="261"/>
      <c r="R10" s="256" t="s">
        <v>27</v>
      </c>
      <c r="S10" s="260">
        <v>45107</v>
      </c>
    </row>
    <row r="11" s="183" customFormat="1" ht="41" customHeight="1" spans="1:19">
      <c r="A11" s="203">
        <v>7</v>
      </c>
      <c r="B11" s="204">
        <v>144003</v>
      </c>
      <c r="C11" s="205" t="s">
        <v>24</v>
      </c>
      <c r="D11" s="206" t="s">
        <v>36</v>
      </c>
      <c r="E11" s="216" t="s">
        <v>37</v>
      </c>
      <c r="F11" s="203">
        <f t="array" ref="F11">SUM((车辆月末抄表记录!D$2:D$533=总表!D11)*(车辆月末抄表记录!B$2:B$533=总表!C$2)*(车辆月末抄表记录!F$2:F$533))</f>
        <v>30</v>
      </c>
      <c r="G11" s="203" t="str">
        <f>IF(LEFT(B11,2)="12",SUMIF(水车加水记录!J$2:J$1768,YEAR(C$2)&amp;MONTH(C$2)&amp;D11,水车加水记录!F$2:F$1768),"")</f>
        <v/>
      </c>
      <c r="H11" s="208">
        <f t="array" ref="H11">MAX(SUM((车辆月末抄表记录!D$2:D$533=总表!D11)*(车辆月末抄表记录!B$2:B$533=总表!F$2)*(车辆月末抄表记录!E$2:E$533)),SUMIF(车辆月末抄表记录!I$2:I$533,YEAR(总表!C$2)&amp;MONTH(总表!C$2)&amp;D11&amp;"新",车辆月末抄表记录!E$2:E$533))</f>
        <v>25021</v>
      </c>
      <c r="I11" s="236">
        <f t="array" ref="I11">SUM((车辆月末抄表记录!D$2:D$533=总表!D11)*(车辆月末抄表记录!B$2:B$533=总表!C$2)*(车辆月末抄表记录!E$2:E$533))</f>
        <v>26987</v>
      </c>
      <c r="J11" s="237">
        <f t="shared" ref="J11:J19" si="5">+I11-H11</f>
        <v>1966</v>
      </c>
      <c r="K11" s="238">
        <f>SUMIF(加油明细!M$2:M$3164,YEAR(C$2)&amp;MONTH(C$2)&amp;D11,加油明细!G$2:G$3164)</f>
        <v>1007.55</v>
      </c>
      <c r="L11" s="238">
        <f>SUMIF(加油明细!M$2:M$3164,YEAR(C$2)&amp;MONTH(C$2)&amp;D11,加油明细!H$2:H$3164)</f>
        <v>7206.47</v>
      </c>
      <c r="M11" s="239">
        <f t="shared" ref="M11:M19" si="6">+IFERROR(K11/J11*100,"")</f>
        <v>51.2487283825025</v>
      </c>
      <c r="N11" s="240">
        <f t="shared" ref="N11:N19" si="7">IFERROR(ROUND(L11/J11,4),"")</f>
        <v>3.6655</v>
      </c>
      <c r="O11" s="240">
        <f t="shared" ref="O11:O19" si="8">IFERROR(ROUND(L11/F11,4),"")</f>
        <v>240.2157</v>
      </c>
      <c r="P11" s="240" t="str">
        <f t="shared" ref="P11:P19" si="9">IF(LEFT(B11,2)="12",IFERROR(K11/G11,"水量异常"),"")</f>
        <v/>
      </c>
      <c r="Q11" s="262" t="s">
        <v>38</v>
      </c>
      <c r="R11" s="256" t="s">
        <v>27</v>
      </c>
      <c r="S11" s="260">
        <v>45107</v>
      </c>
    </row>
    <row r="12" s="183" customFormat="1" ht="22" customHeight="1" spans="1:19">
      <c r="A12" s="203">
        <v>8</v>
      </c>
      <c r="B12" s="204">
        <v>144004</v>
      </c>
      <c r="C12" s="205" t="s">
        <v>24</v>
      </c>
      <c r="D12" s="206" t="s">
        <v>39</v>
      </c>
      <c r="E12" s="213" t="s">
        <v>40</v>
      </c>
      <c r="F12" s="203">
        <f t="array" ref="F12">SUM((车辆月末抄表记录!D$2:D$533=总表!D12)*(车辆月末抄表记录!B$2:B$533=总表!C$2)*(车辆月末抄表记录!F$2:F$533))</f>
        <v>30</v>
      </c>
      <c r="G12" s="203" t="str">
        <f>IF(LEFT(B12,2)="12",SUMIF(水车加水记录!J$2:J$1768,YEAR(C$2)&amp;MONTH(C$2)&amp;D12,水车加水记录!F$2:F$1768),"")</f>
        <v/>
      </c>
      <c r="H12" s="208">
        <f t="array" ref="H12">MAX(SUM((车辆月末抄表记录!D$2:D$533=总表!D12)*(车辆月末抄表记录!B$2:B$533=总表!F$2)*(车辆月末抄表记录!E$2:E$533)),SUMIF(车辆月末抄表记录!I$2:I$533,YEAR(总表!C$2)&amp;MONTH(总表!C$2)&amp;D12&amp;"新",车辆月末抄表记录!E$2:E$533))</f>
        <v>37682</v>
      </c>
      <c r="I12" s="236">
        <f t="array" ref="I12">SUM((车辆月末抄表记录!D$2:D$533=总表!D12)*(车辆月末抄表记录!B$2:B$533=总表!C$2)*(车辆月末抄表记录!E$2:E$533))</f>
        <v>40376</v>
      </c>
      <c r="J12" s="237">
        <f t="shared" si="5"/>
        <v>2694</v>
      </c>
      <c r="K12" s="238">
        <f>SUMIF(加油明细!M$2:M$3164,YEAR(C$2)&amp;MONTH(C$2)&amp;D12,加油明细!G$2:G$3164)</f>
        <v>1159.41</v>
      </c>
      <c r="L12" s="238">
        <f>SUMIF(加油明细!M$2:M$3164,YEAR(C$2)&amp;MONTH(C$2)&amp;D12,加油明细!H$2:H$3164)</f>
        <v>8293.38</v>
      </c>
      <c r="M12" s="239">
        <f t="shared" si="6"/>
        <v>43.0367483296214</v>
      </c>
      <c r="N12" s="240">
        <f t="shared" si="7"/>
        <v>3.0785</v>
      </c>
      <c r="O12" s="240">
        <f t="shared" si="8"/>
        <v>276.446</v>
      </c>
      <c r="P12" s="240" t="str">
        <f t="shared" si="9"/>
        <v/>
      </c>
      <c r="Q12" s="262"/>
      <c r="R12" s="256" t="s">
        <v>27</v>
      </c>
      <c r="S12" s="260">
        <v>45107</v>
      </c>
    </row>
    <row r="13" s="183" customFormat="1" ht="79" customHeight="1" spans="1:19">
      <c r="A13" s="203">
        <v>9</v>
      </c>
      <c r="B13" s="155">
        <v>144001</v>
      </c>
      <c r="C13" s="205" t="s">
        <v>24</v>
      </c>
      <c r="D13" s="206" t="s">
        <v>41</v>
      </c>
      <c r="E13" s="213" t="s">
        <v>42</v>
      </c>
      <c r="F13" s="203">
        <f t="array" ref="F13">SUM((车辆月末抄表记录!D$2:D$533=总表!D13)*(车辆月末抄表记录!B$2:B$533=总表!C$2)*(车辆月末抄表记录!F$2:F$533))</f>
        <v>24</v>
      </c>
      <c r="G13" s="203" t="str">
        <f>IF(LEFT(B13,2)="12",SUMIF(水车加水记录!J$2:J$1768,YEAR(C$2)&amp;MONTH(C$2)&amp;D13,水车加水记录!F$2:F$1768),"")</f>
        <v/>
      </c>
      <c r="H13" s="208">
        <f t="array" ref="H13">MAX(SUM((车辆月末抄表记录!D$2:D$533=总表!D13)*(车辆月末抄表记录!B$2:B$533=总表!F$2)*(车辆月末抄表记录!E$2:E$533)),SUMIF(车辆月末抄表记录!I$2:I$533,YEAR(总表!C$2)&amp;MONTH(总表!C$2)&amp;D13&amp;"新",车辆月末抄表记录!E$2:E$533))</f>
        <v>169244</v>
      </c>
      <c r="I13" s="236">
        <f t="array" ref="I13">SUM((车辆月末抄表记录!D$2:D$533=总表!D13)*(车辆月末抄表记录!B$2:B$533=总表!C$2)*(车辆月末抄表记录!E$2:E$533))</f>
        <v>171479</v>
      </c>
      <c r="J13" s="237">
        <f t="shared" si="5"/>
        <v>2235</v>
      </c>
      <c r="K13" s="238">
        <f>SUMIF(加油明细!M$2:M$3164,YEAR(C$2)&amp;MONTH(C$2)&amp;D13,加油明细!G$2:G$3164)</f>
        <v>1238.76</v>
      </c>
      <c r="L13" s="238">
        <f>SUMIF(加油明细!M$2:M$3164,YEAR(C$2)&amp;MONTH(C$2)&amp;D13,加油明细!H$2:H$3164)</f>
        <v>8862.66</v>
      </c>
      <c r="M13" s="239">
        <f t="shared" si="6"/>
        <v>55.4255033557047</v>
      </c>
      <c r="N13" s="240">
        <f t="shared" si="7"/>
        <v>3.9654</v>
      </c>
      <c r="O13" s="240">
        <f t="shared" si="8"/>
        <v>369.2775</v>
      </c>
      <c r="P13" s="240" t="str">
        <f t="shared" si="9"/>
        <v/>
      </c>
      <c r="Q13" s="264" t="s">
        <v>43</v>
      </c>
      <c r="R13" s="256" t="s">
        <v>27</v>
      </c>
      <c r="S13" s="260">
        <v>45107</v>
      </c>
    </row>
    <row r="14" s="183" customFormat="1" ht="22" customHeight="1" spans="1:19">
      <c r="A14" s="203">
        <v>10</v>
      </c>
      <c r="B14" s="155">
        <v>146005</v>
      </c>
      <c r="C14" s="211" t="s">
        <v>24</v>
      </c>
      <c r="D14" s="206" t="s">
        <v>44</v>
      </c>
      <c r="E14" s="213" t="s">
        <v>45</v>
      </c>
      <c r="F14" s="203">
        <f t="array" ref="F14">SUM((车辆月末抄表记录!D$2:D$533=总表!D14)*(车辆月末抄表记录!B$2:B$533=总表!C$2)*(车辆月末抄表记录!F$2:F$533))</f>
        <v>30</v>
      </c>
      <c r="G14" s="203" t="str">
        <f>IF(LEFT(B14,2)="12",SUMIF(水车加水记录!J$2:J$1768,YEAR(C$2)&amp;MONTH(C$2)&amp;D14,水车加水记录!F$2:F$1768),"")</f>
        <v/>
      </c>
      <c r="H14" s="208">
        <f t="array" ref="H14">MAX(SUM((车辆月末抄表记录!D$2:D$533=总表!D14)*(车辆月末抄表记录!B$2:B$533=总表!F$2)*(车辆月末抄表记录!E$2:E$533)),SUMIF(车辆月末抄表记录!I$2:I$533,YEAR(总表!C$2)&amp;MONTH(总表!C$2)&amp;D14&amp;"新",车辆月末抄表记录!E$2:E$533))</f>
        <v>12275</v>
      </c>
      <c r="I14" s="236">
        <f t="array" ref="I14">SUM((车辆月末抄表记录!D$2:D$533=总表!D14)*(车辆月末抄表记录!B$2:B$533=总表!C$2)*(车辆月末抄表记录!E$2:E$533))</f>
        <v>15657</v>
      </c>
      <c r="J14" s="237">
        <f t="shared" si="5"/>
        <v>3382</v>
      </c>
      <c r="K14" s="238">
        <f>SUMIF(加油明细!M$2:M$3164,YEAR(C$2)&amp;MONTH(C$2)&amp;D14,加油明细!G$2:G$3164)</f>
        <v>573.8</v>
      </c>
      <c r="L14" s="238">
        <f>SUMIF(加油明细!M$2:M$3164,YEAR(C$2)&amp;MONTH(C$2)&amp;D14,加油明细!H$2:H$3164)</f>
        <v>4102.35</v>
      </c>
      <c r="M14" s="239">
        <f t="shared" si="6"/>
        <v>16.9662921348315</v>
      </c>
      <c r="N14" s="240">
        <f t="shared" si="7"/>
        <v>1.213</v>
      </c>
      <c r="O14" s="240">
        <f t="shared" si="8"/>
        <v>136.745</v>
      </c>
      <c r="P14" s="240" t="str">
        <f t="shared" si="9"/>
        <v/>
      </c>
      <c r="Q14" s="265"/>
      <c r="R14" s="256" t="s">
        <v>27</v>
      </c>
      <c r="S14" s="260">
        <v>45107</v>
      </c>
    </row>
    <row r="15" s="183" customFormat="1" ht="22" customHeight="1" spans="1:19">
      <c r="A15" s="203">
        <v>11</v>
      </c>
      <c r="B15" s="155">
        <v>150009</v>
      </c>
      <c r="C15" s="211" t="s">
        <v>46</v>
      </c>
      <c r="D15" s="206" t="s">
        <v>47</v>
      </c>
      <c r="E15" s="207" t="s">
        <v>26</v>
      </c>
      <c r="F15" s="203">
        <f t="array" ref="F15">SUM((车辆月末抄表记录!D$2:D$533=总表!D15)*(车辆月末抄表记录!B$2:B$533=总表!C$2)*(车辆月末抄表记录!F$2:F$533))</f>
        <v>0</v>
      </c>
      <c r="G15" s="203" t="str">
        <f>IF(LEFT(B15,2)="12",SUMIF(水车加水记录!J$2:J$1768,YEAR(C$2)&amp;MONTH(C$2)&amp;D15,水车加水记录!F$2:F$1768),"")</f>
        <v/>
      </c>
      <c r="H15" s="208">
        <f t="array" ref="H15">MAX(SUM((车辆月末抄表记录!D$2:D$533=总表!D15)*(车辆月末抄表记录!B$2:B$533=总表!F$2)*(车辆月末抄表记录!E$2:E$533)),SUMIF(车辆月末抄表记录!I$2:I$533,YEAR(总表!C$2)&amp;MONTH(总表!C$2)&amp;D15&amp;"新",车辆月末抄表记录!E$2:E$533))</f>
        <v>83962</v>
      </c>
      <c r="I15" s="236">
        <f t="array" ref="I15">SUM((车辆月末抄表记录!D$2:D$533=总表!D15)*(车辆月末抄表记录!B$2:B$533=总表!C$2)*(车辆月末抄表记录!E$2:E$533))</f>
        <v>83962</v>
      </c>
      <c r="J15" s="237">
        <f t="shared" si="5"/>
        <v>0</v>
      </c>
      <c r="K15" s="238">
        <f>SUMIF(加油明细!M$2:M$3164,YEAR(C$2)&amp;MONTH(C$2)&amp;D15,加油明细!G$2:G$3164)</f>
        <v>0</v>
      </c>
      <c r="L15" s="238">
        <f>SUMIF(加油明细!M$2:M$3164,YEAR(C$2)&amp;MONTH(C$2)&amp;D15,加油明细!H$2:H$3164)</f>
        <v>0</v>
      </c>
      <c r="M15" s="239" t="str">
        <f t="shared" si="6"/>
        <v/>
      </c>
      <c r="N15" s="240" t="str">
        <f t="shared" si="7"/>
        <v/>
      </c>
      <c r="O15" s="240" t="str">
        <f t="shared" si="8"/>
        <v/>
      </c>
      <c r="P15" s="240" t="str">
        <f t="shared" si="9"/>
        <v/>
      </c>
      <c r="Q15" s="263" t="s">
        <v>48</v>
      </c>
      <c r="R15" s="256" t="s">
        <v>27</v>
      </c>
      <c r="S15" s="260">
        <v>45107</v>
      </c>
    </row>
    <row r="16" s="183" customFormat="1" ht="22" customHeight="1" spans="1:19">
      <c r="A16" s="203">
        <v>12</v>
      </c>
      <c r="B16" s="163"/>
      <c r="C16" s="211" t="s">
        <v>46</v>
      </c>
      <c r="D16" s="206" t="s">
        <v>49</v>
      </c>
      <c r="E16" s="216" t="s">
        <v>50</v>
      </c>
      <c r="F16" s="203">
        <f t="array" ref="F16">SUM((车辆月末抄表记录!D$2:D$533=总表!D16)*(车辆月末抄表记录!B$2:B$533=总表!C$2)*(车辆月末抄表记录!F$2:F$533))</f>
        <v>30</v>
      </c>
      <c r="G16" s="203" t="str">
        <f>IF(LEFT(B16,2)="12",SUMIF(水车加水记录!J$2:J$1768,YEAR(C$2)&amp;MONTH(C$2)&amp;D16,水车加水记录!F$2:F$1768),"")</f>
        <v/>
      </c>
      <c r="H16" s="208">
        <f t="array" ref="H16">MAX(SUM((车辆月末抄表记录!D$2:D$533=总表!D16)*(车辆月末抄表记录!B$2:B$533=总表!F$2)*(车辆月末抄表记录!E$2:E$533)),SUMIF(车辆月末抄表记录!I$2:I$533,YEAR(总表!C$2)&amp;MONTH(总表!C$2)&amp;D16&amp;"新",车辆月末抄表记录!E$2:E$533))</f>
        <v>70009</v>
      </c>
      <c r="I16" s="236">
        <f t="array" ref="I16">SUM((车辆月末抄表记录!D$2:D$533=总表!D16)*(车辆月末抄表记录!B$2:B$533=总表!C$2)*(车辆月末抄表记录!E$2:E$533))</f>
        <v>72075</v>
      </c>
      <c r="J16" s="237">
        <f t="shared" si="5"/>
        <v>2066</v>
      </c>
      <c r="K16" s="238">
        <f>SUMIF(加油明细!M$2:M$3164,YEAR(C$2)&amp;MONTH(C$2)&amp;D16,加油明细!G$2:G$3164)</f>
        <v>351.04</v>
      </c>
      <c r="L16" s="238">
        <f>SUMIF(加油明细!M$2:M$3164,YEAR(C$2)&amp;MONTH(C$2)&amp;D16,加油明细!H$2:H$3164)</f>
        <v>2510.53</v>
      </c>
      <c r="M16" s="239">
        <f t="shared" si="6"/>
        <v>16.9912875121007</v>
      </c>
      <c r="N16" s="240">
        <f t="shared" si="7"/>
        <v>1.2152</v>
      </c>
      <c r="O16" s="240">
        <f t="shared" si="8"/>
        <v>83.6843</v>
      </c>
      <c r="P16" s="240" t="str">
        <f t="shared" si="9"/>
        <v/>
      </c>
      <c r="Q16" s="263" t="s">
        <v>51</v>
      </c>
      <c r="R16" s="256" t="s">
        <v>27</v>
      </c>
      <c r="S16" s="260">
        <v>45107</v>
      </c>
    </row>
    <row r="17" s="183" customFormat="1" ht="22" customHeight="1" spans="1:19">
      <c r="A17" s="203">
        <v>13</v>
      </c>
      <c r="B17" s="163"/>
      <c r="C17" s="211" t="s">
        <v>46</v>
      </c>
      <c r="D17" s="206" t="s">
        <v>52</v>
      </c>
      <c r="E17" s="213" t="s">
        <v>53</v>
      </c>
      <c r="F17" s="203">
        <f t="array" ref="F17">SUM((车辆月末抄表记录!D$2:D$533=总表!D17)*(车辆月末抄表记录!B$2:B$533=总表!C$2)*(车辆月末抄表记录!F$2:F$533))</f>
        <v>30</v>
      </c>
      <c r="G17" s="203" t="str">
        <f>IF(LEFT(B17,2)="12",SUMIF(水车加水记录!J$2:J$1768,YEAR(C$2)&amp;MONTH(C$2)&amp;D17,水车加水记录!F$2:F$1768),"")</f>
        <v/>
      </c>
      <c r="H17" s="208">
        <f t="array" ref="H17">MAX(SUM((车辆月末抄表记录!D$2:D$533=总表!D17)*(车辆月末抄表记录!B$2:B$533=总表!F$2)*(车辆月末抄表记录!E$2:E$533)),SUMIF(车辆月末抄表记录!I$2:I$533,YEAR(总表!C$2)&amp;MONTH(总表!C$2)&amp;D17&amp;"新",车辆月末抄表记录!E$2:E$533))</f>
        <v>67848</v>
      </c>
      <c r="I17" s="236">
        <f t="array" ref="I17">SUM((车辆月末抄表记录!D$2:D$533=总表!D17)*(车辆月末抄表记录!B$2:B$533=总表!C$2)*(车辆月末抄表记录!E$2:E$533))</f>
        <v>71201</v>
      </c>
      <c r="J17" s="237">
        <f t="shared" si="5"/>
        <v>3353</v>
      </c>
      <c r="K17" s="238">
        <f>SUMIF(加油明细!M$2:M$3164,YEAR(C$2)&amp;MONTH(C$2)&amp;D17,加油明细!G$2:G$3164)</f>
        <v>912.26</v>
      </c>
      <c r="L17" s="238">
        <f>SUMIF(加油明细!M$2:M$3164,YEAR(C$2)&amp;MONTH(C$2)&amp;D17,加油明细!H$2:H$3164)</f>
        <v>6521.67</v>
      </c>
      <c r="M17" s="239">
        <f t="shared" si="6"/>
        <v>27.2072770653146</v>
      </c>
      <c r="N17" s="240">
        <f t="shared" si="7"/>
        <v>1.945</v>
      </c>
      <c r="O17" s="240">
        <f t="shared" si="8"/>
        <v>217.389</v>
      </c>
      <c r="P17" s="240" t="str">
        <f t="shared" si="9"/>
        <v/>
      </c>
      <c r="Q17" s="263" t="s">
        <v>51</v>
      </c>
      <c r="R17" s="256" t="s">
        <v>27</v>
      </c>
      <c r="S17" s="260">
        <v>45107</v>
      </c>
    </row>
    <row r="18" s="183" customFormat="1" ht="22" customHeight="1" spans="1:19">
      <c r="A18" s="203">
        <v>14</v>
      </c>
      <c r="B18" s="217">
        <v>182002</v>
      </c>
      <c r="C18" s="211" t="s">
        <v>54</v>
      </c>
      <c r="D18" s="214" t="s">
        <v>55</v>
      </c>
      <c r="E18" s="207" t="s">
        <v>26</v>
      </c>
      <c r="F18" s="203">
        <f t="array" ref="F18">SUM((车辆月末抄表记录!D$2:D$533=总表!D18)*(车辆月末抄表记录!B$2:B$533=总表!C$2)*(车辆月末抄表记录!F$2:F$533))</f>
        <v>0</v>
      </c>
      <c r="G18" s="203" t="str">
        <f>IF(LEFT(B18,2)="12",SUMIF(水车加水记录!J$2:J$1768,YEAR(C$2)&amp;MONTH(C$2)&amp;D18,水车加水记录!F$2:F$1768),"")</f>
        <v/>
      </c>
      <c r="H18" s="208">
        <f t="array" ref="H18">MAX(SUM((车辆月末抄表记录!D$2:D$533=总表!D18)*(车辆月末抄表记录!B$2:B$533=总表!F$2)*(车辆月末抄表记录!E$2:E$533)),SUMIF(车辆月末抄表记录!I$2:I$533,YEAR(总表!C$2)&amp;MONTH(总表!C$2)&amp;D18&amp;"新",车辆月末抄表记录!E$2:E$533))</f>
        <v>34723</v>
      </c>
      <c r="I18" s="236">
        <f t="array" ref="I18">SUM((车辆月末抄表记录!D$2:D$533=总表!D18)*(车辆月末抄表记录!B$2:B$533=总表!C$2)*(车辆月末抄表记录!E$2:E$533))</f>
        <v>34723</v>
      </c>
      <c r="J18" s="237">
        <f t="shared" si="5"/>
        <v>0</v>
      </c>
      <c r="K18" s="238">
        <f>SUMIF(加油明细!M$2:M$3164,YEAR(C$2)&amp;MONTH(C$2)&amp;D18,加油明细!G$2:G$3164)</f>
        <v>0</v>
      </c>
      <c r="L18" s="238">
        <f>SUMIF(加油明细!M$2:M$3164,YEAR(C$2)&amp;MONTH(C$2)&amp;D18,加油明细!H$2:H$3164)</f>
        <v>0</v>
      </c>
      <c r="M18" s="239" t="str">
        <f t="shared" si="6"/>
        <v/>
      </c>
      <c r="N18" s="240" t="str">
        <f t="shared" si="7"/>
        <v/>
      </c>
      <c r="O18" s="240" t="str">
        <f t="shared" si="8"/>
        <v/>
      </c>
      <c r="P18" s="240" t="str">
        <f t="shared" si="9"/>
        <v/>
      </c>
      <c r="Q18" s="263" t="s">
        <v>56</v>
      </c>
      <c r="R18" s="256" t="s">
        <v>27</v>
      </c>
      <c r="S18" s="260">
        <v>45107</v>
      </c>
    </row>
    <row r="19" s="183" customFormat="1" ht="22" customHeight="1" spans="1:19">
      <c r="A19" s="203">
        <v>15</v>
      </c>
      <c r="B19" s="155">
        <v>182005</v>
      </c>
      <c r="C19" s="211" t="s">
        <v>54</v>
      </c>
      <c r="D19" s="217" t="s">
        <v>57</v>
      </c>
      <c r="E19" s="207" t="s">
        <v>26</v>
      </c>
      <c r="F19" s="203">
        <f t="array" ref="F19">SUM((车辆月末抄表记录!D$2:D$533=总表!D19)*(车辆月末抄表记录!B$2:B$533=总表!C$2)*(车辆月末抄表记录!F$2:F$533))</f>
        <v>0</v>
      </c>
      <c r="G19" s="203" t="str">
        <f>IF(LEFT(B19,2)="12",SUMIF(水车加水记录!J$2:J$1768,YEAR(C$2)&amp;MONTH(C$2)&amp;D19,水车加水记录!F$2:F$1768),"")</f>
        <v/>
      </c>
      <c r="H19" s="208">
        <f t="array" ref="H19">MAX(SUM((车辆月末抄表记录!D$2:D$533=总表!D19)*(车辆月末抄表记录!B$2:B$533=总表!F$2)*(车辆月末抄表记录!E$2:E$533)),SUMIF(车辆月末抄表记录!I$2:I$533,YEAR(总表!C$2)&amp;MONTH(总表!C$2)&amp;D19&amp;"新",车辆月末抄表记录!E$2:E$533))</f>
        <v>25806</v>
      </c>
      <c r="I19" s="236">
        <f t="array" ref="I19">SUM((车辆月末抄表记录!D$2:D$533=总表!D19)*(车辆月末抄表记录!B$2:B$533=总表!C$2)*(车辆月末抄表记录!E$2:E$533))</f>
        <v>25806</v>
      </c>
      <c r="J19" s="237">
        <f t="shared" si="5"/>
        <v>0</v>
      </c>
      <c r="K19" s="238">
        <f>SUMIF(加油明细!M$2:M$3164,YEAR(C$2)&amp;MONTH(C$2)&amp;D19,加油明细!G$2:G$3164)</f>
        <v>0</v>
      </c>
      <c r="L19" s="238">
        <f>SUMIF(加油明细!M$2:M$3164,YEAR(C$2)&amp;MONTH(C$2)&amp;D19,加油明细!H$2:H$3164)</f>
        <v>0</v>
      </c>
      <c r="M19" s="239" t="str">
        <f t="shared" si="6"/>
        <v/>
      </c>
      <c r="N19" s="240" t="str">
        <f t="shared" si="7"/>
        <v/>
      </c>
      <c r="O19" s="240" t="str">
        <f t="shared" si="8"/>
        <v/>
      </c>
      <c r="P19" s="240" t="str">
        <f t="shared" si="9"/>
        <v/>
      </c>
      <c r="Q19" s="263" t="s">
        <v>56</v>
      </c>
      <c r="R19" s="256" t="s">
        <v>27</v>
      </c>
      <c r="S19" s="260">
        <v>45107</v>
      </c>
    </row>
    <row r="20" s="183" customFormat="1" ht="22" customHeight="1" spans="1:19">
      <c r="A20" s="203">
        <v>16</v>
      </c>
      <c r="B20" s="204">
        <v>130011</v>
      </c>
      <c r="C20" s="205" t="s">
        <v>58</v>
      </c>
      <c r="D20" s="214" t="s">
        <v>59</v>
      </c>
      <c r="E20" s="218" t="s">
        <v>60</v>
      </c>
      <c r="F20" s="203">
        <f t="array" ref="F20">SUM((车辆月末抄表记录!D$2:D$533=总表!D20)*(车辆月末抄表记录!B$2:B$533=总表!C$2)*(车辆月末抄表记录!F$2:F$533))</f>
        <v>29</v>
      </c>
      <c r="G20" s="203" t="str">
        <f>IF(LEFT(B20,2)="12",SUMIF(水车加水记录!J$2:J$1768,YEAR(C$2)&amp;MONTH(C$2)&amp;D20,水车加水记录!F$2:F$1768),"")</f>
        <v/>
      </c>
      <c r="H20" s="208">
        <f t="array" ref="H20">MAX(SUM((车辆月末抄表记录!D$2:D$533=总表!D20)*(车辆月末抄表记录!B$2:B$533=总表!F$2)*(车辆月末抄表记录!E$2:E$533)),SUMIF(车辆月末抄表记录!I$2:I$533,YEAR(总表!C$2)&amp;MONTH(总表!C$2)&amp;D20&amp;"新",车辆月末抄表记录!E$2:E$533))</f>
        <v>10206</v>
      </c>
      <c r="I20" s="236">
        <f t="array" ref="I20">SUM((车辆月末抄表记录!D$2:D$533=总表!D20)*(车辆月末抄表记录!B$2:B$533=总表!C$2)*(车辆月末抄表记录!E$2:E$533))</f>
        <v>11065</v>
      </c>
      <c r="J20" s="237">
        <f t="shared" ref="J20:J22" si="10">+I20-H20</f>
        <v>859</v>
      </c>
      <c r="K20" s="238">
        <f>SUMIF(加油明细!M$2:M$3164,YEAR(C$2)&amp;MONTH(C$2)&amp;D20,加油明细!G$2:G$3164)</f>
        <v>983.09</v>
      </c>
      <c r="L20" s="238">
        <f>SUMIF(加油明细!M$2:M$3164,YEAR(C$2)&amp;MONTH(C$2)&amp;D20,加油明细!H$2:H$3164)</f>
        <v>7029</v>
      </c>
      <c r="M20" s="239">
        <f t="shared" ref="M20:M22" si="11">+IFERROR(K20/J20*100,"")</f>
        <v>114.445867287544</v>
      </c>
      <c r="N20" s="240">
        <f t="shared" ref="N20:N22" si="12">IFERROR(ROUND(L20/J20,4),"")</f>
        <v>8.1828</v>
      </c>
      <c r="O20" s="240">
        <f t="shared" ref="O20:O22" si="13">IFERROR(ROUND(L20/F20,4),"")</f>
        <v>242.3793</v>
      </c>
      <c r="P20" s="240" t="str">
        <f t="shared" ref="P20:P22" si="14">IF(LEFT(B20,2)="12",IFERROR(K20/G20,"水量异常"),"")</f>
        <v/>
      </c>
      <c r="Q20" s="262"/>
      <c r="R20" s="256" t="s">
        <v>27</v>
      </c>
      <c r="S20" s="260">
        <v>45107</v>
      </c>
    </row>
    <row r="21" s="183" customFormat="1" ht="22" customHeight="1" spans="1:19">
      <c r="A21" s="203">
        <v>17</v>
      </c>
      <c r="B21" s="204">
        <v>130015</v>
      </c>
      <c r="C21" s="205" t="s">
        <v>58</v>
      </c>
      <c r="D21" s="214" t="s">
        <v>61</v>
      </c>
      <c r="E21" s="218" t="s">
        <v>62</v>
      </c>
      <c r="F21" s="203">
        <f t="array" ref="F21">SUM((车辆月末抄表记录!D$2:D$533=总表!D21)*(车辆月末抄表记录!B$2:B$533=总表!C$2)*(车辆月末抄表记录!F$2:F$533))</f>
        <v>30</v>
      </c>
      <c r="G21" s="203" t="str">
        <f>IF(LEFT(B21,2)="12",SUMIF(水车加水记录!J$2:J$1768,YEAR(C$2)&amp;MONTH(C$2)&amp;D21,水车加水记录!F$2:F$1768),"")</f>
        <v/>
      </c>
      <c r="H21" s="208">
        <f t="array" ref="H21">MAX(SUM((车辆月末抄表记录!D$2:D$533=总表!D21)*(车辆月末抄表记录!B$2:B$533=总表!F$2)*(车辆月末抄表记录!E$2:E$533)),SUMIF(车辆月末抄表记录!I$2:I$533,YEAR(总表!C$2)&amp;MONTH(总表!C$2)&amp;D21&amp;"新",车辆月末抄表记录!E$2:E$533))</f>
        <v>11730</v>
      </c>
      <c r="I21" s="236">
        <f t="array" ref="I21">SUM((车辆月末抄表记录!D$2:D$533=总表!D21)*(车辆月末抄表记录!B$2:B$533=总表!C$2)*(车辆月末抄表记录!E$2:E$533))</f>
        <v>12641</v>
      </c>
      <c r="J21" s="237">
        <f t="shared" si="10"/>
        <v>911</v>
      </c>
      <c r="K21" s="238">
        <f>SUMIF(加油明细!M$2:M$3164,YEAR(C$2)&amp;MONTH(C$2)&amp;D21,加油明细!G$2:G$3164)</f>
        <v>852.07</v>
      </c>
      <c r="L21" s="238">
        <f>SUMIF(加油明细!M$2:M$3164,YEAR(C$2)&amp;MONTH(C$2)&amp;D21,加油明细!H$2:H$3164)</f>
        <v>6090</v>
      </c>
      <c r="M21" s="239">
        <f t="shared" si="11"/>
        <v>93.5312843029638</v>
      </c>
      <c r="N21" s="240">
        <f t="shared" si="12"/>
        <v>6.685</v>
      </c>
      <c r="O21" s="240">
        <f t="shared" si="13"/>
        <v>203</v>
      </c>
      <c r="P21" s="240" t="str">
        <f t="shared" si="14"/>
        <v/>
      </c>
      <c r="Q21" s="262"/>
      <c r="R21" s="256" t="s">
        <v>27</v>
      </c>
      <c r="S21" s="260">
        <v>45107</v>
      </c>
    </row>
    <row r="22" s="183" customFormat="1" ht="22" customHeight="1" spans="1:19">
      <c r="A22" s="203">
        <v>18</v>
      </c>
      <c r="B22" s="155">
        <v>130013</v>
      </c>
      <c r="C22" s="211" t="s">
        <v>58</v>
      </c>
      <c r="D22" s="219" t="s">
        <v>63</v>
      </c>
      <c r="E22" s="213" t="s">
        <v>64</v>
      </c>
      <c r="F22" s="203">
        <f t="array" ref="F22">SUM((车辆月末抄表记录!D$2:D$533=总表!D22)*(车辆月末抄表记录!B$2:B$533=总表!C$2)*(车辆月末抄表记录!F$2:F$533))</f>
        <v>20</v>
      </c>
      <c r="G22" s="203"/>
      <c r="H22" s="208">
        <f t="array" ref="H22">MAX(SUM((车辆月末抄表记录!D$2:D$533=总表!D22)*(车辆月末抄表记录!B$2:B$533=总表!F$2)*(车辆月末抄表记录!E$2:E$533)),SUMIF(车辆月末抄表记录!I$2:I$533,YEAR(总表!C$2)&amp;MONTH(总表!C$2)&amp;D22&amp;"新",车辆月末抄表记录!E$2:E$533))</f>
        <v>8396</v>
      </c>
      <c r="I22" s="236">
        <f t="array" ref="I22">SUM((车辆月末抄表记录!D$2:D$533=总表!D22)*(车辆月末抄表记录!B$2:B$533=总表!C$2)*(车辆月末抄表记录!E$2:E$533))</f>
        <v>9079</v>
      </c>
      <c r="J22" s="237">
        <f t="shared" si="10"/>
        <v>683</v>
      </c>
      <c r="K22" s="238">
        <f>SUMIF(加油明细!M$2:M$3164,YEAR(C$2)&amp;MONTH(C$2)&amp;D22,加油明细!G$2:G$3164)</f>
        <v>746.21</v>
      </c>
      <c r="L22" s="238">
        <f>SUMIF(加油明细!M$2:M$3164,YEAR(C$2)&amp;MONTH(C$2)&amp;D22,加油明细!H$2:H$3164)</f>
        <v>5331</v>
      </c>
      <c r="M22" s="239">
        <f t="shared" si="11"/>
        <v>109.254758418741</v>
      </c>
      <c r="N22" s="240">
        <f t="shared" si="12"/>
        <v>7.8053</v>
      </c>
      <c r="O22" s="240">
        <f t="shared" si="13"/>
        <v>266.55</v>
      </c>
      <c r="P22" s="240" t="str">
        <f t="shared" si="14"/>
        <v/>
      </c>
      <c r="Q22" s="266"/>
      <c r="R22" s="256" t="s">
        <v>27</v>
      </c>
      <c r="S22" s="260">
        <v>45107</v>
      </c>
    </row>
    <row r="23" s="183" customFormat="1" ht="22" customHeight="1" spans="1:19">
      <c r="A23" s="203">
        <v>19</v>
      </c>
      <c r="B23" s="204">
        <v>110003</v>
      </c>
      <c r="C23" s="205" t="s">
        <v>65</v>
      </c>
      <c r="D23" s="214" t="s">
        <v>66</v>
      </c>
      <c r="E23" s="207" t="s">
        <v>62</v>
      </c>
      <c r="F23" s="203">
        <f t="array" ref="F23">SUM((车辆月末抄表记录!D$2:D$533=总表!D23)*(车辆月末抄表记录!B$2:B$533=总表!C$2)*(车辆月末抄表记录!F$2:F$533))</f>
        <v>0</v>
      </c>
      <c r="G23" s="203" t="str">
        <f>IF(LEFT(B23,2)="12",SUMIF(水车加水记录!J$2:J$1768,YEAR(C$2)&amp;MONTH(C$2)&amp;D23,水车加水记录!F$2:F$1768),"")</f>
        <v/>
      </c>
      <c r="H23" s="208">
        <f t="array" ref="H23">MAX(SUM((车辆月末抄表记录!D$2:D$533=总表!D23)*(车辆月末抄表记录!B$2:B$533=总表!F$2)*(车辆月末抄表记录!E$2:E$533)),SUMIF(车辆月末抄表记录!I$2:I$533,YEAR(总表!C$2)&amp;MONTH(总表!C$2)&amp;D23&amp;"新",车辆月末抄表记录!E$2:E$533))</f>
        <v>29245</v>
      </c>
      <c r="I23" s="236">
        <f t="array" ref="I23">SUM((车辆月末抄表记录!D$2:D$533=总表!D23)*(车辆月末抄表记录!B$2:B$533=总表!C$2)*(车辆月末抄表记录!E$2:E$533))</f>
        <v>29266</v>
      </c>
      <c r="J23" s="237">
        <f t="shared" ref="J23:J42" si="15">+I23-H23</f>
        <v>21</v>
      </c>
      <c r="K23" s="238">
        <f>SUMIF(加油明细!M$2:M$3164,YEAR(C$2)&amp;MONTH(C$2)&amp;D23,加油明细!G$2:G$3164)</f>
        <v>0</v>
      </c>
      <c r="L23" s="238">
        <f>SUMIF(加油明细!M$2:M$3164,YEAR(C$2)&amp;MONTH(C$2)&amp;D23,加油明细!H$2:H$3164)</f>
        <v>0</v>
      </c>
      <c r="M23" s="239">
        <f t="shared" ref="M23:M42" si="16">+IFERROR(K23/J23*100,"")</f>
        <v>0</v>
      </c>
      <c r="N23" s="240">
        <f t="shared" ref="N23:N42" si="17">IFERROR(ROUND(L23/J23,4),"")</f>
        <v>0</v>
      </c>
      <c r="O23" s="240" t="str">
        <f t="shared" ref="O23:O42" si="18">IFERROR(ROUND(L23/F23,4),"")</f>
        <v/>
      </c>
      <c r="P23" s="240" t="str">
        <f t="shared" ref="P23:P42" si="19">IF(LEFT(B23,2)="12",IFERROR(K23/G23,"水量异常"),"")</f>
        <v/>
      </c>
      <c r="Q23" s="267"/>
      <c r="R23" s="256" t="s">
        <v>27</v>
      </c>
      <c r="S23" s="260">
        <v>45107</v>
      </c>
    </row>
    <row r="24" s="183" customFormat="1" ht="22" customHeight="1" spans="1:19">
      <c r="A24" s="203">
        <v>20</v>
      </c>
      <c r="B24" s="204">
        <v>121018</v>
      </c>
      <c r="C24" s="205" t="s">
        <v>67</v>
      </c>
      <c r="D24" s="214" t="s">
        <v>68</v>
      </c>
      <c r="E24" s="213" t="s">
        <v>69</v>
      </c>
      <c r="F24" s="203">
        <f t="array" ref="F24">SUM((车辆月末抄表记录!D$2:D$533=总表!D24)*(车辆月末抄表记录!B$2:B$533=总表!C$2)*(车辆月末抄表记录!F$2:F$533))</f>
        <v>30</v>
      </c>
      <c r="G24" s="220">
        <f>IF(LEFT(B24,2)="12",SUMIF(水车加水记录!J$2:J$1768,YEAR(C$2)&amp;MONTH(C$2)&amp;D24,水车加水记录!F$2:F$1768),"")</f>
        <v>1247.835</v>
      </c>
      <c r="H24" s="208">
        <f t="array" ref="H24">MAX(SUM((车辆月末抄表记录!D$2:D$533=总表!D24)*(车辆月末抄表记录!B$2:B$533=总表!F$2)*(车辆月末抄表记录!E$2:E$533)),SUMIF(车辆月末抄表记录!I$2:I$533,YEAR(总表!C$2)&amp;MONTH(总表!C$2)&amp;D24&amp;"新",车辆月末抄表记录!E$2:E$533))</f>
        <v>12915</v>
      </c>
      <c r="I24" s="236">
        <f t="array" ref="I24">SUM((车辆月末抄表记录!D$2:D$533=总表!D24)*(车辆月末抄表记录!B$2:B$533=总表!C$2)*(车辆月末抄表记录!E$2:E$533))</f>
        <v>14168</v>
      </c>
      <c r="J24" s="237">
        <f t="shared" si="15"/>
        <v>1253</v>
      </c>
      <c r="K24" s="238">
        <f>SUMIF(加油明细!M$2:M$3164,YEAR(C$2)&amp;MONTH(C$2)&amp;D24,加油明细!G$2:G$3164)</f>
        <v>676.41</v>
      </c>
      <c r="L24" s="238">
        <f>SUMIF(加油明细!M$2:M$3164,YEAR(C$2)&amp;MONTH(C$2)&amp;D24,加油明细!H$2:H$3164)</f>
        <v>4839</v>
      </c>
      <c r="M24" s="239">
        <f t="shared" si="16"/>
        <v>53.9832402234637</v>
      </c>
      <c r="N24" s="240">
        <f t="shared" si="17"/>
        <v>3.8619</v>
      </c>
      <c r="O24" s="240">
        <f t="shared" si="18"/>
        <v>161.3</v>
      </c>
      <c r="P24" s="240">
        <f t="shared" si="19"/>
        <v>0.542066859801176</v>
      </c>
      <c r="Q24" s="263"/>
      <c r="R24" s="256" t="s">
        <v>27</v>
      </c>
      <c r="S24" s="260">
        <v>45107</v>
      </c>
    </row>
    <row r="25" s="183" customFormat="1" ht="22" customHeight="1" spans="1:19">
      <c r="A25" s="203">
        <v>21</v>
      </c>
      <c r="B25" s="204">
        <v>121021</v>
      </c>
      <c r="C25" s="205" t="s">
        <v>67</v>
      </c>
      <c r="D25" s="206" t="s">
        <v>70</v>
      </c>
      <c r="E25" s="207" t="s">
        <v>26</v>
      </c>
      <c r="F25" s="203">
        <f t="array" ref="F25">SUM((车辆月末抄表记录!D$2:D$533=总表!D25)*(车辆月末抄表记录!B$2:B$533=总表!C$2)*(车辆月末抄表记录!F$2:F$533))</f>
        <v>0</v>
      </c>
      <c r="G25" s="220">
        <f>IF(LEFT(B25,2)="12",SUMIF(水车加水记录!J$2:J$1768,YEAR(C$2)&amp;MONTH(C$2)&amp;D25,水车加水记录!F$2:F$1768),"")</f>
        <v>0</v>
      </c>
      <c r="H25" s="208">
        <f t="array" ref="H25">MAX(SUM((车辆月末抄表记录!D$2:D$533=总表!D25)*(车辆月末抄表记录!B$2:B$533=总表!F$2)*(车辆月末抄表记录!E$2:E$533)),SUMIF(车辆月末抄表记录!I$2:I$533,YEAR(总表!C$2)&amp;MONTH(总表!C$2)&amp;D25&amp;"新",车辆月末抄表记录!E$2:E$533))</f>
        <v>1877</v>
      </c>
      <c r="I25" s="236">
        <f t="array" ref="I25">SUM((车辆月末抄表记录!D$2:D$533=总表!D25)*(车辆月末抄表记录!B$2:B$533=总表!C$2)*(车辆月末抄表记录!E$2:E$533))</f>
        <v>1877</v>
      </c>
      <c r="J25" s="237">
        <f t="shared" si="15"/>
        <v>0</v>
      </c>
      <c r="K25" s="238">
        <f>SUMIF(加油明细!M$2:M$3164,YEAR(C$2)&amp;MONTH(C$2)&amp;D25,加油明细!G$2:G$3164)</f>
        <v>0</v>
      </c>
      <c r="L25" s="238">
        <f>SUMIF(加油明细!M$2:M$3164,YEAR(C$2)&amp;MONTH(C$2)&amp;D25,加油明细!H$2:H$3164)</f>
        <v>0</v>
      </c>
      <c r="M25" s="239" t="str">
        <f t="shared" si="16"/>
        <v/>
      </c>
      <c r="N25" s="240" t="str">
        <f t="shared" si="17"/>
        <v/>
      </c>
      <c r="O25" s="240" t="str">
        <f t="shared" si="18"/>
        <v/>
      </c>
      <c r="P25" s="240" t="str">
        <f t="shared" si="19"/>
        <v>水量异常</v>
      </c>
      <c r="Q25" s="263" t="s">
        <v>56</v>
      </c>
      <c r="R25" s="256" t="s">
        <v>27</v>
      </c>
      <c r="S25" s="260">
        <v>45107</v>
      </c>
    </row>
    <row r="26" s="183" customFormat="1" ht="22" customHeight="1" spans="1:19">
      <c r="A26" s="203">
        <v>22</v>
      </c>
      <c r="B26" s="204">
        <v>121017</v>
      </c>
      <c r="C26" s="205" t="s">
        <v>67</v>
      </c>
      <c r="D26" s="214" t="s">
        <v>71</v>
      </c>
      <c r="E26" s="7" t="s">
        <v>60</v>
      </c>
      <c r="F26" s="203">
        <f t="array" ref="F26">SUM((车辆月末抄表记录!D$2:D$533=总表!D26)*(车辆月末抄表记录!B$2:B$533=总表!C$2)*(车辆月末抄表记录!F$2:F$533))</f>
        <v>22</v>
      </c>
      <c r="G26" s="220">
        <f>IF(LEFT(B26,2)="12",SUMIF(水车加水记录!J$2:J$1768,YEAR(C$2)&amp;MONTH(C$2)&amp;D26,水车加水记录!F$2:F$1768),"")</f>
        <v>537.685</v>
      </c>
      <c r="H26" s="208">
        <f t="array" ref="H26">MAX(SUM((车辆月末抄表记录!D$2:D$533=总表!D26)*(车辆月末抄表记录!B$2:B$533=总表!F$2)*(车辆月末抄表记录!E$2:E$533)),SUMIF(车辆月末抄表记录!I$2:I$533,YEAR(总表!C$2)&amp;MONTH(总表!C$2)&amp;D26&amp;"新",车辆月末抄表记录!E$2:E$533))</f>
        <v>22909</v>
      </c>
      <c r="I26" s="236">
        <f t="array" ref="I26">SUM((车辆月末抄表记录!D$2:D$533=总表!D26)*(车辆月末抄表记录!B$2:B$533=总表!C$2)*(车辆月末抄表记录!E$2:E$533))</f>
        <v>23512</v>
      </c>
      <c r="J26" s="237">
        <f t="shared" si="15"/>
        <v>603</v>
      </c>
      <c r="K26" s="238">
        <f>SUMIF(加油明细!M$2:M$3164,YEAR(C$2)&amp;MONTH(C$2)&amp;D26,加油明细!G$2:G$3164)</f>
        <v>374.13</v>
      </c>
      <c r="L26" s="238">
        <f>SUMIF(加油明细!M$2:M$3164,YEAR(C$2)&amp;MONTH(C$2)&amp;D26,加油明细!H$2:H$3164)</f>
        <v>2680</v>
      </c>
      <c r="M26" s="239">
        <f t="shared" si="16"/>
        <v>62.044776119403</v>
      </c>
      <c r="N26" s="240">
        <f t="shared" si="17"/>
        <v>4.4444</v>
      </c>
      <c r="O26" s="240">
        <f t="shared" si="18"/>
        <v>121.8182</v>
      </c>
      <c r="P26" s="240">
        <f t="shared" si="19"/>
        <v>0.695816323683941</v>
      </c>
      <c r="Q26" s="262"/>
      <c r="R26" s="256" t="s">
        <v>27</v>
      </c>
      <c r="S26" s="260">
        <v>45107</v>
      </c>
    </row>
    <row r="27" s="183" customFormat="1" ht="22" customHeight="1" spans="1:19">
      <c r="A27" s="203">
        <v>23</v>
      </c>
      <c r="B27" s="204">
        <v>121019</v>
      </c>
      <c r="C27" s="205" t="s">
        <v>67</v>
      </c>
      <c r="D27" s="214" t="s">
        <v>72</v>
      </c>
      <c r="E27" s="33" t="s">
        <v>73</v>
      </c>
      <c r="F27" s="203">
        <f t="array" ref="F27">SUM((车辆月末抄表记录!D$2:D$533=总表!D27)*(车辆月末抄表记录!B$2:B$533=总表!C$2)*(车辆月末抄表记录!F$2:F$533))</f>
        <v>30</v>
      </c>
      <c r="G27" s="220">
        <f>IF(LEFT(B27,2)="12",SUMIF(水车加水记录!J$2:J$1768,YEAR(C$2)&amp;MONTH(C$2)&amp;D27,水车加水记录!F$2:F$1768),"")</f>
        <v>1714.505</v>
      </c>
      <c r="H27" s="208">
        <f t="array" ref="H27">MAX(SUM((车辆月末抄表记录!D$2:D$533=总表!D27)*(车辆月末抄表记录!B$2:B$533=总表!F$2)*(车辆月末抄表记录!E$2:E$533)),SUMIF(车辆月末抄表记录!I$2:I$533,YEAR(总表!C$2)&amp;MONTH(总表!C$2)&amp;D27&amp;"新",车辆月末抄表记录!E$2:E$533))</f>
        <v>19755</v>
      </c>
      <c r="I27" s="236">
        <f t="array" ref="I27">SUM((车辆月末抄表记录!D$2:D$533=总表!D27)*(车辆月末抄表记录!B$2:B$533=总表!C$2)*(车辆月末抄表记录!E$2:E$533))</f>
        <v>21078</v>
      </c>
      <c r="J27" s="237">
        <f t="shared" si="15"/>
        <v>1323</v>
      </c>
      <c r="K27" s="238">
        <f>SUMIF(加油明细!M$2:M$3164,YEAR(C$2)&amp;MONTH(C$2)&amp;D27,加油明细!G$2:G$3164)</f>
        <v>841.71</v>
      </c>
      <c r="L27" s="238">
        <f>SUMIF(加油明细!M$2:M$3164,YEAR(C$2)&amp;MONTH(C$2)&amp;D27,加油明细!H$2:H$3164)</f>
        <v>6022.99</v>
      </c>
      <c r="M27" s="239">
        <f t="shared" si="16"/>
        <v>63.6213151927438</v>
      </c>
      <c r="N27" s="240">
        <f t="shared" si="17"/>
        <v>4.5525</v>
      </c>
      <c r="O27" s="240">
        <f t="shared" si="18"/>
        <v>200.7663</v>
      </c>
      <c r="P27" s="240">
        <f t="shared" si="19"/>
        <v>0.490934701269463</v>
      </c>
      <c r="Q27" s="261"/>
      <c r="R27" s="256" t="s">
        <v>27</v>
      </c>
      <c r="S27" s="260">
        <v>45107</v>
      </c>
    </row>
    <row r="28" s="183" customFormat="1" ht="22" customHeight="1" spans="1:19">
      <c r="A28" s="203">
        <v>24</v>
      </c>
      <c r="B28" s="204">
        <v>121020</v>
      </c>
      <c r="C28" s="205" t="s">
        <v>67</v>
      </c>
      <c r="D28" s="214" t="s">
        <v>74</v>
      </c>
      <c r="E28" s="213" t="s">
        <v>64</v>
      </c>
      <c r="F28" s="203">
        <f t="array" ref="F28">SUM((车辆月末抄表记录!D$2:D$533=总表!D28)*(车辆月末抄表记录!B$2:B$533=总表!C$2)*(车辆月末抄表记录!F$2:F$533))</f>
        <v>30</v>
      </c>
      <c r="G28" s="220">
        <f>IF(LEFT(B28,2)="12",SUMIF(水车加水记录!J$2:J$1768,YEAR(C$2)&amp;MONTH(C$2)&amp;D28,水车加水记录!F$2:F$1768),"")</f>
        <v>1115.95</v>
      </c>
      <c r="H28" s="208">
        <f t="array" ref="H28">MAX(SUM((车辆月末抄表记录!D$2:D$533=总表!D28)*(车辆月末抄表记录!B$2:B$533=总表!F$2)*(车辆月末抄表记录!E$2:E$533)),SUMIF(车辆月末抄表记录!I$2:I$533,YEAR(总表!C$2)&amp;MONTH(总表!C$2)&amp;D28&amp;"新",车辆月末抄表记录!E$2:E$533))</f>
        <v>22521</v>
      </c>
      <c r="I28" s="236">
        <f t="array" ref="I28">SUM((车辆月末抄表记录!D$2:D$533=总表!D28)*(车辆月末抄表记录!B$2:B$533=总表!C$2)*(车辆月末抄表记录!E$2:E$533))</f>
        <v>23364</v>
      </c>
      <c r="J28" s="237">
        <f t="shared" si="15"/>
        <v>843</v>
      </c>
      <c r="K28" s="238">
        <f>SUMIF(加油明细!M$2:M$3164,YEAR(C$2)&amp;MONTH(C$2)&amp;D28,加油明细!G$2:G$3164)</f>
        <v>553.72</v>
      </c>
      <c r="L28" s="238">
        <f>SUMIF(加油明细!M$2:M$3164,YEAR(C$2)&amp;MONTH(C$2)&amp;D28,加油明细!H$2:H$3164)</f>
        <v>3960</v>
      </c>
      <c r="M28" s="239">
        <f t="shared" si="16"/>
        <v>65.6844602609727</v>
      </c>
      <c r="N28" s="240">
        <f t="shared" si="17"/>
        <v>4.6975</v>
      </c>
      <c r="O28" s="240">
        <f t="shared" si="18"/>
        <v>132</v>
      </c>
      <c r="P28" s="240">
        <f t="shared" si="19"/>
        <v>0.496187105157041</v>
      </c>
      <c r="Q28" s="262"/>
      <c r="R28" s="256" t="s">
        <v>27</v>
      </c>
      <c r="S28" s="260">
        <v>45107</v>
      </c>
    </row>
    <row r="29" s="183" customFormat="1" ht="47" customHeight="1" spans="1:19">
      <c r="A29" s="203">
        <v>25</v>
      </c>
      <c r="B29" s="204">
        <v>183016</v>
      </c>
      <c r="C29" s="205" t="s">
        <v>75</v>
      </c>
      <c r="D29" s="206" t="s">
        <v>76</v>
      </c>
      <c r="E29" s="210" t="s">
        <v>77</v>
      </c>
      <c r="F29" s="203">
        <f t="array" ref="F29">SUM((车辆月末抄表记录!D$2:D$533=总表!D29)*(车辆月末抄表记录!B$2:B$533=总表!C$2)*(车辆月末抄表记录!F$2:F$533))</f>
        <v>18</v>
      </c>
      <c r="G29" s="203" t="str">
        <f>IF(LEFT(B29,2)="12",SUMIF(水车加水记录!J$2:J$1768,YEAR(C$2)&amp;MONTH(C$2)&amp;D29,水车加水记录!F$2:F$1768),"")</f>
        <v/>
      </c>
      <c r="H29" s="208">
        <f t="array" ref="H29">MAX(SUM((车辆月末抄表记录!D$2:D$533=总表!D29)*(车辆月末抄表记录!B$2:B$533=总表!F$2)*(车辆月末抄表记录!E$2:E$533)),SUMIF(车辆月末抄表记录!I$2:I$533,YEAR(总表!C$2)&amp;MONTH(总表!C$2)&amp;D29&amp;"新",车辆月末抄表记录!E$2:E$533))</f>
        <v>7269</v>
      </c>
      <c r="I29" s="236">
        <f t="array" ref="I29">SUM((车辆月末抄表记录!D$2:D$533=总表!D29)*(车辆月末抄表记录!B$2:B$533=总表!C$2)*(车辆月末抄表记录!E$2:E$533))</f>
        <v>7455</v>
      </c>
      <c r="J29" s="237">
        <f t="shared" si="15"/>
        <v>186</v>
      </c>
      <c r="K29" s="238">
        <f>SUMIF(加油明细!M$2:M$3164,YEAR(C$2)&amp;MONTH(C$2)&amp;D29,加油明细!G$2:G$3164)</f>
        <v>132.01</v>
      </c>
      <c r="L29" s="238">
        <f>SUMIF(加油明细!M$2:M$3164,YEAR(C$2)&amp;MONTH(C$2)&amp;D29,加油明细!H$2:H$3164)</f>
        <v>973.8</v>
      </c>
      <c r="M29" s="241">
        <f t="shared" si="16"/>
        <v>70.9731182795699</v>
      </c>
      <c r="N29" s="240">
        <f t="shared" si="17"/>
        <v>5.2355</v>
      </c>
      <c r="O29" s="240">
        <f t="shared" si="18"/>
        <v>54.1</v>
      </c>
      <c r="P29" s="240" t="str">
        <f t="shared" si="19"/>
        <v/>
      </c>
      <c r="Q29" s="262" t="s">
        <v>78</v>
      </c>
      <c r="R29" s="256" t="s">
        <v>27</v>
      </c>
      <c r="S29" s="260">
        <v>45107</v>
      </c>
    </row>
    <row r="30" s="183" customFormat="1" ht="22" customHeight="1" spans="1:19">
      <c r="A30" s="203">
        <v>26</v>
      </c>
      <c r="B30" s="204">
        <v>183018</v>
      </c>
      <c r="C30" s="205" t="s">
        <v>75</v>
      </c>
      <c r="D30" s="206" t="s">
        <v>79</v>
      </c>
      <c r="E30" s="210" t="s">
        <v>80</v>
      </c>
      <c r="F30" s="203">
        <f t="array" ref="F30">SUM((车辆月末抄表记录!D$2:D$533=总表!D30)*(车辆月末抄表记录!B$2:B$533=总表!C$2)*(车辆月末抄表记录!F$2:F$533))</f>
        <v>6</v>
      </c>
      <c r="G30" s="203" t="str">
        <f>IF(LEFT(B30,2)="12",SUMIF(水车加水记录!J$2:J$1768,YEAR(C$2)&amp;MONTH(C$2)&amp;D30,水车加水记录!F$2:F$1768),"")</f>
        <v/>
      </c>
      <c r="H30" s="208">
        <f t="array" ref="H30">MAX(SUM((车辆月末抄表记录!D$2:D$533=总表!D30)*(车辆月末抄表记录!B$2:B$533=总表!F$2)*(车辆月末抄表记录!E$2:E$533)),SUMIF(车辆月末抄表记录!I$2:I$533,YEAR(总表!C$2)&amp;MONTH(总表!C$2)&amp;D30&amp;"新",车辆月末抄表记录!E$2:E$533))</f>
        <v>10217</v>
      </c>
      <c r="I30" s="236">
        <f t="array" ref="I30">SUM((车辆月末抄表记录!D$2:D$533=总表!D30)*(车辆月末抄表记录!B$2:B$533=总表!C$2)*(车辆月末抄表记录!E$2:E$533))</f>
        <v>10523</v>
      </c>
      <c r="J30" s="237">
        <f t="shared" si="15"/>
        <v>306</v>
      </c>
      <c r="K30" s="238">
        <f>SUMIF(加油明细!M$2:M$3164,YEAR(C$2)&amp;MONTH(C$2)&amp;D30,加油明细!G$2:G$3164)</f>
        <v>136.11</v>
      </c>
      <c r="L30" s="238">
        <f>SUMIF(加油明细!M$2:M$3164,YEAR(C$2)&amp;MONTH(C$2)&amp;D30,加油明细!H$2:H$3164)</f>
        <v>1000.39</v>
      </c>
      <c r="M30" s="239">
        <f t="shared" si="16"/>
        <v>44.4803921568627</v>
      </c>
      <c r="N30" s="240">
        <f t="shared" si="17"/>
        <v>3.2692</v>
      </c>
      <c r="O30" s="240">
        <f t="shared" si="18"/>
        <v>166.7317</v>
      </c>
      <c r="P30" s="240" t="str">
        <f t="shared" si="19"/>
        <v/>
      </c>
      <c r="Q30" s="263"/>
      <c r="R30" s="256" t="s">
        <v>27</v>
      </c>
      <c r="S30" s="260">
        <v>45107</v>
      </c>
    </row>
    <row r="31" s="183" customFormat="1" ht="22" customHeight="1" spans="1:19">
      <c r="A31" s="203">
        <v>27</v>
      </c>
      <c r="B31" s="204">
        <v>183022</v>
      </c>
      <c r="C31" s="205" t="s">
        <v>75</v>
      </c>
      <c r="D31" s="206" t="s">
        <v>81</v>
      </c>
      <c r="E31" s="207" t="s">
        <v>82</v>
      </c>
      <c r="F31" s="203">
        <f t="array" ref="F31">SUM((车辆月末抄表记录!D$2:D$533=总表!D31)*(车辆月末抄表记录!B$2:B$533=总表!C$2)*(车辆月末抄表记录!F$2:F$533))</f>
        <v>30</v>
      </c>
      <c r="G31" s="203" t="str">
        <f>IF(LEFT(B31,2)="12",SUMIF(水车加水记录!J$2:J$1768,YEAR(C$2)&amp;MONTH(C$2)&amp;D31,水车加水记录!F$2:F$1768),"")</f>
        <v/>
      </c>
      <c r="H31" s="208">
        <f t="array" ref="H31">MAX(SUM((车辆月末抄表记录!D$2:D$533=总表!D31)*(车辆月末抄表记录!B$2:B$533=总表!F$2)*(车辆月末抄表记录!E$2:E$533)),SUMIF(车辆月末抄表记录!I$2:I$533,YEAR(总表!C$2)&amp;MONTH(总表!C$2)&amp;D31&amp;"新",车辆月末抄表记录!E$2:E$533))</f>
        <v>6028</v>
      </c>
      <c r="I31" s="236">
        <f t="array" ref="I31">SUM((车辆月末抄表记录!D$2:D$533=总表!D31)*(车辆月末抄表记录!B$2:B$533=总表!C$2)*(车辆月末抄表记录!E$2:E$533))</f>
        <v>6459</v>
      </c>
      <c r="J31" s="237">
        <f t="shared" si="15"/>
        <v>431</v>
      </c>
      <c r="K31" s="238">
        <f>SUMIF(加油明细!M$2:M$3164,YEAR(C$2)&amp;MONTH(C$2)&amp;D31,加油明细!G$2:G$3164)</f>
        <v>136.16</v>
      </c>
      <c r="L31" s="238">
        <f>SUMIF(加油明细!M$2:M$3164,YEAR(C$2)&amp;MONTH(C$2)&amp;D31,加油明细!H$2:H$3164)</f>
        <v>1003.38</v>
      </c>
      <c r="M31" s="239">
        <f t="shared" si="16"/>
        <v>31.5916473317865</v>
      </c>
      <c r="N31" s="240">
        <f t="shared" si="17"/>
        <v>2.328</v>
      </c>
      <c r="O31" s="240">
        <f t="shared" si="18"/>
        <v>33.446</v>
      </c>
      <c r="P31" s="240" t="str">
        <f t="shared" si="19"/>
        <v/>
      </c>
      <c r="Q31" s="262"/>
      <c r="R31" s="256" t="s">
        <v>27</v>
      </c>
      <c r="S31" s="260">
        <v>45107</v>
      </c>
    </row>
    <row r="32" s="183" customFormat="1" ht="22" customHeight="1" spans="1:19">
      <c r="A32" s="203">
        <v>28</v>
      </c>
      <c r="B32" s="204">
        <v>180021</v>
      </c>
      <c r="C32" s="205" t="s">
        <v>83</v>
      </c>
      <c r="D32" s="214" t="s">
        <v>84</v>
      </c>
      <c r="E32" s="213" t="s">
        <v>85</v>
      </c>
      <c r="F32" s="203">
        <f t="array" ref="F32">SUM((车辆月末抄表记录!D$2:D$533=总表!D32)*(车辆月末抄表记录!B$2:B$533=总表!C$2)*(车辆月末抄表记录!F$2:F$533))</f>
        <v>30</v>
      </c>
      <c r="G32" s="203" t="str">
        <f>IF(LEFT(B32,2)="12",SUMIF(水车加水记录!J$2:J$1768,YEAR(C$2)&amp;MONTH(C$2)&amp;D32,水车加水记录!F$2:F$1768),"")</f>
        <v/>
      </c>
      <c r="H32" s="208">
        <f t="array" ref="H32">MAX(SUM((车辆月末抄表记录!D$2:D$533=总表!D32)*(车辆月末抄表记录!B$2:B$533=总表!F$2)*(车辆月末抄表记录!E$2:E$533)),SUMIF(车辆月末抄表记录!I$2:I$533,YEAR(总表!C$2)&amp;MONTH(总表!C$2)&amp;D32&amp;"新",车辆月末抄表记录!E$2:E$533))</f>
        <v>23634</v>
      </c>
      <c r="I32" s="236">
        <f t="array" ref="I32">SUM((车辆月末抄表记录!D$2:D$533=总表!D32)*(车辆月末抄表记录!B$2:B$533=总表!C$2)*(车辆月末抄表记录!E$2:E$533))</f>
        <v>25642</v>
      </c>
      <c r="J32" s="237">
        <f t="shared" si="15"/>
        <v>2008</v>
      </c>
      <c r="K32" s="238">
        <f>SUMIF(加油明细!M$2:M$3164,YEAR(C$2)&amp;MONTH(C$2)&amp;D32,加油明细!G$2:G$3164)</f>
        <v>199.24</v>
      </c>
      <c r="L32" s="238">
        <f>SUMIF(加油明细!M$2:M$3164,YEAR(C$2)&amp;MONTH(C$2)&amp;D32,加油明细!H$2:H$3164)</f>
        <v>1423.33</v>
      </c>
      <c r="M32" s="239">
        <f t="shared" si="16"/>
        <v>9.92231075697211</v>
      </c>
      <c r="N32" s="240">
        <f t="shared" si="17"/>
        <v>0.7088</v>
      </c>
      <c r="O32" s="240">
        <f t="shared" si="18"/>
        <v>47.4443</v>
      </c>
      <c r="P32" s="240" t="str">
        <f t="shared" si="19"/>
        <v/>
      </c>
      <c r="Q32" s="262"/>
      <c r="R32" s="256" t="s">
        <v>27</v>
      </c>
      <c r="S32" s="260">
        <v>45107</v>
      </c>
    </row>
    <row r="33" s="183" customFormat="1" ht="22" customHeight="1" spans="1:19">
      <c r="A33" s="203">
        <v>29</v>
      </c>
      <c r="B33" s="155">
        <v>160008</v>
      </c>
      <c r="C33" s="211" t="s">
        <v>86</v>
      </c>
      <c r="D33" s="219" t="s">
        <v>87</v>
      </c>
      <c r="E33" s="207" t="s">
        <v>88</v>
      </c>
      <c r="F33" s="203">
        <f t="array" ref="F33">SUM((车辆月末抄表记录!D$2:D$533=总表!D33)*(车辆月末抄表记录!B$2:B$533=总表!C$2)*(车辆月末抄表记录!F$2:F$533))</f>
        <v>1</v>
      </c>
      <c r="G33" s="203" t="str">
        <f>IF(LEFT(B33,2)="12",SUMIF(水车加水记录!J$2:J$1768,YEAR(C$2)&amp;MONTH(C$2)&amp;D33,水车加水记录!F$2:F$1768),"")</f>
        <v/>
      </c>
      <c r="H33" s="208">
        <f t="array" ref="H33">MAX(SUM((车辆月末抄表记录!D$2:D$533=总表!D33)*(车辆月末抄表记录!B$2:B$533=总表!F$2)*(车辆月末抄表记录!E$2:E$533)),SUMIF(车辆月末抄表记录!I$2:I$533,YEAR(总表!C$2)&amp;MONTH(总表!C$2)&amp;D33&amp;"新",车辆月末抄表记录!E$2:E$533))</f>
        <v>29638</v>
      </c>
      <c r="I33" s="236">
        <f t="array" ref="I33">SUM((车辆月末抄表记录!D$2:D$533=总表!D33)*(车辆月末抄表记录!B$2:B$533=总表!C$2)*(车辆月末抄表记录!E$2:E$533))</f>
        <v>29638</v>
      </c>
      <c r="J33" s="237">
        <f t="shared" si="15"/>
        <v>0</v>
      </c>
      <c r="K33" s="238">
        <f>SUMIF(加油明细!M$2:M$3164,YEAR(C$2)&amp;MONTH(C$2)&amp;D33,加油明细!G$2:G$3164)</f>
        <v>27.34</v>
      </c>
      <c r="L33" s="238">
        <f>SUMIF(加油明细!M$2:M$3164,YEAR(C$2)&amp;MONTH(C$2)&amp;D33,加油明细!H$2:H$3164)</f>
        <v>196</v>
      </c>
      <c r="M33" s="239" t="str">
        <f t="shared" si="16"/>
        <v/>
      </c>
      <c r="N33" s="240" t="str">
        <f t="shared" si="17"/>
        <v/>
      </c>
      <c r="O33" s="240">
        <f t="shared" si="18"/>
        <v>196</v>
      </c>
      <c r="P33" s="240" t="str">
        <f t="shared" si="19"/>
        <v/>
      </c>
      <c r="Q33" s="263" t="s">
        <v>56</v>
      </c>
      <c r="R33" s="256" t="s">
        <v>27</v>
      </c>
      <c r="S33" s="260">
        <v>45107</v>
      </c>
    </row>
    <row r="34" s="183" customFormat="1" ht="22" customHeight="1" spans="1:19">
      <c r="A34" s="203">
        <v>30</v>
      </c>
      <c r="B34" s="155">
        <v>181001</v>
      </c>
      <c r="C34" s="211" t="s">
        <v>89</v>
      </c>
      <c r="D34" s="219" t="s">
        <v>90</v>
      </c>
      <c r="E34" s="207" t="s">
        <v>88</v>
      </c>
      <c r="F34" s="203">
        <f t="array" ref="F34">SUM((车辆月末抄表记录!D$2:D$533=总表!D34)*(车辆月末抄表记录!B$2:B$533=总表!C$2)*(车辆月末抄表记录!F$2:F$533))</f>
        <v>30</v>
      </c>
      <c r="G34" s="203" t="str">
        <f>IF(LEFT(B34,2)="12",SUMIF(水车加水记录!J$2:J$1768,YEAR(C$2)&amp;MONTH(C$2)&amp;D34,水车加水记录!F$2:F$1768),"")</f>
        <v/>
      </c>
      <c r="H34" s="208">
        <f t="array" ref="H34">MAX(SUM((车辆月末抄表记录!D$2:D$533=总表!D34)*(车辆月末抄表记录!B$2:B$533=总表!F$2)*(车辆月末抄表记录!E$2:E$533)),SUMIF(车辆月末抄表记录!I$2:I$533,YEAR(总表!C$2)&amp;MONTH(总表!C$2)&amp;D34&amp;"新",车辆月末抄表记录!E$2:E$533))</f>
        <v>77854</v>
      </c>
      <c r="I34" s="236">
        <f t="array" ref="I34">SUM((车辆月末抄表记录!D$2:D$533=总表!D34)*(车辆月末抄表记录!B$2:B$533=总表!C$2)*(车辆月末抄表记录!E$2:E$533))</f>
        <v>79829</v>
      </c>
      <c r="J34" s="237">
        <f t="shared" si="15"/>
        <v>1975</v>
      </c>
      <c r="K34" s="238">
        <f>SUMIF(加油明细!M$2:M$3164,YEAR(C$2)&amp;MONTH(C$2)&amp;D34,加油明细!G$2:G$3164)</f>
        <v>191.29</v>
      </c>
      <c r="L34" s="238">
        <f>SUMIF(加油明细!M$2:M$3164,YEAR(C$2)&amp;MONTH(C$2)&amp;D34,加油明细!H$2:H$3164)</f>
        <v>1429</v>
      </c>
      <c r="M34" s="239">
        <f t="shared" si="16"/>
        <v>9.68556962025316</v>
      </c>
      <c r="N34" s="240">
        <f t="shared" si="17"/>
        <v>0.7235</v>
      </c>
      <c r="O34" s="240">
        <f t="shared" si="18"/>
        <v>47.6333</v>
      </c>
      <c r="P34" s="240" t="str">
        <f t="shared" si="19"/>
        <v/>
      </c>
      <c r="Q34" s="263"/>
      <c r="R34" s="256" t="s">
        <v>27</v>
      </c>
      <c r="S34" s="260">
        <v>45107</v>
      </c>
    </row>
    <row r="35" s="183" customFormat="1" ht="22" customHeight="1" spans="1:19">
      <c r="A35" s="203">
        <v>31</v>
      </c>
      <c r="B35" s="204">
        <v>190002</v>
      </c>
      <c r="C35" s="205" t="s">
        <v>91</v>
      </c>
      <c r="D35" s="206" t="s">
        <v>92</v>
      </c>
      <c r="E35" s="210" t="s">
        <v>93</v>
      </c>
      <c r="F35" s="203">
        <f t="array" ref="F35">SUM((车辆月末抄表记录!D$2:D$533=总表!D35)*(车辆月末抄表记录!B$2:B$533=总表!C$2)*(车辆月末抄表记录!F$2:F$533))</f>
        <v>30</v>
      </c>
      <c r="G35" s="203" t="str">
        <f>IF(LEFT(B35,2)="12",SUMIF(水车加水记录!J$2:J$1768,YEAR(C$2)&amp;MONTH(C$2)&amp;D35,水车加水记录!F$2:F$1768),"")</f>
        <v/>
      </c>
      <c r="H35" s="208">
        <f t="array" ref="H35">MAX(SUM((车辆月末抄表记录!D$2:D$533=总表!D35)*(车辆月末抄表记录!B$2:B$533=总表!F$2)*(车辆月末抄表记录!E$2:E$533)),SUMIF(车辆月末抄表记录!I$2:I$533,YEAR(总表!C$2)&amp;MONTH(总表!C$2)&amp;D35&amp;"新",车辆月末抄表记录!E$2:E$533))</f>
        <v>195597</v>
      </c>
      <c r="I35" s="236">
        <f t="array" ref="I35">SUM((车辆月末抄表记录!D$2:D$533=总表!D35)*(车辆月末抄表记录!B$2:B$533=总表!C$2)*(车辆月末抄表记录!E$2:E$533))</f>
        <v>199736</v>
      </c>
      <c r="J35" s="237">
        <f t="shared" si="15"/>
        <v>4139</v>
      </c>
      <c r="K35" s="238">
        <f>SUMIF(加油明细!M$2:M$3164,YEAR(C$2)&amp;MONTH(C$2)&amp;D35,加油明细!G$2:G$3164)</f>
        <v>241.14</v>
      </c>
      <c r="L35" s="238">
        <f>SUMIF(加油明细!M$2:M$3164,YEAR(C$2)&amp;MONTH(C$2)&amp;D35,加油明细!H$2:H$3164)</f>
        <v>1800.31</v>
      </c>
      <c r="M35" s="239">
        <f t="shared" si="16"/>
        <v>5.82604493839092</v>
      </c>
      <c r="N35" s="240">
        <f t="shared" si="17"/>
        <v>0.435</v>
      </c>
      <c r="O35" s="240">
        <f t="shared" si="18"/>
        <v>60.0103</v>
      </c>
      <c r="P35" s="240" t="str">
        <f t="shared" si="19"/>
        <v/>
      </c>
      <c r="Q35" s="263"/>
      <c r="R35" s="256" t="s">
        <v>27</v>
      </c>
      <c r="S35" s="260">
        <v>45107</v>
      </c>
    </row>
    <row r="36" s="183" customFormat="1" ht="22" customHeight="1" spans="1:19">
      <c r="A36" s="203">
        <v>32</v>
      </c>
      <c r="B36" s="155"/>
      <c r="C36" s="211" t="s">
        <v>94</v>
      </c>
      <c r="D36" s="219" t="s">
        <v>95</v>
      </c>
      <c r="E36" s="213" t="s">
        <v>96</v>
      </c>
      <c r="F36" s="203">
        <f t="array" ref="F36">SUM((车辆月末抄表记录!D$2:D$533=总表!D36)*(车辆月末抄表记录!B$2:B$533=总表!C$2)*(车辆月末抄表记录!F$2:F$533))</f>
        <v>30</v>
      </c>
      <c r="G36" s="203"/>
      <c r="H36" s="208">
        <f t="array" ref="H36">MAX(SUM((车辆月末抄表记录!D$2:D$533=总表!D36)*(车辆月末抄表记录!B$2:B$533=总表!F$2)*(车辆月末抄表记录!E$2:E$533)),SUMIF(车辆月末抄表记录!I$2:I$533,YEAR(总表!C$2)&amp;MONTH(总表!C$2)&amp;D36&amp;"新",车辆月末抄表记录!E$2:E$533))</f>
        <v>252172</v>
      </c>
      <c r="I36" s="236">
        <f t="array" ref="I36">SUM((车辆月末抄表记录!D$2:D$533=总表!D36)*(车辆月末抄表记录!B$2:B$533=总表!C$2)*(车辆月末抄表记录!E$2:E$533))</f>
        <v>254373</v>
      </c>
      <c r="J36" s="237">
        <f t="shared" si="15"/>
        <v>2201</v>
      </c>
      <c r="K36" s="238">
        <f>SUMIF(加油明细!M$2:M$3164,YEAR(C$2)&amp;MONTH(C$2)&amp;D36,加油明细!G$2:G$3164)</f>
        <v>247.28</v>
      </c>
      <c r="L36" s="238">
        <f>SUMIF(加油明细!M$2:M$3164,YEAR(C$2)&amp;MONTH(C$2)&amp;D36,加油明细!H$2:H$3164)</f>
        <v>1970.66</v>
      </c>
      <c r="M36" s="239">
        <f t="shared" si="16"/>
        <v>11.2348932303498</v>
      </c>
      <c r="N36" s="240">
        <f t="shared" si="17"/>
        <v>0.8953</v>
      </c>
      <c r="O36" s="240">
        <f t="shared" si="18"/>
        <v>65.6887</v>
      </c>
      <c r="P36" s="240" t="str">
        <f t="shared" si="19"/>
        <v/>
      </c>
      <c r="Q36" s="266" t="s">
        <v>97</v>
      </c>
      <c r="R36" s="256" t="s">
        <v>27</v>
      </c>
      <c r="S36" s="260">
        <v>45107</v>
      </c>
    </row>
    <row r="37" s="183" customFormat="1" ht="22" customHeight="1" spans="1:19">
      <c r="A37" s="203">
        <v>33</v>
      </c>
      <c r="B37" s="155"/>
      <c r="C37" s="211" t="s">
        <v>94</v>
      </c>
      <c r="D37" s="211" t="s">
        <v>98</v>
      </c>
      <c r="E37" s="213" t="s">
        <v>99</v>
      </c>
      <c r="F37" s="203">
        <f t="array" ref="F37">SUM((车辆月末抄表记录!D$2:D$533=总表!D37)*(车辆月末抄表记录!B$2:B$533=总表!C$2)*(车辆月末抄表记录!F$2:F$533))</f>
        <v>0</v>
      </c>
      <c r="G37" s="203" t="str">
        <f>IF(LEFT(B37,2)="12",SUMIF(水车加水记录!J$2:J$1768,YEAR(C$2)&amp;MONTH(C$2)&amp;D37,水车加水记录!F$2:F$1768),"")</f>
        <v/>
      </c>
      <c r="H37" s="208">
        <f t="array" ref="H37">MAX(SUM((车辆月末抄表记录!D$2:D$533=总表!D37)*(车辆月末抄表记录!B$2:B$533=总表!F$2)*(车辆月末抄表记录!E$2:E$533)),SUMIF(车辆月末抄表记录!I$2:I$533,YEAR(总表!C$2)&amp;MONTH(总表!C$2)&amp;D37&amp;"新",车辆月末抄表记录!E$2:E$533))</f>
        <v>270990</v>
      </c>
      <c r="I37" s="236">
        <f t="array" ref="I37">SUM((车辆月末抄表记录!D$2:D$533=总表!D37)*(车辆月末抄表记录!B$2:B$533=总表!C$2)*(车辆月末抄表记录!E$2:E$533))</f>
        <v>270990</v>
      </c>
      <c r="J37" s="237">
        <f t="shared" si="15"/>
        <v>0</v>
      </c>
      <c r="K37" s="238">
        <f>SUMIF(加油明细!M$2:M$3164,YEAR(C$2)&amp;MONTH(C$2)&amp;D37,加油明细!G$2:G$3164)</f>
        <v>0</v>
      </c>
      <c r="L37" s="238">
        <f>SUMIF(加油明细!M$2:M$3164,YEAR(C$2)&amp;MONTH(C$2)&amp;D37,加油明细!H$2:H$3164)</f>
        <v>0</v>
      </c>
      <c r="M37" s="239" t="str">
        <f t="shared" si="16"/>
        <v/>
      </c>
      <c r="N37" s="240" t="str">
        <f t="shared" si="17"/>
        <v/>
      </c>
      <c r="O37" s="240" t="str">
        <f t="shared" si="18"/>
        <v/>
      </c>
      <c r="P37" s="240" t="str">
        <f t="shared" si="19"/>
        <v/>
      </c>
      <c r="Q37" s="262"/>
      <c r="R37" s="256" t="s">
        <v>27</v>
      </c>
      <c r="S37" s="260">
        <v>45107</v>
      </c>
    </row>
    <row r="38" s="183" customFormat="1" ht="22" customHeight="1" spans="1:19">
      <c r="A38" s="203">
        <v>34</v>
      </c>
      <c r="B38" s="155"/>
      <c r="C38" s="211"/>
      <c r="D38" s="211" t="s">
        <v>100</v>
      </c>
      <c r="E38" s="213" t="s">
        <v>101</v>
      </c>
      <c r="F38" s="203">
        <f t="array" ref="F38">SUM((车辆月末抄表记录!D$2:D$533=总表!D38)*(车辆月末抄表记录!B$2:B$533=总表!C$2)*(车辆月末抄表记录!F$2:F$533))</f>
        <v>30</v>
      </c>
      <c r="G38" s="203" t="str">
        <f>IF(LEFT(B38,2)="12",SUMIF(水车加水记录!J$2:J$1768,YEAR(C$2)&amp;MONTH(C$2)&amp;D38,水车加水记录!F$2:F$1768),"")</f>
        <v/>
      </c>
      <c r="H38" s="208">
        <f t="array" ref="H38">MAX(SUM((车辆月末抄表记录!D$2:D$533=总表!D38)*(车辆月末抄表记录!B$2:B$533=总表!F$2)*(车辆月末抄表记录!E$2:E$533)),SUMIF(车辆月末抄表记录!I$2:I$533,YEAR(总表!C$2)&amp;MONTH(总表!C$2)&amp;D38&amp;"新",车辆月末抄表记录!E$2:E$533))</f>
        <v>0</v>
      </c>
      <c r="I38" s="236">
        <f t="array" ref="I38">SUM((车辆月末抄表记录!D$2:D$533=总表!D38)*(车辆月末抄表记录!B$2:B$533=总表!C$2)*(车辆月末抄表记录!E$2:E$533))</f>
        <v>0</v>
      </c>
      <c r="J38" s="237">
        <f t="shared" si="15"/>
        <v>0</v>
      </c>
      <c r="K38" s="238">
        <f>SUMIF(加油明细!M$2:M$3164,YEAR(C$2)&amp;MONTH(C$2)&amp;D38,加油明细!G$2:G$3164)</f>
        <v>1480.41</v>
      </c>
      <c r="L38" s="238">
        <f>SUMIF(加油明细!M$2:M$3164,YEAR(C$2)&amp;MONTH(C$2)&amp;D38,加油明细!H$2:H$3164)</f>
        <v>10589.65</v>
      </c>
      <c r="M38" s="239" t="str">
        <f t="shared" si="16"/>
        <v/>
      </c>
      <c r="N38" s="240" t="str">
        <f t="shared" si="17"/>
        <v/>
      </c>
      <c r="O38" s="240">
        <f t="shared" si="18"/>
        <v>352.9883</v>
      </c>
      <c r="P38" s="240" t="str">
        <f t="shared" si="19"/>
        <v/>
      </c>
      <c r="Q38" s="263"/>
      <c r="R38" s="256" t="s">
        <v>27</v>
      </c>
      <c r="S38" s="260">
        <v>45107</v>
      </c>
    </row>
    <row r="39" s="183" customFormat="1" ht="22" customHeight="1" spans="1:19">
      <c r="A39" s="203">
        <v>35</v>
      </c>
      <c r="B39" s="155"/>
      <c r="C39" s="211"/>
      <c r="D39" s="219" t="s">
        <v>102</v>
      </c>
      <c r="E39" s="207"/>
      <c r="F39" s="203">
        <f t="array" ref="F39">SUM((车辆月末抄表记录!D$2:D$533=总表!D39)*(车辆月末抄表记录!B$2:B$533=总表!C$2)*(车辆月末抄表记录!F$2:F$533))</f>
        <v>0</v>
      </c>
      <c r="G39" s="203"/>
      <c r="H39" s="208">
        <f t="array" ref="H39">MAX(SUM((车辆月末抄表记录!D$2:D$533=总表!D39)*(车辆月末抄表记录!B$2:B$533=总表!F$2)*(车辆月末抄表记录!E$2:E$533)),SUMIF(车辆月末抄表记录!I$2:I$533,YEAR(总表!C$2)&amp;MONTH(总表!C$2)&amp;D39&amp;"新",车辆月末抄表记录!E$2:E$533))</f>
        <v>0</v>
      </c>
      <c r="I39" s="236">
        <f t="array" ref="I39">SUM((车辆月末抄表记录!D$2:D$533=总表!D39)*(车辆月末抄表记录!B$2:B$533=总表!C$2)*(车辆月末抄表记录!E$2:E$533))</f>
        <v>0</v>
      </c>
      <c r="J39" s="237">
        <f t="shared" si="15"/>
        <v>0</v>
      </c>
      <c r="K39" s="238">
        <f>SUMIF(加油明细!M$2:M$3164,YEAR(C$2)&amp;MONTH(C$2)&amp;D39,加油明细!G$2:G$3164)</f>
        <v>19.2</v>
      </c>
      <c r="L39" s="238">
        <f>SUMIF(加油明细!M$2:M$3164,YEAR(C$2)&amp;MONTH(C$2)&amp;D39,加油明细!H$2:H$3164)</f>
        <v>141.09</v>
      </c>
      <c r="M39" s="239" t="str">
        <f t="shared" si="16"/>
        <v/>
      </c>
      <c r="N39" s="240" t="str">
        <f t="shared" si="17"/>
        <v/>
      </c>
      <c r="O39" s="240" t="str">
        <f t="shared" si="18"/>
        <v/>
      </c>
      <c r="P39" s="240" t="str">
        <f t="shared" si="19"/>
        <v/>
      </c>
      <c r="Q39" s="263" t="s">
        <v>103</v>
      </c>
      <c r="R39" s="256" t="s">
        <v>27</v>
      </c>
      <c r="S39" s="260">
        <v>45107</v>
      </c>
    </row>
    <row r="40" s="184" customFormat="1" ht="40" customHeight="1" spans="1:19">
      <c r="A40" s="221" t="s">
        <v>104</v>
      </c>
      <c r="B40" s="222"/>
      <c r="C40" s="223"/>
      <c r="D40" s="221"/>
      <c r="E40" s="224"/>
      <c r="F40" s="203"/>
      <c r="G40" s="221"/>
      <c r="H40" s="221"/>
      <c r="I40" s="221"/>
      <c r="J40" s="237"/>
      <c r="K40" s="238">
        <f>SUM(K5:K39)</f>
        <v>18055.92</v>
      </c>
      <c r="L40" s="238">
        <f>SUM(L5:L39)</f>
        <v>129565.59</v>
      </c>
      <c r="M40" s="221"/>
      <c r="N40" s="221"/>
      <c r="O40" s="221"/>
      <c r="P40" s="221"/>
      <c r="Q40" s="268" t="s">
        <v>105</v>
      </c>
      <c r="R40" s="269"/>
      <c r="S40" s="260"/>
    </row>
    <row r="41" ht="22" customHeight="1" spans="1:14">
      <c r="A41" s="186" t="s">
        <v>106</v>
      </c>
      <c r="K41" s="188" t="s">
        <v>107</v>
      </c>
      <c r="L41" s="242">
        <v>81275.69</v>
      </c>
      <c r="M41" s="186" t="s">
        <v>108</v>
      </c>
      <c r="N41" s="243">
        <f>(L40-L42)/K40</f>
        <v>6.75529300085512</v>
      </c>
    </row>
    <row r="42" ht="32" customHeight="1" spans="11:17">
      <c r="K42" s="188" t="s">
        <v>109</v>
      </c>
      <c r="L42" s="244">
        <v>7592.56</v>
      </c>
      <c r="N42" s="245"/>
      <c r="O42" s="245"/>
      <c r="Q42" s="268"/>
    </row>
    <row r="43" ht="33" customHeight="1" spans="11:14">
      <c r="K43" s="188" t="s">
        <v>110</v>
      </c>
      <c r="L43" s="246">
        <v>90000</v>
      </c>
      <c r="N43" s="247"/>
    </row>
    <row r="44" ht="30" customHeight="1" spans="11:12">
      <c r="K44" s="188" t="s">
        <v>111</v>
      </c>
      <c r="L44" s="246">
        <v>1338.76</v>
      </c>
    </row>
    <row r="45" ht="27" customHeight="1" spans="11:12">
      <c r="K45" s="188" t="s">
        <v>112</v>
      </c>
      <c r="L45" s="246"/>
    </row>
    <row r="46" ht="44" customHeight="1" spans="11:12">
      <c r="K46" s="248" t="s">
        <v>113</v>
      </c>
      <c r="L46" s="246"/>
    </row>
    <row r="47" ht="22" customHeight="1" spans="11:12">
      <c r="K47" s="188" t="s">
        <v>114</v>
      </c>
      <c r="L47" s="246">
        <v>129565.59</v>
      </c>
    </row>
    <row r="48" ht="22" customHeight="1" spans="11:12">
      <c r="K48" s="188" t="s">
        <v>115</v>
      </c>
      <c r="L48" s="242">
        <f>L41+L42+L43-L44-L47</f>
        <v>47963.9</v>
      </c>
    </row>
    <row r="49" ht="33" customHeight="1" spans="11:12">
      <c r="K49" s="188" t="s">
        <v>116</v>
      </c>
      <c r="L49" s="243">
        <f>L41+L42+L43-L44+L45-L47-L48</f>
        <v>0</v>
      </c>
    </row>
    <row r="50" ht="22" customHeight="1" spans="11:12">
      <c r="K50" s="188" t="s">
        <v>117</v>
      </c>
      <c r="L50" s="243"/>
    </row>
    <row r="51" ht="22" customHeight="1" spans="11:12">
      <c r="K51" s="188" t="s">
        <v>118</v>
      </c>
      <c r="L51" s="249">
        <f>+L49-L50</f>
        <v>0</v>
      </c>
    </row>
    <row r="52" ht="22" customHeight="1" spans="10:10">
      <c r="J52" s="250"/>
    </row>
    <row r="53" s="183" customFormat="1" ht="30" customHeight="1" spans="1:19">
      <c r="A53" s="203">
        <v>1</v>
      </c>
      <c r="B53" s="204">
        <v>141005</v>
      </c>
      <c r="C53" s="205" t="s">
        <v>24</v>
      </c>
      <c r="D53" s="206" t="s">
        <v>119</v>
      </c>
      <c r="E53" s="225"/>
      <c r="F53" s="203"/>
      <c r="G53" s="203"/>
      <c r="H53" s="208"/>
      <c r="I53" s="236"/>
      <c r="J53" s="237"/>
      <c r="K53" s="238"/>
      <c r="L53" s="238"/>
      <c r="M53" s="239"/>
      <c r="N53" s="240"/>
      <c r="O53" s="240" t="str">
        <f t="shared" ref="O53:O57" si="20">IFERROR(ROUND(L53/F53,4),"")</f>
        <v/>
      </c>
      <c r="P53" s="240" t="str">
        <f t="shared" ref="P53:P57" si="21">IF(LEFT(B53,2)="12",IFERROR(K53/G53,"水量异常"),"")</f>
        <v/>
      </c>
      <c r="Q53" s="262" t="s">
        <v>120</v>
      </c>
      <c r="R53" s="190"/>
      <c r="S53" s="190"/>
    </row>
    <row r="54" s="183" customFormat="1" ht="30" customHeight="1" spans="1:19">
      <c r="A54" s="203">
        <v>2</v>
      </c>
      <c r="B54" s="204">
        <v>141007</v>
      </c>
      <c r="C54" s="205" t="s">
        <v>24</v>
      </c>
      <c r="D54" s="206" t="s">
        <v>121</v>
      </c>
      <c r="E54" s="225"/>
      <c r="F54" s="203"/>
      <c r="G54" s="203"/>
      <c r="H54" s="208"/>
      <c r="I54" s="236"/>
      <c r="J54" s="237"/>
      <c r="K54" s="238"/>
      <c r="L54" s="238"/>
      <c r="M54" s="239"/>
      <c r="N54" s="240"/>
      <c r="O54" s="240" t="str">
        <f t="shared" si="20"/>
        <v/>
      </c>
      <c r="P54" s="240" t="str">
        <f t="shared" si="21"/>
        <v/>
      </c>
      <c r="Q54" s="262" t="s">
        <v>122</v>
      </c>
      <c r="R54" s="190"/>
      <c r="S54" s="190"/>
    </row>
    <row r="55" s="183" customFormat="1" ht="30" customHeight="1" spans="1:19">
      <c r="A55" s="203">
        <v>3</v>
      </c>
      <c r="B55" s="204">
        <v>141004</v>
      </c>
      <c r="C55" s="205" t="s">
        <v>24</v>
      </c>
      <c r="D55" s="206" t="s">
        <v>123</v>
      </c>
      <c r="E55" s="225"/>
      <c r="F55" s="203"/>
      <c r="G55" s="203"/>
      <c r="H55" s="208"/>
      <c r="I55" s="236"/>
      <c r="J55" s="237"/>
      <c r="K55" s="238"/>
      <c r="L55" s="238"/>
      <c r="M55" s="239"/>
      <c r="N55" s="240"/>
      <c r="O55" s="240" t="str">
        <f t="shared" si="20"/>
        <v/>
      </c>
      <c r="P55" s="240" t="str">
        <f t="shared" si="21"/>
        <v/>
      </c>
      <c r="Q55" s="262" t="s">
        <v>124</v>
      </c>
      <c r="R55" s="190"/>
      <c r="S55" s="190"/>
    </row>
    <row r="56" s="183" customFormat="1" ht="30" customHeight="1" spans="1:19">
      <c r="A56" s="203">
        <v>4</v>
      </c>
      <c r="B56" s="204">
        <v>180006</v>
      </c>
      <c r="C56" s="205" t="s">
        <v>83</v>
      </c>
      <c r="D56" s="206" t="s">
        <v>125</v>
      </c>
      <c r="E56" s="225"/>
      <c r="F56" s="203"/>
      <c r="G56" s="203"/>
      <c r="H56" s="208"/>
      <c r="I56" s="236"/>
      <c r="J56" s="237"/>
      <c r="K56" s="238"/>
      <c r="L56" s="238"/>
      <c r="M56" s="239"/>
      <c r="N56" s="240"/>
      <c r="O56" s="240" t="str">
        <f t="shared" si="20"/>
        <v/>
      </c>
      <c r="P56" s="240" t="str">
        <f t="shared" si="21"/>
        <v/>
      </c>
      <c r="Q56" s="262" t="s">
        <v>126</v>
      </c>
      <c r="R56" s="190"/>
      <c r="S56" s="190"/>
    </row>
    <row r="57" s="183" customFormat="1" ht="38" customHeight="1" spans="1:19">
      <c r="A57" s="203">
        <v>5</v>
      </c>
      <c r="B57" s="204">
        <v>140006</v>
      </c>
      <c r="C57" s="205" t="s">
        <v>24</v>
      </c>
      <c r="D57" s="206" t="s">
        <v>32</v>
      </c>
      <c r="E57" s="210"/>
      <c r="F57" s="203"/>
      <c r="G57" s="203"/>
      <c r="H57" s="208"/>
      <c r="I57" s="236"/>
      <c r="J57" s="237"/>
      <c r="K57" s="238"/>
      <c r="L57" s="238"/>
      <c r="M57" s="239"/>
      <c r="N57" s="240"/>
      <c r="O57" s="240" t="str">
        <f t="shared" si="20"/>
        <v/>
      </c>
      <c r="P57" s="240" t="str">
        <f t="shared" si="21"/>
        <v/>
      </c>
      <c r="Q57" s="270" t="s">
        <v>127</v>
      </c>
      <c r="R57" s="190"/>
      <c r="S57" s="190"/>
    </row>
    <row r="58" ht="24" customHeight="1" spans="1:17">
      <c r="A58" s="203">
        <v>6</v>
      </c>
      <c r="B58" s="226">
        <v>183020</v>
      </c>
      <c r="C58" s="227" t="s">
        <v>75</v>
      </c>
      <c r="D58" s="228" t="s">
        <v>128</v>
      </c>
      <c r="E58" s="229"/>
      <c r="F58" s="230"/>
      <c r="G58" s="230"/>
      <c r="H58" s="230"/>
      <c r="I58" s="251"/>
      <c r="J58" s="252"/>
      <c r="K58" s="230"/>
      <c r="L58" s="230"/>
      <c r="M58" s="253"/>
      <c r="N58" s="254"/>
      <c r="O58" s="254" t="s">
        <v>129</v>
      </c>
      <c r="P58" s="254" t="s">
        <v>129</v>
      </c>
      <c r="Q58" s="271" t="s">
        <v>130</v>
      </c>
    </row>
    <row r="59" s="183" customFormat="1" ht="30" customHeight="1" spans="1:19">
      <c r="A59" s="203">
        <v>7</v>
      </c>
      <c r="B59" s="204">
        <v>183019</v>
      </c>
      <c r="C59" s="205" t="s">
        <v>75</v>
      </c>
      <c r="D59" s="206" t="s">
        <v>131</v>
      </c>
      <c r="E59" s="207"/>
      <c r="F59" s="203"/>
      <c r="G59" s="203"/>
      <c r="H59" s="208"/>
      <c r="I59" s="236"/>
      <c r="J59" s="237"/>
      <c r="K59" s="238"/>
      <c r="L59" s="238"/>
      <c r="M59" s="239"/>
      <c r="N59" s="240"/>
      <c r="O59" s="240" t="str">
        <f>IFERROR(ROUND(L59/F59,4),"")</f>
        <v/>
      </c>
      <c r="P59" s="240" t="str">
        <f>IF(LEFT(B59,2)="12",IFERROR(K59/G59,"水量异常"),"")</f>
        <v/>
      </c>
      <c r="Q59" s="271" t="s">
        <v>132</v>
      </c>
      <c r="R59" s="190"/>
      <c r="S59" s="190"/>
    </row>
    <row r="60" s="183" customFormat="1" ht="30" customHeight="1" spans="1:19">
      <c r="A60" s="203">
        <v>8</v>
      </c>
      <c r="B60" s="204">
        <v>183021</v>
      </c>
      <c r="C60" s="205" t="s">
        <v>75</v>
      </c>
      <c r="D60" s="206" t="s">
        <v>133</v>
      </c>
      <c r="E60" s="207"/>
      <c r="F60" s="203"/>
      <c r="G60" s="203"/>
      <c r="H60" s="208"/>
      <c r="I60" s="236"/>
      <c r="J60" s="237"/>
      <c r="K60" s="238"/>
      <c r="L60" s="238"/>
      <c r="M60" s="239"/>
      <c r="N60" s="240"/>
      <c r="O60" s="240" t="str">
        <f>IFERROR(ROUND(L60/F60,4),"")</f>
        <v/>
      </c>
      <c r="P60" s="240" t="str">
        <f>IF(LEFT(B60,2)="12",IFERROR(K60/G60,"水量异常"),"")</f>
        <v/>
      </c>
      <c r="Q60" s="271" t="s">
        <v>132</v>
      </c>
      <c r="R60" s="190"/>
      <c r="S60" s="190"/>
    </row>
    <row r="61" s="185" customFormat="1" ht="30" customHeight="1" spans="1:19">
      <c r="A61" s="203">
        <v>9</v>
      </c>
      <c r="B61" s="204">
        <v>183017</v>
      </c>
      <c r="C61" s="205" t="s">
        <v>75</v>
      </c>
      <c r="D61" s="206" t="s">
        <v>134</v>
      </c>
      <c r="E61" s="231"/>
      <c r="F61" s="203"/>
      <c r="G61" s="203"/>
      <c r="H61" s="208"/>
      <c r="I61" s="236"/>
      <c r="J61" s="237"/>
      <c r="K61" s="238"/>
      <c r="L61" s="238"/>
      <c r="M61" s="239"/>
      <c r="N61" s="240"/>
      <c r="O61" s="240" t="str">
        <f>IFERROR(ROUND(L61/F61,4),"")</f>
        <v/>
      </c>
      <c r="P61" s="240" t="str">
        <f>IF(LEFT(B61,2)="12",IFERROR(K61/G61,"水量异常"),"")</f>
        <v/>
      </c>
      <c r="Q61" s="271" t="s">
        <v>132</v>
      </c>
      <c r="R61" s="190"/>
      <c r="S61" s="190"/>
    </row>
    <row r="62" s="183" customFormat="1" ht="30" customHeight="1" spans="1:19">
      <c r="A62" s="203">
        <v>10</v>
      </c>
      <c r="B62" s="204">
        <v>130012</v>
      </c>
      <c r="C62" s="205" t="s">
        <v>58</v>
      </c>
      <c r="D62" s="214" t="s">
        <v>135</v>
      </c>
      <c r="E62" s="210"/>
      <c r="F62" s="203"/>
      <c r="G62" s="203"/>
      <c r="H62" s="208"/>
      <c r="I62" s="236"/>
      <c r="J62" s="237"/>
      <c r="K62" s="238"/>
      <c r="L62" s="238"/>
      <c r="M62" s="239"/>
      <c r="N62" s="240"/>
      <c r="O62" s="240" t="str">
        <f t="shared" ref="O62:O67" si="22">IFERROR(ROUND(L62/F62,4),"")</f>
        <v/>
      </c>
      <c r="P62" s="240" t="str">
        <f t="shared" ref="P62:P67" si="23">IF(LEFT(B62,2)="12",IFERROR(K62/G62,"水量异常"),"")</f>
        <v/>
      </c>
      <c r="Q62" s="271" t="s">
        <v>132</v>
      </c>
      <c r="R62" s="190"/>
      <c r="S62" s="190"/>
    </row>
    <row r="63" s="183" customFormat="1" ht="30" customHeight="1" spans="1:19">
      <c r="A63" s="203">
        <v>11</v>
      </c>
      <c r="B63" s="204">
        <v>130014</v>
      </c>
      <c r="C63" s="205" t="s">
        <v>58</v>
      </c>
      <c r="D63" s="214" t="s">
        <v>136</v>
      </c>
      <c r="E63" s="210"/>
      <c r="F63" s="203"/>
      <c r="G63" s="203"/>
      <c r="H63" s="208"/>
      <c r="I63" s="236"/>
      <c r="J63" s="237"/>
      <c r="K63" s="238"/>
      <c r="L63" s="238"/>
      <c r="M63" s="239"/>
      <c r="N63" s="240"/>
      <c r="O63" s="240" t="str">
        <f t="shared" si="22"/>
        <v/>
      </c>
      <c r="P63" s="240" t="str">
        <f t="shared" si="23"/>
        <v/>
      </c>
      <c r="Q63" s="271" t="s">
        <v>132</v>
      </c>
      <c r="R63" s="190"/>
      <c r="S63" s="190"/>
    </row>
    <row r="64" s="183" customFormat="1" ht="31" customHeight="1" spans="1:19">
      <c r="A64" s="203">
        <v>12</v>
      </c>
      <c r="B64" s="232">
        <v>141020</v>
      </c>
      <c r="C64" s="211" t="s">
        <v>24</v>
      </c>
      <c r="D64" s="233" t="s">
        <v>137</v>
      </c>
      <c r="E64" s="216"/>
      <c r="F64" s="203"/>
      <c r="G64" s="203"/>
      <c r="H64" s="208"/>
      <c r="I64" s="236"/>
      <c r="J64" s="237"/>
      <c r="K64" s="238"/>
      <c r="L64" s="238"/>
      <c r="M64" s="241"/>
      <c r="N64" s="240"/>
      <c r="O64" s="240" t="str">
        <f t="shared" si="22"/>
        <v/>
      </c>
      <c r="P64" s="240" t="str">
        <f t="shared" si="23"/>
        <v/>
      </c>
      <c r="Q64" s="271" t="s">
        <v>138</v>
      </c>
      <c r="R64" s="190"/>
      <c r="S64" s="190"/>
    </row>
    <row r="65" s="183" customFormat="1" ht="22" customHeight="1" spans="1:19">
      <c r="A65" s="203">
        <v>13</v>
      </c>
      <c r="B65" s="155">
        <v>144002</v>
      </c>
      <c r="C65" s="205" t="s">
        <v>24</v>
      </c>
      <c r="D65" s="206" t="s">
        <v>139</v>
      </c>
      <c r="E65" s="213"/>
      <c r="F65" s="203"/>
      <c r="G65" s="203"/>
      <c r="H65" s="208"/>
      <c r="I65" s="236"/>
      <c r="J65" s="237"/>
      <c r="K65" s="238"/>
      <c r="L65" s="238"/>
      <c r="M65" s="239"/>
      <c r="N65" s="240"/>
      <c r="O65" s="240" t="str">
        <f t="shared" si="22"/>
        <v/>
      </c>
      <c r="P65" s="240" t="str">
        <f t="shared" si="23"/>
        <v/>
      </c>
      <c r="Q65" s="271" t="s">
        <v>140</v>
      </c>
      <c r="R65" s="190"/>
      <c r="S65" s="190"/>
    </row>
    <row r="66" s="183" customFormat="1" ht="27" customHeight="1" spans="1:19">
      <c r="A66" s="203">
        <v>14</v>
      </c>
      <c r="B66" s="204">
        <v>180020</v>
      </c>
      <c r="C66" s="272" t="s">
        <v>83</v>
      </c>
      <c r="D66" s="214" t="s">
        <v>141</v>
      </c>
      <c r="E66" s="207"/>
      <c r="F66" s="203"/>
      <c r="G66" s="203"/>
      <c r="H66" s="208"/>
      <c r="I66" s="236"/>
      <c r="J66" s="237"/>
      <c r="K66" s="238"/>
      <c r="L66" s="238"/>
      <c r="M66" s="239"/>
      <c r="N66" s="240"/>
      <c r="O66" s="240" t="str">
        <f t="shared" si="22"/>
        <v/>
      </c>
      <c r="P66" s="240" t="str">
        <f t="shared" si="23"/>
        <v/>
      </c>
      <c r="Q66" s="271" t="s">
        <v>142</v>
      </c>
      <c r="R66" s="190"/>
      <c r="S66" s="190"/>
    </row>
    <row r="67" s="183" customFormat="1" ht="22" customHeight="1" spans="1:19">
      <c r="A67" s="203">
        <v>15</v>
      </c>
      <c r="B67" s="155"/>
      <c r="C67" s="211"/>
      <c r="D67" s="219" t="s">
        <v>143</v>
      </c>
      <c r="E67" s="213" t="s">
        <v>144</v>
      </c>
      <c r="F67" s="203">
        <f t="array" ref="F67">SUM((车辆月末抄表记录!D$2:D$533=总表!D67)*(车辆月末抄表记录!B$2:B$533=总表!C$2)*(车辆月末抄表记录!F$2:F$533))</f>
        <v>0</v>
      </c>
      <c r="G67" s="203"/>
      <c r="H67" s="208">
        <f t="array" ref="H67">MAX(SUM((车辆月末抄表记录!D$2:D$533=总表!D67)*(车辆月末抄表记录!B$2:B$533=总表!F$2)*(车辆月末抄表记录!E$2:E$533)),SUMIF(车辆月末抄表记录!I$2:I$533,YEAR(总表!C$2)&amp;MONTH(总表!C$2)&amp;D67&amp;"新",车辆月末抄表记录!E$2:E$533))</f>
        <v>0</v>
      </c>
      <c r="I67" s="236">
        <f t="array" ref="I67">SUM((车辆月末抄表记录!D$2:D$533=总表!D67)*(车辆月末抄表记录!B$2:B$533=总表!C$2)*(车辆月末抄表记录!E$2:E$533))</f>
        <v>0</v>
      </c>
      <c r="J67" s="237">
        <f>+I67-H67</f>
        <v>0</v>
      </c>
      <c r="K67" s="238">
        <f>SUMIF(加油明细!M$2:M$3164,YEAR(C$2)&amp;MONTH(C$2)&amp;D67,加油明细!G$2:G$3164)</f>
        <v>0</v>
      </c>
      <c r="L67" s="238">
        <f>SUMIF(加油明细!M$2:M$3164,YEAR(C$2)&amp;MONTH(C$2)&amp;D67,加油明细!H$2:H$3164)</f>
        <v>0</v>
      </c>
      <c r="M67" s="239" t="str">
        <f>+IFERROR(K67/J67*100,"")</f>
        <v/>
      </c>
      <c r="N67" s="240" t="str">
        <f>IFERROR(ROUND(L67/J67,4),"")</f>
        <v/>
      </c>
      <c r="O67" s="240" t="str">
        <f t="shared" si="22"/>
        <v/>
      </c>
      <c r="P67" s="240" t="str">
        <f t="shared" si="23"/>
        <v/>
      </c>
      <c r="Q67" s="266" t="s">
        <v>145</v>
      </c>
      <c r="R67" s="190"/>
      <c r="S67" s="190"/>
    </row>
  </sheetData>
  <mergeCells count="15">
    <mergeCell ref="A1:S1"/>
    <mergeCell ref="A2:B2"/>
    <mergeCell ref="H3:J3"/>
    <mergeCell ref="M3:P3"/>
    <mergeCell ref="A3:A4"/>
    <mergeCell ref="B3:B4"/>
    <mergeCell ref="C3:C4"/>
    <mergeCell ref="D3:D4"/>
    <mergeCell ref="E3:E4"/>
    <mergeCell ref="F3:F4"/>
    <mergeCell ref="G3:G4"/>
    <mergeCell ref="K3:K4"/>
    <mergeCell ref="L3:L4"/>
    <mergeCell ref="Q3:Q4"/>
    <mergeCell ref="R3:R4"/>
  </mergeCells>
  <conditionalFormatting sqref="D6">
    <cfRule type="duplicateValues" dxfId="0" priority="96"/>
    <cfRule type="duplicateValues" dxfId="0" priority="97"/>
  </conditionalFormatting>
  <conditionalFormatting sqref="C7">
    <cfRule type="duplicateValues" dxfId="0" priority="68"/>
    <cfRule type="duplicateValues" dxfId="0" priority="69"/>
  </conditionalFormatting>
  <conditionalFormatting sqref="C8">
    <cfRule type="duplicateValues" dxfId="0" priority="64"/>
    <cfRule type="duplicateValues" dxfId="0" priority="65"/>
  </conditionalFormatting>
  <conditionalFormatting sqref="D8">
    <cfRule type="duplicateValues" dxfId="0" priority="66"/>
    <cfRule type="duplicateValues" dxfId="0" priority="67"/>
  </conditionalFormatting>
  <conditionalFormatting sqref="D10">
    <cfRule type="duplicateValues" dxfId="0" priority="1"/>
  </conditionalFormatting>
  <conditionalFormatting sqref="D13">
    <cfRule type="duplicateValues" dxfId="0" priority="111"/>
    <cfRule type="duplicateValues" dxfId="0" priority="112"/>
  </conditionalFormatting>
  <conditionalFormatting sqref="C14">
    <cfRule type="duplicateValues" dxfId="0" priority="100"/>
    <cfRule type="duplicateValues" dxfId="0" priority="101"/>
  </conditionalFormatting>
  <conditionalFormatting sqref="D14">
    <cfRule type="duplicateValues" dxfId="0" priority="98"/>
    <cfRule type="duplicateValues" dxfId="0" priority="99"/>
  </conditionalFormatting>
  <conditionalFormatting sqref="C22">
    <cfRule type="duplicateValues" dxfId="0" priority="12"/>
    <cfRule type="duplicateValues" dxfId="0" priority="13"/>
  </conditionalFormatting>
  <conditionalFormatting sqref="D22">
    <cfRule type="duplicateValues" dxfId="0" priority="10"/>
    <cfRule type="duplicateValues" dxfId="0" priority="11"/>
  </conditionalFormatting>
  <conditionalFormatting sqref="D23">
    <cfRule type="duplicateValues" dxfId="0" priority="113"/>
  </conditionalFormatting>
  <conditionalFormatting sqref="D24">
    <cfRule type="duplicateValues" dxfId="0" priority="133"/>
  </conditionalFormatting>
  <conditionalFormatting sqref="D25">
    <cfRule type="duplicateValues" dxfId="0" priority="132"/>
  </conditionalFormatting>
  <conditionalFormatting sqref="D35">
    <cfRule type="duplicateValues" dxfId="0" priority="86"/>
    <cfRule type="duplicateValues" dxfId="0" priority="87"/>
  </conditionalFormatting>
  <conditionalFormatting sqref="D36">
    <cfRule type="duplicateValues" dxfId="0" priority="2"/>
    <cfRule type="duplicateValues" dxfId="0" priority="3"/>
  </conditionalFormatting>
  <conditionalFormatting sqref="D39">
    <cfRule type="duplicateValues" dxfId="0" priority="78"/>
    <cfRule type="duplicateValues" dxfId="0" priority="79"/>
  </conditionalFormatting>
  <conditionalFormatting sqref="D57">
    <cfRule type="duplicateValues" dxfId="0" priority="131"/>
  </conditionalFormatting>
  <conditionalFormatting sqref="D59">
    <cfRule type="duplicateValues" dxfId="0" priority="120"/>
    <cfRule type="duplicateValues" dxfId="0" priority="121"/>
  </conditionalFormatting>
  <conditionalFormatting sqref="D60">
    <cfRule type="duplicateValues" dxfId="0" priority="115"/>
    <cfRule type="duplicateValues" dxfId="0" priority="116"/>
  </conditionalFormatting>
  <conditionalFormatting sqref="D61">
    <cfRule type="duplicateValues" dxfId="0" priority="114"/>
  </conditionalFormatting>
  <conditionalFormatting sqref="D62">
    <cfRule type="duplicateValues" dxfId="0" priority="118"/>
  </conditionalFormatting>
  <conditionalFormatting sqref="D63">
    <cfRule type="duplicateValues" dxfId="0" priority="117"/>
  </conditionalFormatting>
  <conditionalFormatting sqref="C64">
    <cfRule type="duplicateValues" dxfId="0" priority="84"/>
    <cfRule type="duplicateValues" dxfId="0" priority="85"/>
  </conditionalFormatting>
  <conditionalFormatting sqref="D64">
    <cfRule type="duplicateValues" dxfId="0" priority="82"/>
    <cfRule type="duplicateValues" dxfId="0" priority="83"/>
  </conditionalFormatting>
  <conditionalFormatting sqref="D65">
    <cfRule type="duplicateValues" dxfId="0" priority="80"/>
    <cfRule type="duplicateValues" dxfId="0" priority="81"/>
  </conditionalFormatting>
  <conditionalFormatting sqref="C67">
    <cfRule type="duplicateValues" dxfId="0" priority="20"/>
    <cfRule type="duplicateValues" dxfId="0" priority="21"/>
  </conditionalFormatting>
  <conditionalFormatting sqref="D67">
    <cfRule type="duplicateValues" dxfId="0" priority="18"/>
    <cfRule type="duplicateValues" dxfId="0" priority="19"/>
  </conditionalFormatting>
  <conditionalFormatting sqref="C33:C34">
    <cfRule type="duplicateValues" dxfId="0" priority="8"/>
    <cfRule type="duplicateValues" dxfId="0" priority="9"/>
  </conditionalFormatting>
  <conditionalFormatting sqref="C38:C39">
    <cfRule type="duplicateValues" dxfId="0" priority="126"/>
    <cfRule type="duplicateValues" dxfId="0" priority="127"/>
  </conditionalFormatting>
  <conditionalFormatting sqref="D16:D17">
    <cfRule type="duplicateValues" dxfId="0" priority="90"/>
    <cfRule type="duplicateValues" dxfId="0" priority="91"/>
  </conditionalFormatting>
  <conditionalFormatting sqref="D33:D34">
    <cfRule type="duplicateValues" dxfId="0" priority="6"/>
    <cfRule type="duplicateValues" dxfId="0" priority="7"/>
  </conditionalFormatting>
  <conditionalFormatting sqref="D37:D38">
    <cfRule type="duplicateValues" dxfId="0" priority="129"/>
    <cfRule type="duplicateValues" dxfId="0" priority="130"/>
  </conditionalFormatting>
  <conditionalFormatting sqref="D53:D55">
    <cfRule type="duplicateValues" dxfId="0" priority="142"/>
  </conditionalFormatting>
  <conditionalFormatting sqref="D3:D5 D11:D12 D20 D29:D31 D68:D65499 D58 D41:D52">
    <cfRule type="duplicateValues" dxfId="0" priority="222"/>
  </conditionalFormatting>
  <conditionalFormatting sqref="D21 D26:D28">
    <cfRule type="duplicateValues" dxfId="0" priority="147"/>
  </conditionalFormatting>
  <pageMargins left="0.75" right="0.75" top="1" bottom="1" header="0.509027777777778" footer="0.509027777777778"/>
  <pageSetup paperSize="9" scale="60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66"/>
  <sheetViews>
    <sheetView workbookViewId="0">
      <pane ySplit="1" topLeftCell="A2744" activePane="bottomLeft" state="frozen"/>
      <selection/>
      <selection pane="bottomLeft" activeCell="H2868" sqref="H2868"/>
    </sheetView>
  </sheetViews>
  <sheetFormatPr defaultColWidth="9" defaultRowHeight="14.25"/>
  <cols>
    <col min="1" max="1" width="5.375" style="88" customWidth="1"/>
    <col min="2" max="2" width="13" style="89" customWidth="1"/>
    <col min="3" max="4" width="15" style="88" customWidth="1"/>
    <col min="5" max="5" width="14.125" style="88" customWidth="1"/>
    <col min="6" max="6" width="13.375" style="88" customWidth="1"/>
    <col min="7" max="7" width="11.625" style="90" customWidth="1"/>
    <col min="8" max="8" width="13.375" style="90" customWidth="1"/>
    <col min="9" max="9" width="12.5" style="91" customWidth="1"/>
    <col min="10" max="10" width="12.7583333333333" style="92" customWidth="1"/>
    <col min="11" max="11" width="13" style="88" customWidth="1"/>
    <col min="12" max="12" width="22.725" style="88" customWidth="1"/>
    <col min="13" max="13" width="23.5" style="93" customWidth="1"/>
    <col min="14" max="16384" width="9" style="88"/>
  </cols>
  <sheetData>
    <row r="1" s="85" customFormat="1" ht="24" customHeight="1" spans="1:13">
      <c r="A1" s="94" t="s">
        <v>3</v>
      </c>
      <c r="B1" s="95" t="s">
        <v>146</v>
      </c>
      <c r="C1" s="96" t="s">
        <v>4</v>
      </c>
      <c r="D1" s="96" t="s">
        <v>6</v>
      </c>
      <c r="E1" s="97" t="s">
        <v>147</v>
      </c>
      <c r="F1" s="96" t="s">
        <v>148</v>
      </c>
      <c r="G1" s="97" t="s">
        <v>149</v>
      </c>
      <c r="H1" s="97" t="s">
        <v>150</v>
      </c>
      <c r="I1" s="104" t="s">
        <v>151</v>
      </c>
      <c r="J1" s="105" t="s">
        <v>152</v>
      </c>
      <c r="K1" s="106" t="s">
        <v>153</v>
      </c>
      <c r="L1" s="106" t="s">
        <v>14</v>
      </c>
      <c r="M1" s="107" t="s">
        <v>154</v>
      </c>
    </row>
    <row r="2" s="85" customFormat="1" ht="20.1" customHeight="1" spans="1:13">
      <c r="A2" s="98">
        <v>1</v>
      </c>
      <c r="B2" s="99">
        <v>44647</v>
      </c>
      <c r="C2" s="100">
        <v>141005</v>
      </c>
      <c r="D2" s="101" t="s">
        <v>155</v>
      </c>
      <c r="E2" s="100">
        <v>47678</v>
      </c>
      <c r="F2" s="102">
        <f>H2/G2</f>
        <v>8.3298310498445</v>
      </c>
      <c r="G2" s="100">
        <v>118.97</v>
      </c>
      <c r="H2" s="102">
        <v>991</v>
      </c>
      <c r="I2" s="108"/>
      <c r="J2" s="109" t="s">
        <v>156</v>
      </c>
      <c r="K2" s="110"/>
      <c r="L2" s="111" t="s">
        <v>157</v>
      </c>
      <c r="M2" s="112" t="str">
        <f>YEAR(B2)&amp;MONTH(B2)&amp;D2</f>
        <v>20223闽AQ6377</v>
      </c>
    </row>
    <row r="3" s="85" customFormat="1" ht="20.1" customHeight="1" spans="1:13">
      <c r="A3" s="98">
        <v>2</v>
      </c>
      <c r="B3" s="99">
        <v>44652</v>
      </c>
      <c r="C3" s="100">
        <v>141005</v>
      </c>
      <c r="D3" s="101" t="s">
        <v>155</v>
      </c>
      <c r="E3" s="103">
        <v>48052</v>
      </c>
      <c r="F3" s="102">
        <f t="shared" ref="F3:F66" si="0">H3/G3</f>
        <v>8.41993476446939</v>
      </c>
      <c r="G3" s="100">
        <v>131.83</v>
      </c>
      <c r="H3" s="102">
        <v>1110</v>
      </c>
      <c r="I3" s="108"/>
      <c r="J3" s="109" t="s">
        <v>156</v>
      </c>
      <c r="K3" s="110"/>
      <c r="L3" s="111" t="s">
        <v>157</v>
      </c>
      <c r="M3" s="112" t="str">
        <f t="shared" ref="M3:M66" si="1">YEAR(B3)&amp;MONTH(B3)&amp;D3</f>
        <v>20224闽AQ6377</v>
      </c>
    </row>
    <row r="4" s="85" customFormat="1" ht="20.1" customHeight="1" spans="1:13">
      <c r="A4" s="98">
        <v>3</v>
      </c>
      <c r="B4" s="99">
        <v>44654</v>
      </c>
      <c r="C4" s="100">
        <v>141005</v>
      </c>
      <c r="D4" s="101" t="s">
        <v>155</v>
      </c>
      <c r="E4" s="103">
        <v>48347</v>
      </c>
      <c r="F4" s="102">
        <f t="shared" si="0"/>
        <v>8.41966781779313</v>
      </c>
      <c r="G4" s="100">
        <v>121.62</v>
      </c>
      <c r="H4" s="100">
        <v>1024</v>
      </c>
      <c r="I4" s="113"/>
      <c r="J4" s="109" t="s">
        <v>156</v>
      </c>
      <c r="K4" s="110"/>
      <c r="L4" s="111" t="s">
        <v>157</v>
      </c>
      <c r="M4" s="112" t="str">
        <f t="shared" si="1"/>
        <v>20224闽AQ6377</v>
      </c>
    </row>
    <row r="5" s="85" customFormat="1" ht="20.1" customHeight="1" spans="1:13">
      <c r="A5" s="98">
        <v>4</v>
      </c>
      <c r="B5" s="99">
        <v>44656</v>
      </c>
      <c r="C5" s="100">
        <v>141005</v>
      </c>
      <c r="D5" s="101" t="s">
        <v>155</v>
      </c>
      <c r="E5" s="103">
        <v>48715</v>
      </c>
      <c r="F5" s="102">
        <f t="shared" si="0"/>
        <v>8.42026825633383</v>
      </c>
      <c r="G5" s="100">
        <v>134.2</v>
      </c>
      <c r="H5" s="100">
        <v>1130</v>
      </c>
      <c r="I5" s="113"/>
      <c r="J5" s="109" t="s">
        <v>156</v>
      </c>
      <c r="K5" s="110"/>
      <c r="L5" s="111" t="s">
        <v>157</v>
      </c>
      <c r="M5" s="112" t="str">
        <f t="shared" si="1"/>
        <v>20224闽AQ6377</v>
      </c>
    </row>
    <row r="6" s="85" customFormat="1" ht="20.1" customHeight="1" spans="1:13">
      <c r="A6" s="98">
        <v>5</v>
      </c>
      <c r="B6" s="99">
        <v>44658</v>
      </c>
      <c r="C6" s="100">
        <v>141005</v>
      </c>
      <c r="D6" s="101" t="s">
        <v>155</v>
      </c>
      <c r="E6" s="103">
        <v>49012</v>
      </c>
      <c r="F6" s="102">
        <f t="shared" si="0"/>
        <v>8.42003754906981</v>
      </c>
      <c r="G6" s="100">
        <v>117.18</v>
      </c>
      <c r="H6" s="100">
        <v>986.66</v>
      </c>
      <c r="I6" s="113"/>
      <c r="J6" s="109" t="s">
        <v>156</v>
      </c>
      <c r="K6" s="110"/>
      <c r="L6" s="111" t="s">
        <v>157</v>
      </c>
      <c r="M6" s="112" t="str">
        <f t="shared" si="1"/>
        <v>20224闽AQ6377</v>
      </c>
    </row>
    <row r="7" s="86" customFormat="1" ht="20.1" customHeight="1" spans="1:13">
      <c r="A7" s="98">
        <v>6</v>
      </c>
      <c r="B7" s="99">
        <v>44660</v>
      </c>
      <c r="C7" s="100">
        <v>141005</v>
      </c>
      <c r="D7" s="101" t="s">
        <v>155</v>
      </c>
      <c r="E7" s="103">
        <v>49316</v>
      </c>
      <c r="F7" s="102">
        <f t="shared" si="0"/>
        <v>8.42000354358611</v>
      </c>
      <c r="G7" s="100">
        <v>112.88</v>
      </c>
      <c r="H7" s="100">
        <v>950.45</v>
      </c>
      <c r="I7" s="113"/>
      <c r="J7" s="109" t="s">
        <v>156</v>
      </c>
      <c r="K7" s="110"/>
      <c r="L7" s="111" t="s">
        <v>157</v>
      </c>
      <c r="M7" s="112" t="str">
        <f t="shared" si="1"/>
        <v>20224闽AQ6377</v>
      </c>
    </row>
    <row r="8" s="86" customFormat="1" ht="20.1" customHeight="1" spans="1:13">
      <c r="A8" s="98">
        <v>7</v>
      </c>
      <c r="B8" s="99">
        <v>44662</v>
      </c>
      <c r="C8" s="100">
        <v>141005</v>
      </c>
      <c r="D8" s="101" t="s">
        <v>155</v>
      </c>
      <c r="E8" s="103">
        <v>49612</v>
      </c>
      <c r="F8" s="102">
        <f t="shared" si="0"/>
        <v>8.42000343701667</v>
      </c>
      <c r="G8" s="100">
        <v>116.38</v>
      </c>
      <c r="H8" s="100">
        <v>979.92</v>
      </c>
      <c r="I8" s="113"/>
      <c r="J8" s="109" t="s">
        <v>156</v>
      </c>
      <c r="K8" s="110"/>
      <c r="L8" s="111" t="s">
        <v>157</v>
      </c>
      <c r="M8" s="112" t="str">
        <f t="shared" si="1"/>
        <v>20224闽AQ6377</v>
      </c>
    </row>
    <row r="9" s="86" customFormat="1" ht="20.1" customHeight="1" spans="1:13">
      <c r="A9" s="98">
        <v>8</v>
      </c>
      <c r="B9" s="99">
        <v>44664</v>
      </c>
      <c r="C9" s="100">
        <v>141005</v>
      </c>
      <c r="D9" s="101" t="s">
        <v>155</v>
      </c>
      <c r="E9" s="103">
        <v>49907</v>
      </c>
      <c r="F9" s="102">
        <f t="shared" si="0"/>
        <v>8.41964285714286</v>
      </c>
      <c r="G9" s="100">
        <v>112</v>
      </c>
      <c r="H9" s="100">
        <v>943</v>
      </c>
      <c r="I9" s="113"/>
      <c r="J9" s="109" t="s">
        <v>158</v>
      </c>
      <c r="K9" s="110"/>
      <c r="L9" s="111" t="s">
        <v>157</v>
      </c>
      <c r="M9" s="112" t="str">
        <f t="shared" si="1"/>
        <v>20224闽AQ6377</v>
      </c>
    </row>
    <row r="10" s="86" customFormat="1" ht="20.1" customHeight="1" spans="1:13">
      <c r="A10" s="98">
        <v>9</v>
      </c>
      <c r="B10" s="99">
        <v>44666</v>
      </c>
      <c r="C10" s="100">
        <v>141005</v>
      </c>
      <c r="D10" s="101" t="s">
        <v>155</v>
      </c>
      <c r="E10" s="103">
        <v>50275</v>
      </c>
      <c r="F10" s="102">
        <f t="shared" si="0"/>
        <v>8.4199984940893</v>
      </c>
      <c r="G10" s="100">
        <v>132.81</v>
      </c>
      <c r="H10" s="100">
        <v>1118.26</v>
      </c>
      <c r="I10" s="113"/>
      <c r="J10" s="109" t="s">
        <v>158</v>
      </c>
      <c r="K10" s="110"/>
      <c r="L10" s="111" t="s">
        <v>157</v>
      </c>
      <c r="M10" s="112" t="str">
        <f t="shared" si="1"/>
        <v>20224闽AQ6377</v>
      </c>
    </row>
    <row r="11" s="86" customFormat="1" ht="20.1" customHeight="1" spans="1:13">
      <c r="A11" s="98">
        <v>10</v>
      </c>
      <c r="B11" s="99">
        <v>44668</v>
      </c>
      <c r="C11" s="100">
        <v>141005</v>
      </c>
      <c r="D11" s="101" t="s">
        <v>155</v>
      </c>
      <c r="E11" s="100">
        <v>50572</v>
      </c>
      <c r="F11" s="102">
        <f t="shared" si="0"/>
        <v>7.97002461322082</v>
      </c>
      <c r="G11" s="100">
        <v>113.76</v>
      </c>
      <c r="H11" s="100">
        <v>906.67</v>
      </c>
      <c r="I11" s="113"/>
      <c r="J11" s="109" t="s">
        <v>158</v>
      </c>
      <c r="K11" s="110"/>
      <c r="L11" s="111" t="s">
        <v>157</v>
      </c>
      <c r="M11" s="112" t="str">
        <f t="shared" si="1"/>
        <v>20224闽AQ6377</v>
      </c>
    </row>
    <row r="12" s="86" customFormat="1" ht="20.1" customHeight="1" spans="1:13">
      <c r="A12" s="98">
        <v>11</v>
      </c>
      <c r="B12" s="99">
        <v>44671</v>
      </c>
      <c r="C12" s="100">
        <v>141005</v>
      </c>
      <c r="D12" s="101" t="s">
        <v>155</v>
      </c>
      <c r="E12" s="100">
        <v>50946</v>
      </c>
      <c r="F12" s="102">
        <f t="shared" si="0"/>
        <v>7.96998556998557</v>
      </c>
      <c r="G12" s="100">
        <v>138.6</v>
      </c>
      <c r="H12" s="100">
        <v>1104.64</v>
      </c>
      <c r="I12" s="113"/>
      <c r="J12" s="109" t="s">
        <v>158</v>
      </c>
      <c r="K12" s="110"/>
      <c r="L12" s="111" t="s">
        <v>157</v>
      </c>
      <c r="M12" s="112" t="str">
        <f t="shared" si="1"/>
        <v>20224闽AQ6377</v>
      </c>
    </row>
    <row r="13" s="86" customFormat="1" ht="20.1" customHeight="1" spans="1:13">
      <c r="A13" s="98">
        <v>12</v>
      </c>
      <c r="B13" s="99"/>
      <c r="C13" s="100"/>
      <c r="D13" s="100"/>
      <c r="E13" s="100"/>
      <c r="F13" s="102"/>
      <c r="G13" s="100"/>
      <c r="H13" s="102"/>
      <c r="I13" s="108"/>
      <c r="J13" s="113"/>
      <c r="K13" s="110"/>
      <c r="L13" s="110"/>
      <c r="M13" s="112" t="str">
        <f t="shared" si="1"/>
        <v>19001</v>
      </c>
    </row>
    <row r="14" s="86" customFormat="1" ht="20.1" customHeight="1" spans="1:13">
      <c r="A14" s="98">
        <v>13</v>
      </c>
      <c r="B14" s="99">
        <v>44640</v>
      </c>
      <c r="C14" s="100">
        <v>141007</v>
      </c>
      <c r="D14" s="101" t="s">
        <v>159</v>
      </c>
      <c r="E14" s="103">
        <v>96343</v>
      </c>
      <c r="F14" s="102">
        <f t="shared" si="0"/>
        <v>8.33035395066142</v>
      </c>
      <c r="G14" s="100">
        <v>111.88</v>
      </c>
      <c r="H14" s="102">
        <v>932</v>
      </c>
      <c r="I14" s="108"/>
      <c r="J14" s="109" t="s">
        <v>158</v>
      </c>
      <c r="K14" s="110"/>
      <c r="L14" s="111" t="s">
        <v>157</v>
      </c>
      <c r="M14" s="112" t="str">
        <f t="shared" si="1"/>
        <v>20223闽AR5951</v>
      </c>
    </row>
    <row r="15" s="86" customFormat="1" ht="20.1" customHeight="1" spans="1:13">
      <c r="A15" s="98">
        <v>14</v>
      </c>
      <c r="B15" s="99">
        <v>44643</v>
      </c>
      <c r="C15" s="100">
        <v>141007</v>
      </c>
      <c r="D15" s="101" t="s">
        <v>159</v>
      </c>
      <c r="E15" s="103">
        <v>96581</v>
      </c>
      <c r="F15" s="102">
        <f t="shared" si="0"/>
        <v>8.32966064345527</v>
      </c>
      <c r="G15" s="100">
        <v>113.45</v>
      </c>
      <c r="H15" s="102">
        <v>945</v>
      </c>
      <c r="I15" s="108"/>
      <c r="J15" s="109" t="s">
        <v>158</v>
      </c>
      <c r="K15" s="110"/>
      <c r="L15" s="111" t="s">
        <v>157</v>
      </c>
      <c r="M15" s="112" t="str">
        <f t="shared" si="1"/>
        <v>20223闽AR5951</v>
      </c>
    </row>
    <row r="16" s="86" customFormat="1" ht="20.1" customHeight="1" spans="1:13">
      <c r="A16" s="98">
        <v>15</v>
      </c>
      <c r="B16" s="99">
        <v>44647</v>
      </c>
      <c r="C16" s="100">
        <v>141007</v>
      </c>
      <c r="D16" s="101" t="s">
        <v>159</v>
      </c>
      <c r="E16" s="103"/>
      <c r="F16" s="102">
        <f t="shared" si="0"/>
        <v>8.33027185892726</v>
      </c>
      <c r="G16" s="100">
        <v>108.88</v>
      </c>
      <c r="H16" s="102">
        <v>907</v>
      </c>
      <c r="I16" s="108"/>
      <c r="J16" s="109" t="s">
        <v>158</v>
      </c>
      <c r="K16" s="110"/>
      <c r="L16" s="111" t="s">
        <v>157</v>
      </c>
      <c r="M16" s="112" t="str">
        <f t="shared" si="1"/>
        <v>20223闽AR5951</v>
      </c>
    </row>
    <row r="17" s="86" customFormat="1" ht="20.1" customHeight="1" spans="1:13">
      <c r="A17" s="98">
        <v>16</v>
      </c>
      <c r="B17" s="99">
        <v>44651</v>
      </c>
      <c r="C17" s="100">
        <v>141007</v>
      </c>
      <c r="D17" s="101" t="s">
        <v>159</v>
      </c>
      <c r="E17" s="103">
        <v>97215</v>
      </c>
      <c r="F17" s="102">
        <f t="shared" si="0"/>
        <v>8.32986255726781</v>
      </c>
      <c r="G17" s="100">
        <v>120.05</v>
      </c>
      <c r="H17" s="102">
        <v>1000</v>
      </c>
      <c r="I17" s="108"/>
      <c r="J17" s="109" t="s">
        <v>158</v>
      </c>
      <c r="K17" s="110"/>
      <c r="L17" s="111" t="s">
        <v>157</v>
      </c>
      <c r="M17" s="112" t="str">
        <f t="shared" si="1"/>
        <v>20223闽AR5951</v>
      </c>
    </row>
    <row r="18" s="86" customFormat="1" ht="20.1" customHeight="1" spans="1:13">
      <c r="A18" s="98">
        <v>17</v>
      </c>
      <c r="B18" s="99">
        <v>44654</v>
      </c>
      <c r="C18" s="100">
        <v>141007</v>
      </c>
      <c r="D18" s="101" t="s">
        <v>159</v>
      </c>
      <c r="E18" s="103">
        <v>97460</v>
      </c>
      <c r="F18" s="102">
        <f t="shared" si="0"/>
        <v>8.420085731782</v>
      </c>
      <c r="G18" s="100">
        <v>97.98</v>
      </c>
      <c r="H18" s="102">
        <v>825</v>
      </c>
      <c r="I18" s="108"/>
      <c r="J18" s="109" t="s">
        <v>158</v>
      </c>
      <c r="K18" s="110"/>
      <c r="L18" s="111" t="s">
        <v>157</v>
      </c>
      <c r="M18" s="112" t="str">
        <f t="shared" si="1"/>
        <v>20224闽AR5951</v>
      </c>
    </row>
    <row r="19" s="86" customFormat="1" ht="20.1" customHeight="1" spans="1:13">
      <c r="A19" s="98">
        <v>18</v>
      </c>
      <c r="B19" s="99">
        <v>44657</v>
      </c>
      <c r="C19" s="100">
        <v>141007</v>
      </c>
      <c r="D19" s="101" t="s">
        <v>159</v>
      </c>
      <c r="E19" s="103">
        <v>97780</v>
      </c>
      <c r="F19" s="102">
        <f t="shared" si="0"/>
        <v>8.42000990589401</v>
      </c>
      <c r="G19" s="100">
        <v>121.14</v>
      </c>
      <c r="H19" s="100">
        <v>1020</v>
      </c>
      <c r="I19" s="113"/>
      <c r="J19" s="109" t="s">
        <v>158</v>
      </c>
      <c r="K19" s="110"/>
      <c r="L19" s="111" t="s">
        <v>157</v>
      </c>
      <c r="M19" s="112" t="str">
        <f t="shared" si="1"/>
        <v>20224闽AR5951</v>
      </c>
    </row>
    <row r="20" s="86" customFormat="1" ht="20.1" customHeight="1" spans="1:13">
      <c r="A20" s="98">
        <v>19</v>
      </c>
      <c r="B20" s="99">
        <v>44659</v>
      </c>
      <c r="C20" s="100">
        <v>141007</v>
      </c>
      <c r="D20" s="101" t="s">
        <v>159</v>
      </c>
      <c r="E20" s="103">
        <v>98078</v>
      </c>
      <c r="F20" s="102">
        <f t="shared" si="0"/>
        <v>8.41997275668313</v>
      </c>
      <c r="G20" s="100">
        <v>117.46</v>
      </c>
      <c r="H20" s="100">
        <v>989.01</v>
      </c>
      <c r="I20" s="113"/>
      <c r="J20" s="109" t="s">
        <v>158</v>
      </c>
      <c r="K20" s="110"/>
      <c r="L20" s="111" t="s">
        <v>157</v>
      </c>
      <c r="M20" s="112" t="str">
        <f t="shared" si="1"/>
        <v>20224闽AR5951</v>
      </c>
    </row>
    <row r="21" s="86" customFormat="1" ht="20.1" customHeight="1" spans="1:13">
      <c r="A21" s="98">
        <v>20</v>
      </c>
      <c r="B21" s="99">
        <v>44661</v>
      </c>
      <c r="C21" s="100">
        <v>141007</v>
      </c>
      <c r="D21" s="101" t="s">
        <v>159</v>
      </c>
      <c r="E21" s="103">
        <v>98376</v>
      </c>
      <c r="F21" s="102">
        <f t="shared" si="0"/>
        <v>8.42005597014925</v>
      </c>
      <c r="G21" s="100">
        <v>107.2</v>
      </c>
      <c r="H21" s="100">
        <v>902.63</v>
      </c>
      <c r="I21" s="113"/>
      <c r="J21" s="109" t="s">
        <v>158</v>
      </c>
      <c r="K21" s="110"/>
      <c r="L21" s="111" t="s">
        <v>157</v>
      </c>
      <c r="M21" s="112" t="str">
        <f t="shared" si="1"/>
        <v>20224闽AR5951</v>
      </c>
    </row>
    <row r="22" s="86" customFormat="1" ht="20.1" customHeight="1" spans="1:13">
      <c r="A22" s="98">
        <v>21</v>
      </c>
      <c r="B22" s="99">
        <v>44662</v>
      </c>
      <c r="C22" s="100">
        <v>141007</v>
      </c>
      <c r="D22" s="101" t="s">
        <v>159</v>
      </c>
      <c r="E22" s="103">
        <v>98600</v>
      </c>
      <c r="F22" s="102">
        <f t="shared" si="0"/>
        <v>8.41998851234922</v>
      </c>
      <c r="G22" s="100">
        <v>87.05</v>
      </c>
      <c r="H22" s="100">
        <v>732.96</v>
      </c>
      <c r="I22" s="113"/>
      <c r="J22" s="109" t="s">
        <v>158</v>
      </c>
      <c r="K22" s="110"/>
      <c r="L22" s="111" t="s">
        <v>157</v>
      </c>
      <c r="M22" s="112" t="str">
        <f t="shared" si="1"/>
        <v>20224闽AR5951</v>
      </c>
    </row>
    <row r="23" s="86" customFormat="1" ht="20.1" customHeight="1" spans="1:13">
      <c r="A23" s="98">
        <v>22</v>
      </c>
      <c r="B23" s="99">
        <v>44664</v>
      </c>
      <c r="C23" s="100">
        <v>141007</v>
      </c>
      <c r="D23" s="101" t="s">
        <v>159</v>
      </c>
      <c r="E23" s="103">
        <v>98824</v>
      </c>
      <c r="F23" s="102">
        <f t="shared" si="0"/>
        <v>8.41997466216216</v>
      </c>
      <c r="G23" s="100">
        <v>94.72</v>
      </c>
      <c r="H23" s="100">
        <v>797.54</v>
      </c>
      <c r="I23" s="113"/>
      <c r="J23" s="109" t="s">
        <v>158</v>
      </c>
      <c r="K23" s="110"/>
      <c r="L23" s="111" t="s">
        <v>157</v>
      </c>
      <c r="M23" s="112" t="str">
        <f t="shared" si="1"/>
        <v>20224闽AR5951</v>
      </c>
    </row>
    <row r="24" s="86" customFormat="1" ht="20.1" customHeight="1" spans="1:13">
      <c r="A24" s="98">
        <v>23</v>
      </c>
      <c r="B24" s="99">
        <v>44666</v>
      </c>
      <c r="C24" s="100">
        <v>141007</v>
      </c>
      <c r="D24" s="101" t="s">
        <v>159</v>
      </c>
      <c r="E24" s="103">
        <v>99048</v>
      </c>
      <c r="F24" s="102">
        <f t="shared" si="0"/>
        <v>8.42003740939911</v>
      </c>
      <c r="G24" s="100">
        <v>85.54</v>
      </c>
      <c r="H24" s="100">
        <v>720.25</v>
      </c>
      <c r="I24" s="113"/>
      <c r="J24" s="109" t="s">
        <v>156</v>
      </c>
      <c r="K24" s="110"/>
      <c r="L24" s="111" t="s">
        <v>157</v>
      </c>
      <c r="M24" s="112" t="str">
        <f t="shared" si="1"/>
        <v>20224闽AR5951</v>
      </c>
    </row>
    <row r="25" s="86" customFormat="1" ht="20.1" customHeight="1" spans="1:13">
      <c r="A25" s="98">
        <v>24</v>
      </c>
      <c r="B25" s="99">
        <v>44668</v>
      </c>
      <c r="C25" s="100">
        <v>141007</v>
      </c>
      <c r="D25" s="101" t="s">
        <v>159</v>
      </c>
      <c r="E25" s="100">
        <v>99271</v>
      </c>
      <c r="F25" s="102">
        <f t="shared" si="0"/>
        <v>7.9699714013346</v>
      </c>
      <c r="G25" s="100">
        <v>125.88</v>
      </c>
      <c r="H25" s="100">
        <v>1003.26</v>
      </c>
      <c r="I25" s="113"/>
      <c r="J25" s="109" t="s">
        <v>156</v>
      </c>
      <c r="K25" s="110"/>
      <c r="L25" s="111" t="s">
        <v>157</v>
      </c>
      <c r="M25" s="112" t="str">
        <f t="shared" si="1"/>
        <v>20224闽AR5951</v>
      </c>
    </row>
    <row r="26" s="86" customFormat="1" ht="20.1" customHeight="1" spans="1:13">
      <c r="A26" s="98">
        <v>25</v>
      </c>
      <c r="B26" s="99"/>
      <c r="C26" s="100"/>
      <c r="D26" s="100"/>
      <c r="E26" s="103"/>
      <c r="F26" s="102"/>
      <c r="G26" s="100"/>
      <c r="H26" s="102"/>
      <c r="I26" s="108"/>
      <c r="J26" s="113"/>
      <c r="K26" s="110"/>
      <c r="L26" s="110"/>
      <c r="M26" s="112" t="str">
        <f t="shared" si="1"/>
        <v>19001</v>
      </c>
    </row>
    <row r="27" s="86" customFormat="1" ht="20.1" customHeight="1" spans="1:13">
      <c r="A27" s="98">
        <v>26</v>
      </c>
      <c r="B27" s="99">
        <v>44653</v>
      </c>
      <c r="C27" s="100">
        <v>141004</v>
      </c>
      <c r="D27" s="101" t="s">
        <v>160</v>
      </c>
      <c r="E27" s="103">
        <v>61265</v>
      </c>
      <c r="F27" s="102">
        <f t="shared" si="0"/>
        <v>8.420085731782</v>
      </c>
      <c r="G27" s="100">
        <v>130.64</v>
      </c>
      <c r="H27" s="102">
        <v>1100</v>
      </c>
      <c r="I27" s="108"/>
      <c r="J27" s="109" t="s">
        <v>158</v>
      </c>
      <c r="K27" s="110"/>
      <c r="L27" s="111" t="s">
        <v>157</v>
      </c>
      <c r="M27" s="112" t="str">
        <f t="shared" si="1"/>
        <v>20224闽AQ6108</v>
      </c>
    </row>
    <row r="28" s="86" customFormat="1" ht="20.1" customHeight="1" spans="1:13">
      <c r="A28" s="98">
        <v>27</v>
      </c>
      <c r="B28" s="99">
        <v>44655</v>
      </c>
      <c r="C28" s="100">
        <v>141004</v>
      </c>
      <c r="D28" s="101" t="s">
        <v>160</v>
      </c>
      <c r="E28" s="103">
        <v>61562</v>
      </c>
      <c r="F28" s="102">
        <f t="shared" si="0"/>
        <v>8.42004835088931</v>
      </c>
      <c r="G28" s="100">
        <v>115.82</v>
      </c>
      <c r="H28" s="100">
        <v>975.21</v>
      </c>
      <c r="I28" s="113"/>
      <c r="J28" s="109" t="s">
        <v>158</v>
      </c>
      <c r="K28" s="110"/>
      <c r="L28" s="111" t="s">
        <v>157</v>
      </c>
      <c r="M28" s="112" t="str">
        <f t="shared" si="1"/>
        <v>20224闽AQ6108</v>
      </c>
    </row>
    <row r="29" s="86" customFormat="1" ht="20.1" customHeight="1" spans="1:13">
      <c r="A29" s="98">
        <v>28</v>
      </c>
      <c r="B29" s="99">
        <v>44658</v>
      </c>
      <c r="C29" s="100">
        <v>141004</v>
      </c>
      <c r="D29" s="101" t="s">
        <v>160</v>
      </c>
      <c r="E29" s="103">
        <v>61858</v>
      </c>
      <c r="F29" s="102">
        <f t="shared" si="0"/>
        <v>8.4200124080475</v>
      </c>
      <c r="G29" s="100">
        <v>112.83</v>
      </c>
      <c r="H29" s="100">
        <v>950.03</v>
      </c>
      <c r="I29" s="113"/>
      <c r="J29" s="109" t="s">
        <v>158</v>
      </c>
      <c r="K29" s="110"/>
      <c r="L29" s="111" t="s">
        <v>157</v>
      </c>
      <c r="M29" s="112" t="str">
        <f t="shared" si="1"/>
        <v>20224闽AQ6108</v>
      </c>
    </row>
    <row r="30" s="86" customFormat="1" ht="20.1" customHeight="1" spans="1:13">
      <c r="A30" s="98">
        <v>29</v>
      </c>
      <c r="B30" s="99">
        <v>44660</v>
      </c>
      <c r="C30" s="100">
        <v>141004</v>
      </c>
      <c r="D30" s="101" t="s">
        <v>160</v>
      </c>
      <c r="E30" s="103">
        <v>62228</v>
      </c>
      <c r="F30" s="102">
        <f t="shared" si="0"/>
        <v>8.41998844598498</v>
      </c>
      <c r="G30" s="100">
        <v>138.48</v>
      </c>
      <c r="H30" s="100">
        <v>1166</v>
      </c>
      <c r="I30" s="113"/>
      <c r="J30" s="109" t="s">
        <v>158</v>
      </c>
      <c r="K30" s="110"/>
      <c r="L30" s="111" t="s">
        <v>157</v>
      </c>
      <c r="M30" s="112" t="str">
        <f t="shared" si="1"/>
        <v>20224闽AQ6108</v>
      </c>
    </row>
    <row r="31" s="86" customFormat="1" ht="20.1" customHeight="1" spans="1:13">
      <c r="A31" s="98">
        <v>30</v>
      </c>
      <c r="B31" s="99">
        <v>44662</v>
      </c>
      <c r="C31" s="100">
        <v>141004</v>
      </c>
      <c r="D31" s="101" t="s">
        <v>160</v>
      </c>
      <c r="E31" s="103">
        <v>62525</v>
      </c>
      <c r="F31" s="102">
        <f t="shared" si="0"/>
        <v>8.41999654039093</v>
      </c>
      <c r="G31" s="100">
        <v>115.62</v>
      </c>
      <c r="H31" s="100">
        <v>973.52</v>
      </c>
      <c r="I31" s="113"/>
      <c r="J31" s="109" t="s">
        <v>158</v>
      </c>
      <c r="K31" s="110"/>
      <c r="L31" s="111" t="s">
        <v>157</v>
      </c>
      <c r="M31" s="112" t="str">
        <f t="shared" si="1"/>
        <v>20224闽AQ6108</v>
      </c>
    </row>
    <row r="32" s="86" customFormat="1" ht="20.1" customHeight="1" spans="1:13">
      <c r="A32" s="98">
        <v>31</v>
      </c>
      <c r="B32" s="99">
        <v>44664</v>
      </c>
      <c r="C32" s="100">
        <v>141004</v>
      </c>
      <c r="D32" s="101" t="s">
        <v>160</v>
      </c>
      <c r="E32" s="103">
        <v>62825</v>
      </c>
      <c r="F32" s="102">
        <f t="shared" si="0"/>
        <v>8.41996557659208</v>
      </c>
      <c r="G32" s="100">
        <v>110.39</v>
      </c>
      <c r="H32" s="100">
        <v>929.48</v>
      </c>
      <c r="I32" s="113"/>
      <c r="J32" s="109" t="s">
        <v>156</v>
      </c>
      <c r="K32" s="110"/>
      <c r="L32" s="111" t="s">
        <v>157</v>
      </c>
      <c r="M32" s="112" t="str">
        <f t="shared" si="1"/>
        <v>20224闽AQ6108</v>
      </c>
    </row>
    <row r="33" s="86" customFormat="1" ht="20.1" customHeight="1" spans="1:13">
      <c r="A33" s="98">
        <v>32</v>
      </c>
      <c r="B33" s="99">
        <v>44666</v>
      </c>
      <c r="C33" s="100">
        <v>141004</v>
      </c>
      <c r="D33" s="101" t="s">
        <v>160</v>
      </c>
      <c r="E33" s="103">
        <v>63049</v>
      </c>
      <c r="F33" s="102">
        <f t="shared" si="0"/>
        <v>8.42002363304329</v>
      </c>
      <c r="G33" s="100">
        <v>93.09</v>
      </c>
      <c r="H33" s="100">
        <v>783.82</v>
      </c>
      <c r="I33" s="113"/>
      <c r="J33" s="109" t="s">
        <v>158</v>
      </c>
      <c r="K33" s="110"/>
      <c r="L33" s="111" t="s">
        <v>157</v>
      </c>
      <c r="M33" s="112" t="str">
        <f t="shared" si="1"/>
        <v>20224闽AQ6108</v>
      </c>
    </row>
    <row r="34" s="86" customFormat="1" ht="20.1" customHeight="1" spans="1:13">
      <c r="A34" s="98">
        <v>33</v>
      </c>
      <c r="B34" s="99"/>
      <c r="C34" s="100"/>
      <c r="D34" s="100"/>
      <c r="E34" s="103"/>
      <c r="F34" s="102"/>
      <c r="G34" s="100"/>
      <c r="H34" s="102"/>
      <c r="I34" s="108"/>
      <c r="J34" s="113"/>
      <c r="K34" s="110"/>
      <c r="L34" s="110"/>
      <c r="M34" s="112" t="str">
        <f t="shared" si="1"/>
        <v>19001</v>
      </c>
    </row>
    <row r="35" s="86" customFormat="1" ht="20.1" customHeight="1" spans="1:13">
      <c r="A35" s="98">
        <v>34</v>
      </c>
      <c r="B35" s="99">
        <v>44655</v>
      </c>
      <c r="C35" s="100">
        <v>190002</v>
      </c>
      <c r="D35" s="101" t="s">
        <v>161</v>
      </c>
      <c r="E35" s="103">
        <v>158371</v>
      </c>
      <c r="F35" s="102">
        <f t="shared" si="0"/>
        <v>8.68968671392637</v>
      </c>
      <c r="G35" s="100">
        <v>43.73</v>
      </c>
      <c r="H35" s="100">
        <v>380</v>
      </c>
      <c r="I35" s="113"/>
      <c r="J35" s="114" t="s">
        <v>162</v>
      </c>
      <c r="K35" s="110"/>
      <c r="L35" s="111" t="s">
        <v>157</v>
      </c>
      <c r="M35" s="112" t="str">
        <f t="shared" si="1"/>
        <v>20224闽A632Q8</v>
      </c>
    </row>
    <row r="36" s="86" customFormat="1" ht="20.1" customHeight="1" spans="1:13">
      <c r="A36" s="98">
        <v>35</v>
      </c>
      <c r="B36" s="99">
        <v>44670</v>
      </c>
      <c r="C36" s="100">
        <v>190002</v>
      </c>
      <c r="D36" s="101" t="s">
        <v>161</v>
      </c>
      <c r="E36" s="100">
        <v>158795</v>
      </c>
      <c r="F36" s="102">
        <f t="shared" si="0"/>
        <v>8.26086956521739</v>
      </c>
      <c r="G36" s="100">
        <v>46</v>
      </c>
      <c r="H36" s="100">
        <v>380</v>
      </c>
      <c r="I36" s="113"/>
      <c r="J36" s="114" t="s">
        <v>162</v>
      </c>
      <c r="K36" s="110"/>
      <c r="L36" s="111" t="s">
        <v>157</v>
      </c>
      <c r="M36" s="112" t="str">
        <f t="shared" si="1"/>
        <v>20224闽A632Q8</v>
      </c>
    </row>
    <row r="37" s="86" customFormat="1" ht="20.1" customHeight="1" spans="1:13">
      <c r="A37" s="98">
        <v>36</v>
      </c>
      <c r="B37" s="99">
        <v>44675</v>
      </c>
      <c r="C37" s="100">
        <v>190002</v>
      </c>
      <c r="D37" s="101" t="s">
        <v>161</v>
      </c>
      <c r="E37" s="100">
        <v>159272</v>
      </c>
      <c r="F37" s="102">
        <f t="shared" si="0"/>
        <v>8.26021827519795</v>
      </c>
      <c r="G37" s="100">
        <v>46.73</v>
      </c>
      <c r="H37" s="100">
        <v>386</v>
      </c>
      <c r="I37" s="113"/>
      <c r="J37" s="114" t="s">
        <v>162</v>
      </c>
      <c r="K37" s="110"/>
      <c r="L37" s="111" t="s">
        <v>157</v>
      </c>
      <c r="M37" s="112" t="str">
        <f t="shared" si="1"/>
        <v>20224闽A632Q8</v>
      </c>
    </row>
    <row r="38" s="86" customFormat="1" ht="20.1" customHeight="1" spans="1:13">
      <c r="A38" s="98">
        <v>37</v>
      </c>
      <c r="B38" s="99"/>
      <c r="C38" s="100"/>
      <c r="D38" s="100"/>
      <c r="E38" s="103"/>
      <c r="F38" s="102"/>
      <c r="G38" s="100"/>
      <c r="H38" s="100"/>
      <c r="I38" s="113"/>
      <c r="J38" s="113"/>
      <c r="K38" s="110"/>
      <c r="L38" s="110"/>
      <c r="M38" s="112" t="str">
        <f t="shared" si="1"/>
        <v>19001</v>
      </c>
    </row>
    <row r="39" s="86" customFormat="1" ht="20.1" customHeight="1" spans="1:13">
      <c r="A39" s="98">
        <v>38</v>
      </c>
      <c r="B39" s="99">
        <v>44652</v>
      </c>
      <c r="C39" s="100">
        <v>180006</v>
      </c>
      <c r="D39" s="101" t="s">
        <v>163</v>
      </c>
      <c r="E39" s="103">
        <v>61561</v>
      </c>
      <c r="F39" s="102">
        <f t="shared" si="0"/>
        <v>8.42067220816769</v>
      </c>
      <c r="G39" s="100">
        <v>55.34</v>
      </c>
      <c r="H39" s="102">
        <v>466</v>
      </c>
      <c r="I39" s="108"/>
      <c r="J39" s="109" t="s">
        <v>164</v>
      </c>
      <c r="K39" s="110"/>
      <c r="L39" s="111" t="s">
        <v>157</v>
      </c>
      <c r="M39" s="112" t="str">
        <f t="shared" si="1"/>
        <v>20224闽JML202</v>
      </c>
    </row>
    <row r="40" s="86" customFormat="1" ht="20.1" customHeight="1" spans="1:13">
      <c r="A40" s="98">
        <v>39</v>
      </c>
      <c r="B40" s="99">
        <v>44660</v>
      </c>
      <c r="C40" s="100">
        <v>180006</v>
      </c>
      <c r="D40" s="101" t="s">
        <v>163</v>
      </c>
      <c r="E40" s="103">
        <v>62181</v>
      </c>
      <c r="F40" s="102">
        <f t="shared" si="0"/>
        <v>8.42002339963229</v>
      </c>
      <c r="G40" s="100">
        <v>59.83</v>
      </c>
      <c r="H40" s="100">
        <v>503.77</v>
      </c>
      <c r="I40" s="113"/>
      <c r="J40" s="109" t="s">
        <v>164</v>
      </c>
      <c r="K40" s="110"/>
      <c r="L40" s="111" t="s">
        <v>157</v>
      </c>
      <c r="M40" s="112" t="str">
        <f t="shared" si="1"/>
        <v>20224闽JML202</v>
      </c>
    </row>
    <row r="41" s="86" customFormat="1" ht="20.1" customHeight="1" spans="1:13">
      <c r="A41" s="98">
        <v>40</v>
      </c>
      <c r="B41" s="99">
        <v>44671</v>
      </c>
      <c r="C41" s="100">
        <v>180006</v>
      </c>
      <c r="D41" s="101" t="s">
        <v>163</v>
      </c>
      <c r="E41" s="100">
        <v>62765</v>
      </c>
      <c r="F41" s="102">
        <f t="shared" si="0"/>
        <v>7.97007260492297</v>
      </c>
      <c r="G41" s="100">
        <v>56.47</v>
      </c>
      <c r="H41" s="100">
        <v>450.07</v>
      </c>
      <c r="I41" s="113"/>
      <c r="J41" s="109" t="s">
        <v>164</v>
      </c>
      <c r="K41" s="110"/>
      <c r="L41" s="111" t="s">
        <v>157</v>
      </c>
      <c r="M41" s="112" t="str">
        <f t="shared" si="1"/>
        <v>20224闽JML202</v>
      </c>
    </row>
    <row r="42" s="86" customFormat="1" ht="20.1" customHeight="1" spans="1:13">
      <c r="A42" s="98">
        <v>41</v>
      </c>
      <c r="B42" s="99">
        <v>44679</v>
      </c>
      <c r="C42" s="100">
        <v>180006</v>
      </c>
      <c r="D42" s="101" t="s">
        <v>163</v>
      </c>
      <c r="E42" s="100">
        <v>63205</v>
      </c>
      <c r="F42" s="102">
        <f t="shared" si="0"/>
        <v>7.96999531176746</v>
      </c>
      <c r="G42" s="100">
        <v>42.66</v>
      </c>
      <c r="H42" s="100">
        <v>340</v>
      </c>
      <c r="I42" s="113"/>
      <c r="J42" s="109" t="s">
        <v>164</v>
      </c>
      <c r="K42" s="110"/>
      <c r="L42" s="111" t="s">
        <v>157</v>
      </c>
      <c r="M42" s="112" t="str">
        <f t="shared" si="1"/>
        <v>20224闽JML202</v>
      </c>
    </row>
    <row r="43" s="86" customFormat="1" ht="20.1" customHeight="1" spans="1:13">
      <c r="A43" s="98">
        <v>42</v>
      </c>
      <c r="B43" s="99"/>
      <c r="C43" s="100"/>
      <c r="D43" s="100"/>
      <c r="E43" s="100"/>
      <c r="F43" s="102"/>
      <c r="G43" s="100"/>
      <c r="H43" s="100"/>
      <c r="I43" s="113"/>
      <c r="J43" s="113"/>
      <c r="K43" s="110"/>
      <c r="L43" s="110"/>
      <c r="M43" s="112" t="str">
        <f t="shared" si="1"/>
        <v>19001</v>
      </c>
    </row>
    <row r="44" s="86" customFormat="1" ht="20.1" customHeight="1" spans="1:13">
      <c r="A44" s="98">
        <v>43</v>
      </c>
      <c r="B44" s="99">
        <v>44653</v>
      </c>
      <c r="C44" s="100">
        <v>121017</v>
      </c>
      <c r="D44" s="101" t="s">
        <v>165</v>
      </c>
      <c r="E44" s="103">
        <v>2081</v>
      </c>
      <c r="F44" s="102">
        <f t="shared" si="0"/>
        <v>8.42034355001684</v>
      </c>
      <c r="G44" s="100">
        <v>118.76</v>
      </c>
      <c r="H44" s="102">
        <v>1000</v>
      </c>
      <c r="I44" s="108"/>
      <c r="J44" s="114" t="s">
        <v>166</v>
      </c>
      <c r="K44" s="110"/>
      <c r="L44" s="115" t="s">
        <v>167</v>
      </c>
      <c r="M44" s="112" t="str">
        <f t="shared" si="1"/>
        <v>20224闽AU8195</v>
      </c>
    </row>
    <row r="45" s="86" customFormat="1" ht="20.1" customHeight="1" spans="1:13">
      <c r="A45" s="98">
        <v>44</v>
      </c>
      <c r="B45" s="99">
        <v>44656</v>
      </c>
      <c r="C45" s="100">
        <v>121017</v>
      </c>
      <c r="D45" s="101" t="s">
        <v>165</v>
      </c>
      <c r="E45" s="103">
        <v>2273</v>
      </c>
      <c r="F45" s="102">
        <f t="shared" si="0"/>
        <v>8.42034355001684</v>
      </c>
      <c r="G45" s="100">
        <v>118.76</v>
      </c>
      <c r="H45" s="100">
        <v>1000</v>
      </c>
      <c r="I45" s="113"/>
      <c r="J45" s="114" t="s">
        <v>166</v>
      </c>
      <c r="K45" s="110"/>
      <c r="L45" s="111" t="s">
        <v>157</v>
      </c>
      <c r="M45" s="112" t="str">
        <f t="shared" si="1"/>
        <v>20224闽AU8195</v>
      </c>
    </row>
    <row r="46" s="86" customFormat="1" ht="20.1" customHeight="1" spans="1:13">
      <c r="A46" s="98">
        <v>45</v>
      </c>
      <c r="B46" s="99">
        <v>44659</v>
      </c>
      <c r="C46" s="100">
        <v>121017</v>
      </c>
      <c r="D46" s="101" t="s">
        <v>165</v>
      </c>
      <c r="E46" s="103">
        <v>2465</v>
      </c>
      <c r="F46" s="102">
        <f t="shared" si="0"/>
        <v>8.42034355001684</v>
      </c>
      <c r="G46" s="100">
        <v>118.76</v>
      </c>
      <c r="H46" s="100">
        <v>1000</v>
      </c>
      <c r="I46" s="113"/>
      <c r="J46" s="114" t="s">
        <v>166</v>
      </c>
      <c r="K46" s="110"/>
      <c r="L46" s="111" t="s">
        <v>157</v>
      </c>
      <c r="M46" s="112" t="str">
        <f t="shared" si="1"/>
        <v>20224闽AU8195</v>
      </c>
    </row>
    <row r="47" s="86" customFormat="1" ht="20.1" customHeight="1" spans="1:13">
      <c r="A47" s="98">
        <v>46</v>
      </c>
      <c r="B47" s="99">
        <v>44660</v>
      </c>
      <c r="C47" s="100">
        <v>121017</v>
      </c>
      <c r="D47" s="101" t="s">
        <v>165</v>
      </c>
      <c r="E47" s="103">
        <v>2662</v>
      </c>
      <c r="F47" s="102">
        <f t="shared" si="0"/>
        <v>8.42004856052723</v>
      </c>
      <c r="G47" s="100">
        <v>115.32</v>
      </c>
      <c r="H47" s="100">
        <v>971</v>
      </c>
      <c r="I47" s="113"/>
      <c r="J47" s="114" t="s">
        <v>166</v>
      </c>
      <c r="K47" s="110"/>
      <c r="L47" s="111" t="s">
        <v>157</v>
      </c>
      <c r="M47" s="112" t="str">
        <f t="shared" si="1"/>
        <v>20224闽AU8195</v>
      </c>
    </row>
    <row r="48" s="86" customFormat="1" ht="20.1" customHeight="1" spans="1:13">
      <c r="A48" s="98">
        <v>47</v>
      </c>
      <c r="B48" s="99">
        <v>44663</v>
      </c>
      <c r="C48" s="100">
        <v>121017</v>
      </c>
      <c r="D48" s="101" t="s">
        <v>165</v>
      </c>
      <c r="E48" s="103">
        <v>2896</v>
      </c>
      <c r="F48" s="102">
        <f t="shared" si="0"/>
        <v>8.42002349781806</v>
      </c>
      <c r="G48" s="100">
        <v>119.16</v>
      </c>
      <c r="H48" s="100">
        <v>1003.33</v>
      </c>
      <c r="I48" s="113"/>
      <c r="J48" s="114" t="s">
        <v>166</v>
      </c>
      <c r="K48" s="110"/>
      <c r="L48" s="111" t="s">
        <v>157</v>
      </c>
      <c r="M48" s="112" t="str">
        <f t="shared" si="1"/>
        <v>20224闽AU8195</v>
      </c>
    </row>
    <row r="49" s="86" customFormat="1" ht="20.1" customHeight="1" spans="1:13">
      <c r="A49" s="98">
        <v>48</v>
      </c>
      <c r="B49" s="99">
        <v>44665</v>
      </c>
      <c r="C49" s="100">
        <v>121017</v>
      </c>
      <c r="D49" s="101" t="s">
        <v>165</v>
      </c>
      <c r="E49" s="103">
        <v>3088</v>
      </c>
      <c r="F49" s="102">
        <f t="shared" si="0"/>
        <v>8.42005523283497</v>
      </c>
      <c r="G49" s="100">
        <v>105.01</v>
      </c>
      <c r="H49" s="100">
        <v>884.19</v>
      </c>
      <c r="I49" s="113"/>
      <c r="J49" s="114" t="s">
        <v>166</v>
      </c>
      <c r="K49" s="110"/>
      <c r="L49" s="111" t="s">
        <v>157</v>
      </c>
      <c r="M49" s="112" t="str">
        <f t="shared" si="1"/>
        <v>20224闽AU8195</v>
      </c>
    </row>
    <row r="50" s="86" customFormat="1" ht="20.1" customHeight="1" spans="1:13">
      <c r="A50" s="98">
        <v>49</v>
      </c>
      <c r="B50" s="99">
        <v>44668</v>
      </c>
      <c r="C50" s="100">
        <v>121017</v>
      </c>
      <c r="D50" s="101" t="s">
        <v>165</v>
      </c>
      <c r="E50" s="103">
        <v>3295</v>
      </c>
      <c r="F50" s="102">
        <f t="shared" si="0"/>
        <v>7.97001118227102</v>
      </c>
      <c r="G50" s="100">
        <v>98.37</v>
      </c>
      <c r="H50" s="100">
        <v>784.01</v>
      </c>
      <c r="I50" s="113"/>
      <c r="J50" s="114" t="s">
        <v>166</v>
      </c>
      <c r="K50" s="110"/>
      <c r="L50" s="111" t="s">
        <v>157</v>
      </c>
      <c r="M50" s="112" t="str">
        <f t="shared" si="1"/>
        <v>20224闽AU8195</v>
      </c>
    </row>
    <row r="51" s="86" customFormat="1" ht="20.1" customHeight="1" spans="1:13">
      <c r="A51" s="98">
        <v>50</v>
      </c>
      <c r="B51" s="99">
        <v>44677</v>
      </c>
      <c r="C51" s="100">
        <v>121017</v>
      </c>
      <c r="D51" s="101" t="s">
        <v>165</v>
      </c>
      <c r="E51" s="100">
        <v>3483</v>
      </c>
      <c r="F51" s="102">
        <f t="shared" si="0"/>
        <v>7.97002123142251</v>
      </c>
      <c r="G51" s="100">
        <v>117.75</v>
      </c>
      <c r="H51" s="100">
        <v>938.47</v>
      </c>
      <c r="I51" s="113"/>
      <c r="J51" s="114" t="s">
        <v>168</v>
      </c>
      <c r="K51" s="110"/>
      <c r="L51" s="111" t="s">
        <v>157</v>
      </c>
      <c r="M51" s="112" t="str">
        <f t="shared" si="1"/>
        <v>20224闽AU8195</v>
      </c>
    </row>
    <row r="52" s="86" customFormat="1" ht="20.1" customHeight="1" spans="1:13">
      <c r="A52" s="98">
        <v>51</v>
      </c>
      <c r="B52" s="99">
        <v>44680</v>
      </c>
      <c r="C52" s="100">
        <v>121017</v>
      </c>
      <c r="D52" s="101" t="s">
        <v>165</v>
      </c>
      <c r="E52" s="100">
        <v>3907</v>
      </c>
      <c r="F52" s="102">
        <f t="shared" si="0"/>
        <v>8.13990973565442</v>
      </c>
      <c r="G52" s="100">
        <v>124.08</v>
      </c>
      <c r="H52" s="100">
        <v>1010</v>
      </c>
      <c r="I52" s="113">
        <v>2061.53</v>
      </c>
      <c r="J52" s="114" t="s">
        <v>168</v>
      </c>
      <c r="K52" s="110"/>
      <c r="L52" s="110"/>
      <c r="M52" s="112" t="str">
        <f t="shared" si="1"/>
        <v>20224闽AU8195</v>
      </c>
    </row>
    <row r="53" s="86" customFormat="1" ht="20.1" customHeight="1" spans="1:13">
      <c r="A53" s="98">
        <v>52</v>
      </c>
      <c r="B53" s="99"/>
      <c r="C53" s="100"/>
      <c r="D53" s="100"/>
      <c r="E53" s="100"/>
      <c r="F53" s="102"/>
      <c r="G53" s="100"/>
      <c r="H53" s="100"/>
      <c r="I53" s="113"/>
      <c r="J53" s="113"/>
      <c r="K53" s="110"/>
      <c r="L53" s="110"/>
      <c r="M53" s="112" t="str">
        <f t="shared" si="1"/>
        <v>19001</v>
      </c>
    </row>
    <row r="54" s="86" customFormat="1" ht="20.1" customHeight="1" spans="1:13">
      <c r="A54" s="98">
        <v>53</v>
      </c>
      <c r="B54" s="99">
        <v>44672</v>
      </c>
      <c r="C54" s="100">
        <v>140006</v>
      </c>
      <c r="D54" s="101" t="s">
        <v>169</v>
      </c>
      <c r="E54" s="100">
        <v>1810</v>
      </c>
      <c r="F54" s="102">
        <f t="shared" si="0"/>
        <v>7.97001804165983</v>
      </c>
      <c r="G54" s="100">
        <v>304.85</v>
      </c>
      <c r="H54" s="100">
        <v>2429.66</v>
      </c>
      <c r="I54" s="113"/>
      <c r="J54" s="114" t="s">
        <v>156</v>
      </c>
      <c r="K54" s="110"/>
      <c r="L54" s="111" t="s">
        <v>157</v>
      </c>
      <c r="M54" s="112" t="str">
        <f t="shared" si="1"/>
        <v>20224闽AU9308</v>
      </c>
    </row>
    <row r="55" s="86" customFormat="1" ht="20.1" customHeight="1" spans="1:13">
      <c r="A55" s="98">
        <v>54</v>
      </c>
      <c r="B55" s="99">
        <v>44674</v>
      </c>
      <c r="C55" s="100">
        <v>140006</v>
      </c>
      <c r="D55" s="101" t="s">
        <v>169</v>
      </c>
      <c r="E55" s="100">
        <v>2266</v>
      </c>
      <c r="F55" s="102">
        <f t="shared" si="0"/>
        <v>7.97001678165206</v>
      </c>
      <c r="G55" s="100">
        <v>268.15</v>
      </c>
      <c r="H55" s="100">
        <v>2137.16</v>
      </c>
      <c r="I55" s="113"/>
      <c r="J55" s="114" t="s">
        <v>156</v>
      </c>
      <c r="K55" s="110"/>
      <c r="L55" s="111" t="s">
        <v>157</v>
      </c>
      <c r="M55" s="112" t="str">
        <f t="shared" si="1"/>
        <v>20224闽AU9308</v>
      </c>
    </row>
    <row r="56" s="86" customFormat="1" ht="20.1" customHeight="1" spans="1:13">
      <c r="A56" s="98">
        <v>55</v>
      </c>
      <c r="B56" s="99">
        <v>44677</v>
      </c>
      <c r="C56" s="100">
        <v>140006</v>
      </c>
      <c r="D56" s="101" t="s">
        <v>169</v>
      </c>
      <c r="E56" s="100">
        <v>2716</v>
      </c>
      <c r="F56" s="102">
        <f t="shared" si="0"/>
        <v>7.96999566724437</v>
      </c>
      <c r="G56" s="100">
        <v>276.96</v>
      </c>
      <c r="H56" s="100">
        <v>2207.37</v>
      </c>
      <c r="I56" s="113"/>
      <c r="J56" s="114" t="s">
        <v>156</v>
      </c>
      <c r="K56" s="110"/>
      <c r="L56" s="111" t="s">
        <v>157</v>
      </c>
      <c r="M56" s="112" t="str">
        <f t="shared" si="1"/>
        <v>20224闽AU9308</v>
      </c>
    </row>
    <row r="57" s="86" customFormat="1" ht="20.1" customHeight="1" spans="1:13">
      <c r="A57" s="98">
        <v>56</v>
      </c>
      <c r="B57" s="99">
        <v>44680</v>
      </c>
      <c r="C57" s="100">
        <v>140006</v>
      </c>
      <c r="D57" s="101" t="s">
        <v>169</v>
      </c>
      <c r="E57" s="100">
        <v>3194</v>
      </c>
      <c r="F57" s="102">
        <f t="shared" si="0"/>
        <v>8.1400037686075</v>
      </c>
      <c r="G57" s="100">
        <v>265.35</v>
      </c>
      <c r="H57" s="100">
        <v>2159.95</v>
      </c>
      <c r="I57" s="113">
        <v>2340.05</v>
      </c>
      <c r="J57" s="114" t="s">
        <v>156</v>
      </c>
      <c r="K57" s="110"/>
      <c r="L57" s="110"/>
      <c r="M57" s="112" t="str">
        <f t="shared" si="1"/>
        <v>20224闽AU9308</v>
      </c>
    </row>
    <row r="58" s="86" customFormat="1" ht="20.1" customHeight="1" spans="1:13">
      <c r="A58" s="98">
        <v>57</v>
      </c>
      <c r="B58" s="99"/>
      <c r="C58" s="100"/>
      <c r="D58" s="100"/>
      <c r="E58" s="100"/>
      <c r="F58" s="102"/>
      <c r="G58" s="100"/>
      <c r="H58" s="100"/>
      <c r="I58" s="113"/>
      <c r="J58" s="113"/>
      <c r="K58" s="110"/>
      <c r="L58" s="110"/>
      <c r="M58" s="112" t="str">
        <f t="shared" si="1"/>
        <v>19001</v>
      </c>
    </row>
    <row r="59" s="86" customFormat="1" ht="20.1" customHeight="1" spans="1:13">
      <c r="A59" s="98">
        <v>58</v>
      </c>
      <c r="B59" s="99">
        <v>44672</v>
      </c>
      <c r="C59" s="100">
        <v>140007</v>
      </c>
      <c r="D59" s="101" t="s">
        <v>170</v>
      </c>
      <c r="E59" s="100">
        <v>1669</v>
      </c>
      <c r="F59" s="102">
        <f t="shared" si="0"/>
        <v>7.96999096718076</v>
      </c>
      <c r="G59" s="100">
        <v>298.91</v>
      </c>
      <c r="H59" s="100">
        <v>2382.31</v>
      </c>
      <c r="I59" s="113"/>
      <c r="J59" s="114" t="s">
        <v>158</v>
      </c>
      <c r="K59" s="110"/>
      <c r="L59" s="111" t="s">
        <v>157</v>
      </c>
      <c r="M59" s="112" t="str">
        <f t="shared" si="1"/>
        <v>20224闽AV0833</v>
      </c>
    </row>
    <row r="60" s="86" customFormat="1" ht="20.1" customHeight="1" spans="1:13">
      <c r="A60" s="98">
        <v>59</v>
      </c>
      <c r="B60" s="99">
        <v>44674</v>
      </c>
      <c r="C60" s="100">
        <v>140007</v>
      </c>
      <c r="D60" s="101" t="s">
        <v>170</v>
      </c>
      <c r="E60" s="100">
        <v>2130</v>
      </c>
      <c r="F60" s="102">
        <f t="shared" si="0"/>
        <v>7.97002240593371</v>
      </c>
      <c r="G60" s="100">
        <v>258.86</v>
      </c>
      <c r="H60" s="100">
        <v>2063.12</v>
      </c>
      <c r="I60" s="113"/>
      <c r="J60" s="114" t="s">
        <v>158</v>
      </c>
      <c r="K60" s="110"/>
      <c r="L60" s="111" t="s">
        <v>157</v>
      </c>
      <c r="M60" s="112" t="str">
        <f t="shared" si="1"/>
        <v>20224闽AV0833</v>
      </c>
    </row>
    <row r="61" s="86" customFormat="1" ht="20.1" customHeight="1" spans="1:13">
      <c r="A61" s="98">
        <v>60</v>
      </c>
      <c r="B61" s="99">
        <v>44676</v>
      </c>
      <c r="C61" s="100">
        <v>140007</v>
      </c>
      <c r="D61" s="101" t="s">
        <v>170</v>
      </c>
      <c r="E61" s="100">
        <v>2517</v>
      </c>
      <c r="F61" s="102">
        <f t="shared" si="0"/>
        <v>7.97013297537648</v>
      </c>
      <c r="G61" s="100">
        <v>238.39</v>
      </c>
      <c r="H61" s="100">
        <v>1900</v>
      </c>
      <c r="I61" s="113"/>
      <c r="J61" s="114" t="s">
        <v>158</v>
      </c>
      <c r="K61" s="110"/>
      <c r="L61" s="111" t="s">
        <v>157</v>
      </c>
      <c r="M61" s="112" t="str">
        <f t="shared" si="1"/>
        <v>20224闽AV0833</v>
      </c>
    </row>
    <row r="62" s="86" customFormat="1" ht="20.1" customHeight="1" spans="1:13">
      <c r="A62" s="98">
        <v>61</v>
      </c>
      <c r="B62" s="99">
        <v>44679</v>
      </c>
      <c r="C62" s="100">
        <v>140007</v>
      </c>
      <c r="D62" s="101" t="s">
        <v>170</v>
      </c>
      <c r="E62" s="100">
        <v>3000</v>
      </c>
      <c r="F62" s="102">
        <f t="shared" si="0"/>
        <v>7.96989152092097</v>
      </c>
      <c r="G62" s="100">
        <v>271.02</v>
      </c>
      <c r="H62" s="100">
        <v>2160</v>
      </c>
      <c r="I62" s="113"/>
      <c r="J62" s="114" t="s">
        <v>158</v>
      </c>
      <c r="K62" s="110"/>
      <c r="L62" s="111" t="s">
        <v>157</v>
      </c>
      <c r="M62" s="112" t="str">
        <f t="shared" si="1"/>
        <v>20224闽AV0833</v>
      </c>
    </row>
    <row r="63" s="86" customFormat="1" ht="20.1" customHeight="1" spans="1:13">
      <c r="A63" s="98">
        <v>62</v>
      </c>
      <c r="B63" s="99"/>
      <c r="C63" s="100"/>
      <c r="D63" s="100"/>
      <c r="E63" s="100"/>
      <c r="F63" s="102"/>
      <c r="G63" s="100"/>
      <c r="H63" s="100"/>
      <c r="I63" s="113"/>
      <c r="J63" s="113"/>
      <c r="K63" s="110"/>
      <c r="L63" s="110"/>
      <c r="M63" s="112" t="str">
        <f t="shared" si="1"/>
        <v>19001</v>
      </c>
    </row>
    <row r="64" s="86" customFormat="1" ht="20.1" customHeight="1" spans="1:13">
      <c r="A64" s="98">
        <v>63</v>
      </c>
      <c r="B64" s="99">
        <v>44670</v>
      </c>
      <c r="C64" s="100">
        <v>183016</v>
      </c>
      <c r="D64" s="101" t="s">
        <v>171</v>
      </c>
      <c r="E64" s="100">
        <v>33</v>
      </c>
      <c r="F64" s="102">
        <f t="shared" si="0"/>
        <v>8.26104915324246</v>
      </c>
      <c r="G64" s="100">
        <v>24.21</v>
      </c>
      <c r="H64" s="100">
        <v>200</v>
      </c>
      <c r="I64" s="113"/>
      <c r="J64" s="114" t="s">
        <v>77</v>
      </c>
      <c r="K64" s="110"/>
      <c r="L64" s="111" t="s">
        <v>157</v>
      </c>
      <c r="M64" s="112" t="str">
        <f t="shared" si="1"/>
        <v>20224闽A63Q6R</v>
      </c>
    </row>
    <row r="65" s="86" customFormat="1" ht="20.1" customHeight="1" spans="1:13">
      <c r="A65" s="98">
        <v>64</v>
      </c>
      <c r="B65" s="99">
        <v>44673</v>
      </c>
      <c r="C65" s="100">
        <v>183016</v>
      </c>
      <c r="D65" s="101" t="s">
        <v>171</v>
      </c>
      <c r="E65" s="100">
        <v>109</v>
      </c>
      <c r="F65" s="102">
        <f t="shared" si="0"/>
        <v>8.25991824957922</v>
      </c>
      <c r="G65" s="100">
        <v>41.59</v>
      </c>
      <c r="H65" s="100">
        <v>343.53</v>
      </c>
      <c r="I65" s="113"/>
      <c r="J65" s="114" t="s">
        <v>77</v>
      </c>
      <c r="K65" s="110"/>
      <c r="L65" s="111" t="s">
        <v>157</v>
      </c>
      <c r="M65" s="112" t="str">
        <f t="shared" si="1"/>
        <v>20224闽A63Q6R</v>
      </c>
    </row>
    <row r="66" s="86" customFormat="1" ht="20.1" customHeight="1" spans="1:13">
      <c r="A66" s="98">
        <v>65</v>
      </c>
      <c r="B66" s="99">
        <v>44673</v>
      </c>
      <c r="C66" s="100">
        <v>183016</v>
      </c>
      <c r="D66" s="101" t="s">
        <v>171</v>
      </c>
      <c r="E66" s="100">
        <v>109</v>
      </c>
      <c r="F66" s="102">
        <f t="shared" si="0"/>
        <v>8.26135936913256</v>
      </c>
      <c r="G66" s="100">
        <v>26.63</v>
      </c>
      <c r="H66" s="100">
        <v>220</v>
      </c>
      <c r="I66" s="113"/>
      <c r="J66" s="114" t="s">
        <v>77</v>
      </c>
      <c r="K66" s="110"/>
      <c r="L66" s="111" t="s">
        <v>157</v>
      </c>
      <c r="M66" s="112" t="str">
        <f t="shared" si="1"/>
        <v>20224闽A63Q6R</v>
      </c>
    </row>
    <row r="67" s="86" customFormat="1" ht="20.1" customHeight="1" spans="1:13">
      <c r="A67" s="98">
        <v>66</v>
      </c>
      <c r="B67" s="99">
        <v>44677</v>
      </c>
      <c r="C67" s="100">
        <v>183016</v>
      </c>
      <c r="D67" s="101" t="s">
        <v>171</v>
      </c>
      <c r="E67" s="100">
        <v>245</v>
      </c>
      <c r="F67" s="102">
        <f t="shared" ref="F67:F130" si="2">H67/G67</f>
        <v>8.26008458035133</v>
      </c>
      <c r="G67" s="100">
        <v>61.48</v>
      </c>
      <c r="H67" s="100">
        <v>507.83</v>
      </c>
      <c r="I67" s="113"/>
      <c r="J67" s="114" t="s">
        <v>77</v>
      </c>
      <c r="K67" s="110"/>
      <c r="L67" s="111" t="s">
        <v>157</v>
      </c>
      <c r="M67" s="112" t="str">
        <f t="shared" ref="M67:M130" si="3">YEAR(B67)&amp;MONTH(B67)&amp;D67</f>
        <v>20224闽A63Q6R</v>
      </c>
    </row>
    <row r="68" s="86" customFormat="1" ht="20.1" customHeight="1" spans="1:13">
      <c r="A68" s="98">
        <v>67</v>
      </c>
      <c r="B68" s="99"/>
      <c r="C68" s="100"/>
      <c r="D68" s="100"/>
      <c r="E68" s="100"/>
      <c r="F68" s="102"/>
      <c r="G68" s="100"/>
      <c r="H68" s="100"/>
      <c r="I68" s="113"/>
      <c r="J68" s="113"/>
      <c r="K68" s="110"/>
      <c r="L68" s="110"/>
      <c r="M68" s="112" t="str">
        <f t="shared" si="3"/>
        <v>19001</v>
      </c>
    </row>
    <row r="69" s="86" customFormat="1" ht="20.1" customHeight="1" spans="1:13">
      <c r="A69" s="98">
        <v>68</v>
      </c>
      <c r="B69" s="99">
        <v>44670</v>
      </c>
      <c r="C69" s="100">
        <v>183017</v>
      </c>
      <c r="D69" s="101" t="s">
        <v>172</v>
      </c>
      <c r="E69" s="100">
        <v>30</v>
      </c>
      <c r="F69" s="102">
        <f t="shared" si="2"/>
        <v>8.26104915324246</v>
      </c>
      <c r="G69" s="100">
        <v>24.21</v>
      </c>
      <c r="H69" s="100">
        <v>200</v>
      </c>
      <c r="I69" s="113"/>
      <c r="J69" s="114" t="s">
        <v>80</v>
      </c>
      <c r="K69" s="110"/>
      <c r="L69" s="111" t="s">
        <v>157</v>
      </c>
      <c r="M69" s="112" t="str">
        <f t="shared" si="3"/>
        <v>20224闽A92P3N</v>
      </c>
    </row>
    <row r="70" s="86" customFormat="1" ht="20.1" customHeight="1" spans="1:13">
      <c r="A70" s="98">
        <v>69</v>
      </c>
      <c r="B70" s="99">
        <v>44676</v>
      </c>
      <c r="C70" s="100">
        <v>183017</v>
      </c>
      <c r="D70" s="101" t="s">
        <v>172</v>
      </c>
      <c r="E70" s="100">
        <v>114</v>
      </c>
      <c r="F70" s="102">
        <f t="shared" si="2"/>
        <v>8.25934338220111</v>
      </c>
      <c r="G70" s="100">
        <v>48.43</v>
      </c>
      <c r="H70" s="102">
        <v>400</v>
      </c>
      <c r="I70" s="108"/>
      <c r="J70" s="114" t="s">
        <v>80</v>
      </c>
      <c r="K70" s="110"/>
      <c r="L70" s="111" t="s">
        <v>157</v>
      </c>
      <c r="M70" s="112" t="str">
        <f t="shared" si="3"/>
        <v>20224闽A92P3N</v>
      </c>
    </row>
    <row r="71" s="86" customFormat="1" ht="20.1" customHeight="1" spans="1:13">
      <c r="A71" s="98">
        <v>70</v>
      </c>
      <c r="B71" s="99">
        <v>44676</v>
      </c>
      <c r="C71" s="100">
        <v>183017</v>
      </c>
      <c r="D71" s="101" t="s">
        <v>172</v>
      </c>
      <c r="E71" s="100">
        <v>114</v>
      </c>
      <c r="F71" s="102">
        <f t="shared" si="2"/>
        <v>8.25991189427313</v>
      </c>
      <c r="G71" s="100">
        <v>27.24</v>
      </c>
      <c r="H71" s="102">
        <v>225</v>
      </c>
      <c r="I71" s="108"/>
      <c r="J71" s="114" t="s">
        <v>80</v>
      </c>
      <c r="K71" s="110"/>
      <c r="L71" s="111" t="s">
        <v>157</v>
      </c>
      <c r="M71" s="112" t="str">
        <f t="shared" si="3"/>
        <v>20224闽A92P3N</v>
      </c>
    </row>
    <row r="72" s="86" customFormat="1" ht="20.1" customHeight="1" spans="1:13">
      <c r="A72" s="98">
        <v>71</v>
      </c>
      <c r="B72" s="99"/>
      <c r="C72" s="100"/>
      <c r="D72" s="100"/>
      <c r="E72" s="100"/>
      <c r="F72" s="102"/>
      <c r="G72" s="100"/>
      <c r="H72" s="100"/>
      <c r="I72" s="113"/>
      <c r="J72" s="113"/>
      <c r="K72" s="110"/>
      <c r="L72" s="110"/>
      <c r="M72" s="112" t="str">
        <f t="shared" si="3"/>
        <v>19001</v>
      </c>
    </row>
    <row r="73" s="86" customFormat="1" ht="20.1" customHeight="1" spans="1:13">
      <c r="A73" s="98">
        <v>72</v>
      </c>
      <c r="B73" s="99">
        <v>44660</v>
      </c>
      <c r="C73" s="100">
        <v>183018</v>
      </c>
      <c r="D73" s="101" t="s">
        <v>173</v>
      </c>
      <c r="E73" s="103">
        <v>111</v>
      </c>
      <c r="F73" s="102">
        <f t="shared" si="2"/>
        <v>8.68997361477573</v>
      </c>
      <c r="G73" s="100">
        <v>45.48</v>
      </c>
      <c r="H73" s="100">
        <v>395.22</v>
      </c>
      <c r="I73" s="113"/>
      <c r="J73" s="109" t="s">
        <v>174</v>
      </c>
      <c r="K73" s="110"/>
      <c r="L73" s="111" t="s">
        <v>157</v>
      </c>
      <c r="M73" s="112" t="str">
        <f t="shared" si="3"/>
        <v>20224闽A99P3E</v>
      </c>
    </row>
    <row r="74" s="86" customFormat="1" ht="20.1" customHeight="1" spans="1:13">
      <c r="A74" s="98">
        <v>73</v>
      </c>
      <c r="B74" s="99">
        <v>44660</v>
      </c>
      <c r="C74" s="100">
        <v>183018</v>
      </c>
      <c r="D74" s="101" t="s">
        <v>173</v>
      </c>
      <c r="E74" s="103">
        <v>111</v>
      </c>
      <c r="F74" s="102">
        <f t="shared" si="2"/>
        <v>8.69021941242097</v>
      </c>
      <c r="G74" s="100">
        <v>26.89</v>
      </c>
      <c r="H74" s="102">
        <v>233.68</v>
      </c>
      <c r="I74" s="108"/>
      <c r="J74" s="109" t="s">
        <v>174</v>
      </c>
      <c r="K74" s="110"/>
      <c r="L74" s="111" t="s">
        <v>157</v>
      </c>
      <c r="M74" s="112" t="str">
        <f t="shared" si="3"/>
        <v>20224闽A99P3E</v>
      </c>
    </row>
    <row r="75" s="86" customFormat="1" ht="20.1" customHeight="1" spans="1:13">
      <c r="A75" s="98">
        <v>74</v>
      </c>
      <c r="B75" s="99">
        <v>44670</v>
      </c>
      <c r="C75" s="100">
        <v>183018</v>
      </c>
      <c r="D75" s="101" t="s">
        <v>173</v>
      </c>
      <c r="E75" s="100">
        <v>208</v>
      </c>
      <c r="F75" s="102">
        <f t="shared" si="2"/>
        <v>8.25991189427313</v>
      </c>
      <c r="G75" s="100">
        <v>27.24</v>
      </c>
      <c r="H75" s="100">
        <v>225</v>
      </c>
      <c r="I75" s="113"/>
      <c r="J75" s="109" t="s">
        <v>174</v>
      </c>
      <c r="K75" s="110"/>
      <c r="L75" s="111" t="s">
        <v>157</v>
      </c>
      <c r="M75" s="112" t="str">
        <f t="shared" si="3"/>
        <v>20224闽A99P3E</v>
      </c>
    </row>
    <row r="76" s="86" customFormat="1" ht="20.1" customHeight="1" spans="1:13">
      <c r="A76" s="98">
        <v>75</v>
      </c>
      <c r="B76" s="99">
        <v>44673</v>
      </c>
      <c r="C76" s="100">
        <v>183018</v>
      </c>
      <c r="D76" s="101" t="s">
        <v>173</v>
      </c>
      <c r="E76" s="100">
        <v>323</v>
      </c>
      <c r="F76" s="102">
        <f t="shared" si="2"/>
        <v>8.26003003647286</v>
      </c>
      <c r="G76" s="100">
        <v>46.61</v>
      </c>
      <c r="H76" s="100">
        <v>385</v>
      </c>
      <c r="I76" s="113"/>
      <c r="J76" s="109" t="s">
        <v>174</v>
      </c>
      <c r="K76" s="110"/>
      <c r="L76" s="111" t="s">
        <v>157</v>
      </c>
      <c r="M76" s="112" t="str">
        <f t="shared" si="3"/>
        <v>20224闽A99P3E</v>
      </c>
    </row>
    <row r="77" s="86" customFormat="1" ht="20.1" customHeight="1" spans="1:13">
      <c r="A77" s="98">
        <v>76</v>
      </c>
      <c r="B77" s="116">
        <v>44677</v>
      </c>
      <c r="C77" s="100">
        <v>183018</v>
      </c>
      <c r="D77" s="101" t="s">
        <v>173</v>
      </c>
      <c r="E77" s="117">
        <v>496</v>
      </c>
      <c r="F77" s="102">
        <f t="shared" si="2"/>
        <v>8.26028320971005</v>
      </c>
      <c r="G77" s="117">
        <v>59.32</v>
      </c>
      <c r="H77" s="117">
        <v>490</v>
      </c>
      <c r="I77" s="35"/>
      <c r="J77" s="109" t="s">
        <v>174</v>
      </c>
      <c r="K77" s="121"/>
      <c r="L77" s="111" t="s">
        <v>157</v>
      </c>
      <c r="M77" s="112" t="str">
        <f t="shared" si="3"/>
        <v>20224闽A99P3E</v>
      </c>
    </row>
    <row r="78" s="86" customFormat="1" ht="20.1" customHeight="1" spans="1:13">
      <c r="A78" s="98">
        <v>77</v>
      </c>
      <c r="B78" s="116"/>
      <c r="C78" s="117"/>
      <c r="D78" s="117"/>
      <c r="E78" s="117"/>
      <c r="F78" s="102"/>
      <c r="G78" s="117"/>
      <c r="H78" s="117"/>
      <c r="I78" s="35"/>
      <c r="J78" s="122"/>
      <c r="K78" s="121"/>
      <c r="L78" s="121"/>
      <c r="M78" s="112" t="str">
        <f t="shared" si="3"/>
        <v>19001</v>
      </c>
    </row>
    <row r="79" s="86" customFormat="1" ht="20.1" customHeight="1" spans="1:13">
      <c r="A79" s="98">
        <v>78</v>
      </c>
      <c r="B79" s="116">
        <v>44654</v>
      </c>
      <c r="C79" s="117">
        <v>130011</v>
      </c>
      <c r="D79" s="6" t="s">
        <v>175</v>
      </c>
      <c r="E79" s="118">
        <v>1667</v>
      </c>
      <c r="F79" s="102">
        <f t="shared" si="2"/>
        <v>8.41992117520602</v>
      </c>
      <c r="G79" s="117">
        <v>139.55</v>
      </c>
      <c r="H79" s="119">
        <v>1175</v>
      </c>
      <c r="I79" s="123"/>
      <c r="J79" s="114" t="s">
        <v>176</v>
      </c>
      <c r="K79" s="124"/>
      <c r="L79" s="111" t="s">
        <v>157</v>
      </c>
      <c r="M79" s="112" t="str">
        <f t="shared" si="3"/>
        <v>20224闽AU9093</v>
      </c>
    </row>
    <row r="80" s="86" customFormat="1" ht="20.1" customHeight="1" spans="1:13">
      <c r="A80" s="98">
        <v>79</v>
      </c>
      <c r="B80" s="116">
        <v>44678</v>
      </c>
      <c r="C80" s="117">
        <v>130011</v>
      </c>
      <c r="D80" s="6" t="s">
        <v>175</v>
      </c>
      <c r="E80" s="117">
        <v>1736</v>
      </c>
      <c r="F80" s="102">
        <f t="shared" si="2"/>
        <v>7.97006403826865</v>
      </c>
      <c r="G80" s="117">
        <v>129.61</v>
      </c>
      <c r="H80" s="117">
        <v>1033</v>
      </c>
      <c r="I80" s="122">
        <v>1967</v>
      </c>
      <c r="J80" s="114" t="s">
        <v>176</v>
      </c>
      <c r="K80" s="125"/>
      <c r="L80" s="110"/>
      <c r="M80" s="112" t="str">
        <f t="shared" si="3"/>
        <v>20224闽AU9093</v>
      </c>
    </row>
    <row r="81" s="86" customFormat="1" ht="20.1" customHeight="1" spans="1:13">
      <c r="A81" s="98">
        <v>80</v>
      </c>
      <c r="B81" s="116"/>
      <c r="C81" s="117"/>
      <c r="D81" s="117"/>
      <c r="E81" s="117"/>
      <c r="F81" s="102"/>
      <c r="G81" s="117"/>
      <c r="H81" s="117"/>
      <c r="I81" s="126"/>
      <c r="J81" s="113"/>
      <c r="K81" s="125"/>
      <c r="L81" s="110"/>
      <c r="M81" s="112" t="str">
        <f t="shared" si="3"/>
        <v>19001</v>
      </c>
    </row>
    <row r="82" s="86" customFormat="1" ht="20.1" customHeight="1" spans="1:13">
      <c r="A82" s="98">
        <v>81</v>
      </c>
      <c r="B82" s="99">
        <v>44666</v>
      </c>
      <c r="C82" s="100">
        <v>121018</v>
      </c>
      <c r="D82" s="101" t="s">
        <v>177</v>
      </c>
      <c r="E82" s="103">
        <v>1687</v>
      </c>
      <c r="F82" s="102">
        <f t="shared" si="2"/>
        <v>8.42023947470066</v>
      </c>
      <c r="G82" s="100">
        <v>129.45</v>
      </c>
      <c r="H82" s="100">
        <v>1090</v>
      </c>
      <c r="I82" s="35"/>
      <c r="J82" s="114" t="s">
        <v>176</v>
      </c>
      <c r="K82" s="125"/>
      <c r="L82" s="111" t="s">
        <v>157</v>
      </c>
      <c r="M82" s="112" t="str">
        <f t="shared" si="3"/>
        <v>20224闽AU7993</v>
      </c>
    </row>
    <row r="83" s="86" customFormat="1" ht="20.1" customHeight="1" spans="1:13">
      <c r="A83" s="98">
        <v>82</v>
      </c>
      <c r="B83" s="99">
        <v>44671</v>
      </c>
      <c r="C83" s="100">
        <v>121018</v>
      </c>
      <c r="D83" s="101" t="s">
        <v>177</v>
      </c>
      <c r="E83" s="100">
        <v>1989</v>
      </c>
      <c r="F83" s="102">
        <f t="shared" si="2"/>
        <v>7.97003506534906</v>
      </c>
      <c r="G83" s="100">
        <v>125.48</v>
      </c>
      <c r="H83" s="100">
        <v>1000.08</v>
      </c>
      <c r="I83" s="35"/>
      <c r="J83" s="114" t="s">
        <v>176</v>
      </c>
      <c r="K83" s="125"/>
      <c r="L83" s="111" t="s">
        <v>157</v>
      </c>
      <c r="M83" s="112" t="str">
        <f t="shared" si="3"/>
        <v>20224闽AU7993</v>
      </c>
    </row>
    <row r="84" s="86" customFormat="1" ht="20.1" customHeight="1" spans="1:13">
      <c r="A84" s="98">
        <v>83</v>
      </c>
      <c r="B84" s="99">
        <v>44674</v>
      </c>
      <c r="C84" s="100">
        <v>121018</v>
      </c>
      <c r="D84" s="101" t="s">
        <v>177</v>
      </c>
      <c r="E84" s="100">
        <v>2303</v>
      </c>
      <c r="F84" s="102">
        <f t="shared" si="2"/>
        <v>7.97002555960034</v>
      </c>
      <c r="G84" s="100">
        <v>129.11</v>
      </c>
      <c r="H84" s="100">
        <v>1029.01</v>
      </c>
      <c r="I84" s="35"/>
      <c r="J84" s="114" t="s">
        <v>176</v>
      </c>
      <c r="K84" s="125"/>
      <c r="L84" s="111" t="s">
        <v>157</v>
      </c>
      <c r="M84" s="112" t="str">
        <f t="shared" si="3"/>
        <v>20224闽AU7993</v>
      </c>
    </row>
    <row r="85" s="86" customFormat="1" ht="20.1" customHeight="1" spans="1:13">
      <c r="A85" s="98">
        <v>84</v>
      </c>
      <c r="B85" s="99">
        <v>44678</v>
      </c>
      <c r="C85" s="100">
        <v>121018</v>
      </c>
      <c r="D85" s="101" t="s">
        <v>177</v>
      </c>
      <c r="E85" s="100">
        <v>2597</v>
      </c>
      <c r="F85" s="102">
        <f t="shared" si="2"/>
        <v>7.97029254596504</v>
      </c>
      <c r="G85" s="100">
        <v>110.41</v>
      </c>
      <c r="H85" s="100">
        <v>880</v>
      </c>
      <c r="I85" s="35"/>
      <c r="J85" s="114" t="s">
        <v>176</v>
      </c>
      <c r="K85" s="125"/>
      <c r="L85" s="111" t="s">
        <v>157</v>
      </c>
      <c r="M85" s="112" t="str">
        <f t="shared" si="3"/>
        <v>20224闽AU7993</v>
      </c>
    </row>
    <row r="86" s="86" customFormat="1" ht="20.1" customHeight="1" spans="1:13">
      <c r="A86" s="98">
        <v>85</v>
      </c>
      <c r="B86" s="99"/>
      <c r="C86" s="100"/>
      <c r="D86" s="100"/>
      <c r="E86" s="103"/>
      <c r="F86" s="102"/>
      <c r="G86" s="100"/>
      <c r="H86" s="100"/>
      <c r="I86" s="35"/>
      <c r="J86" s="127"/>
      <c r="K86" s="125"/>
      <c r="L86" s="110"/>
      <c r="M86" s="112" t="str">
        <f t="shared" si="3"/>
        <v>19001</v>
      </c>
    </row>
    <row r="87" s="86" customFormat="1" ht="20.1" customHeight="1" spans="1:13">
      <c r="A87" s="98">
        <v>86</v>
      </c>
      <c r="B87" s="99">
        <v>44661</v>
      </c>
      <c r="C87" s="100">
        <v>121019</v>
      </c>
      <c r="D87" s="101" t="s">
        <v>178</v>
      </c>
      <c r="E87" s="103">
        <v>1061</v>
      </c>
      <c r="F87" s="102">
        <f t="shared" si="2"/>
        <v>8.42133629764371</v>
      </c>
      <c r="G87" s="100">
        <v>118.746</v>
      </c>
      <c r="H87" s="100">
        <v>1000</v>
      </c>
      <c r="I87" s="35"/>
      <c r="J87" s="128" t="s">
        <v>179</v>
      </c>
      <c r="K87" s="125"/>
      <c r="L87" s="111" t="s">
        <v>157</v>
      </c>
      <c r="M87" s="112" t="str">
        <f t="shared" si="3"/>
        <v>20224闽AU9653</v>
      </c>
    </row>
    <row r="88" s="86" customFormat="1" ht="20.1" customHeight="1" spans="1:13">
      <c r="A88" s="98">
        <v>87</v>
      </c>
      <c r="B88" s="99">
        <v>44663</v>
      </c>
      <c r="C88" s="100">
        <v>121019</v>
      </c>
      <c r="D88" s="101" t="s">
        <v>178</v>
      </c>
      <c r="E88" s="103">
        <v>1193</v>
      </c>
      <c r="F88" s="102">
        <f t="shared" si="2"/>
        <v>8.41980112408128</v>
      </c>
      <c r="G88" s="100">
        <v>92.52</v>
      </c>
      <c r="H88" s="100">
        <v>779</v>
      </c>
      <c r="I88" s="35"/>
      <c r="J88" s="128" t="s">
        <v>179</v>
      </c>
      <c r="K88" s="125"/>
      <c r="L88" s="111" t="s">
        <v>157</v>
      </c>
      <c r="M88" s="112" t="str">
        <f t="shared" si="3"/>
        <v>20224闽AU9653</v>
      </c>
    </row>
    <row r="89" s="86" customFormat="1" ht="20.1" customHeight="1" spans="1:13">
      <c r="A89" s="98">
        <v>88</v>
      </c>
      <c r="B89" s="99">
        <v>44666</v>
      </c>
      <c r="C89" s="100">
        <v>121019</v>
      </c>
      <c r="D89" s="101" t="s">
        <v>178</v>
      </c>
      <c r="E89" s="103">
        <v>1375</v>
      </c>
      <c r="F89" s="102">
        <f t="shared" si="2"/>
        <v>8.41965471447543</v>
      </c>
      <c r="G89" s="100">
        <v>112.95</v>
      </c>
      <c r="H89" s="100">
        <v>951</v>
      </c>
      <c r="I89" s="35"/>
      <c r="J89" s="128" t="s">
        <v>179</v>
      </c>
      <c r="K89" s="125"/>
      <c r="L89" s="111" t="s">
        <v>157</v>
      </c>
      <c r="M89" s="112" t="str">
        <f t="shared" si="3"/>
        <v>20224闽AU9653</v>
      </c>
    </row>
    <row r="90" s="86" customFormat="1" ht="20.1" customHeight="1" spans="1:13">
      <c r="A90" s="98">
        <v>89</v>
      </c>
      <c r="B90" s="99">
        <v>44669</v>
      </c>
      <c r="C90" s="100">
        <v>121019</v>
      </c>
      <c r="D90" s="101" t="s">
        <v>178</v>
      </c>
      <c r="E90" s="100">
        <v>1563</v>
      </c>
      <c r="F90" s="102">
        <f t="shared" si="2"/>
        <v>7.97024442082891</v>
      </c>
      <c r="G90" s="100">
        <v>94.1</v>
      </c>
      <c r="H90" s="100">
        <v>750</v>
      </c>
      <c r="I90" s="35"/>
      <c r="J90" s="128" t="s">
        <v>179</v>
      </c>
      <c r="K90" s="125"/>
      <c r="L90" s="111" t="s">
        <v>157</v>
      </c>
      <c r="M90" s="112" t="str">
        <f t="shared" si="3"/>
        <v>20224闽AU9653</v>
      </c>
    </row>
    <row r="91" s="86" customFormat="1" ht="20.1" customHeight="1" spans="1:13">
      <c r="A91" s="98">
        <v>90</v>
      </c>
      <c r="B91" s="99">
        <v>44673</v>
      </c>
      <c r="C91" s="100">
        <v>121019</v>
      </c>
      <c r="D91" s="101" t="s">
        <v>178</v>
      </c>
      <c r="E91" s="100">
        <v>1746</v>
      </c>
      <c r="F91" s="102">
        <f t="shared" si="2"/>
        <v>7.96965640339134</v>
      </c>
      <c r="G91" s="100">
        <v>112.05</v>
      </c>
      <c r="H91" s="100">
        <v>893</v>
      </c>
      <c r="I91" s="35"/>
      <c r="J91" s="128" t="s">
        <v>179</v>
      </c>
      <c r="K91" s="125"/>
      <c r="L91" s="111" t="s">
        <v>157</v>
      </c>
      <c r="M91" s="112" t="str">
        <f t="shared" si="3"/>
        <v>20224闽AU9653</v>
      </c>
    </row>
    <row r="92" s="86" customFormat="1" ht="20.1" customHeight="1" spans="1:13">
      <c r="A92" s="98">
        <v>91</v>
      </c>
      <c r="B92" s="99">
        <v>44676</v>
      </c>
      <c r="C92" s="100">
        <v>121019</v>
      </c>
      <c r="D92" s="101" t="s">
        <v>178</v>
      </c>
      <c r="E92" s="100">
        <v>1477</v>
      </c>
      <c r="F92" s="102">
        <f t="shared" si="2"/>
        <v>7.97004239284032</v>
      </c>
      <c r="G92" s="100">
        <v>106.15</v>
      </c>
      <c r="H92" s="102">
        <v>846.02</v>
      </c>
      <c r="I92" s="123"/>
      <c r="J92" s="128" t="s">
        <v>179</v>
      </c>
      <c r="K92" s="125"/>
      <c r="L92" s="111" t="s">
        <v>157</v>
      </c>
      <c r="M92" s="112" t="str">
        <f t="shared" si="3"/>
        <v>20224闽AU9653</v>
      </c>
    </row>
    <row r="93" s="86" customFormat="1" ht="20.1" customHeight="1" spans="1:13">
      <c r="A93" s="98">
        <v>92</v>
      </c>
      <c r="B93" s="99">
        <v>44679</v>
      </c>
      <c r="C93" s="100">
        <v>121019</v>
      </c>
      <c r="D93" s="101" t="s">
        <v>178</v>
      </c>
      <c r="E93" s="100">
        <v>2122</v>
      </c>
      <c r="F93" s="102">
        <f t="shared" si="2"/>
        <v>7.96997262920625</v>
      </c>
      <c r="G93" s="100">
        <v>124.22</v>
      </c>
      <c r="H93" s="100">
        <v>990.03</v>
      </c>
      <c r="I93" s="35">
        <v>1009.97</v>
      </c>
      <c r="J93" s="128" t="s">
        <v>179</v>
      </c>
      <c r="K93" s="125"/>
      <c r="L93" s="110"/>
      <c r="M93" s="112" t="str">
        <f t="shared" si="3"/>
        <v>20224闽AU9653</v>
      </c>
    </row>
    <row r="94" s="86" customFormat="1" ht="20.1" customHeight="1" spans="1:13">
      <c r="A94" s="98">
        <v>93</v>
      </c>
      <c r="B94" s="99"/>
      <c r="C94" s="100"/>
      <c r="D94" s="100"/>
      <c r="E94" s="103"/>
      <c r="F94" s="102"/>
      <c r="G94" s="100"/>
      <c r="H94" s="100"/>
      <c r="I94" s="35"/>
      <c r="J94" s="127"/>
      <c r="K94" s="125"/>
      <c r="L94" s="110"/>
      <c r="M94" s="112" t="str">
        <f t="shared" si="3"/>
        <v>19001</v>
      </c>
    </row>
    <row r="95" s="86" customFormat="1" ht="20.1" customHeight="1" spans="1:13">
      <c r="A95" s="98">
        <v>94</v>
      </c>
      <c r="B95" s="99">
        <v>44669</v>
      </c>
      <c r="C95" s="100">
        <v>121020</v>
      </c>
      <c r="D95" s="101" t="s">
        <v>180</v>
      </c>
      <c r="E95" s="100">
        <v>1034</v>
      </c>
      <c r="F95" s="102">
        <f t="shared" si="2"/>
        <v>7.97011207970112</v>
      </c>
      <c r="G95" s="100">
        <v>120.45</v>
      </c>
      <c r="H95" s="100">
        <v>960</v>
      </c>
      <c r="I95" s="35"/>
      <c r="J95" s="7" t="s">
        <v>166</v>
      </c>
      <c r="K95" s="125"/>
      <c r="L95" s="111" t="s">
        <v>157</v>
      </c>
      <c r="M95" s="112" t="str">
        <f t="shared" si="3"/>
        <v>20224闽AU9103</v>
      </c>
    </row>
    <row r="96" s="86" customFormat="1" ht="20.1" customHeight="1" spans="1:13">
      <c r="A96" s="98">
        <v>95</v>
      </c>
      <c r="B96" s="99">
        <v>44673</v>
      </c>
      <c r="C96" s="100">
        <v>121020</v>
      </c>
      <c r="D96" s="101" t="s">
        <v>180</v>
      </c>
      <c r="E96" s="100">
        <v>1279</v>
      </c>
      <c r="F96" s="102">
        <f t="shared" si="2"/>
        <v>7.97003398208218</v>
      </c>
      <c r="G96" s="100">
        <v>129.48</v>
      </c>
      <c r="H96" s="100">
        <v>1031.96</v>
      </c>
      <c r="I96" s="35"/>
      <c r="J96" s="7" t="s">
        <v>166</v>
      </c>
      <c r="K96" s="125"/>
      <c r="L96" s="111" t="s">
        <v>157</v>
      </c>
      <c r="M96" s="112" t="str">
        <f t="shared" si="3"/>
        <v>20224闽AU9103</v>
      </c>
    </row>
    <row r="97" s="86" customFormat="1" ht="20.1" customHeight="1" spans="1:13">
      <c r="A97" s="98">
        <v>96</v>
      </c>
      <c r="B97" s="99">
        <v>44676</v>
      </c>
      <c r="C97" s="100">
        <v>121020</v>
      </c>
      <c r="D97" s="101" t="s">
        <v>180</v>
      </c>
      <c r="E97" s="100">
        <v>1933</v>
      </c>
      <c r="F97" s="102">
        <f t="shared" si="2"/>
        <v>7.96979865771812</v>
      </c>
      <c r="G97" s="100">
        <v>119.2</v>
      </c>
      <c r="H97" s="100">
        <v>950</v>
      </c>
      <c r="I97" s="35"/>
      <c r="J97" s="7" t="s">
        <v>166</v>
      </c>
      <c r="K97" s="125"/>
      <c r="L97" s="111" t="s">
        <v>157</v>
      </c>
      <c r="M97" s="112" t="str">
        <f t="shared" si="3"/>
        <v>20224闽AU9103</v>
      </c>
    </row>
    <row r="98" s="86" customFormat="1" ht="20.1" customHeight="1" spans="1:13">
      <c r="A98" s="98">
        <v>97</v>
      </c>
      <c r="B98" s="99">
        <v>44679</v>
      </c>
      <c r="C98" s="100">
        <v>121020</v>
      </c>
      <c r="D98" s="101" t="s">
        <v>180</v>
      </c>
      <c r="E98" s="100">
        <v>1682</v>
      </c>
      <c r="F98" s="102">
        <f t="shared" si="2"/>
        <v>7.96973961998592</v>
      </c>
      <c r="G98" s="100">
        <v>113.68</v>
      </c>
      <c r="H98" s="100">
        <v>906</v>
      </c>
      <c r="I98" s="35">
        <v>1094</v>
      </c>
      <c r="J98" s="7" t="s">
        <v>166</v>
      </c>
      <c r="K98" s="125"/>
      <c r="L98" s="110"/>
      <c r="M98" s="112" t="str">
        <f t="shared" si="3"/>
        <v>20224闽AU9103</v>
      </c>
    </row>
    <row r="99" s="86" customFormat="1" ht="20.1" customHeight="1" spans="1:13">
      <c r="A99" s="98">
        <v>98</v>
      </c>
      <c r="B99" s="99"/>
      <c r="C99" s="100"/>
      <c r="D99" s="100"/>
      <c r="E99" s="100"/>
      <c r="F99" s="102"/>
      <c r="G99" s="100"/>
      <c r="H99" s="100"/>
      <c r="I99" s="35"/>
      <c r="J99" s="35"/>
      <c r="K99" s="125"/>
      <c r="L99" s="110"/>
      <c r="M99" s="112" t="str">
        <f t="shared" si="3"/>
        <v>19001</v>
      </c>
    </row>
    <row r="100" s="86" customFormat="1" ht="20.1" customHeight="1" spans="1:13">
      <c r="A100" s="98">
        <v>99</v>
      </c>
      <c r="B100" s="99">
        <v>44680</v>
      </c>
      <c r="C100" s="100">
        <v>121021</v>
      </c>
      <c r="D100" s="101" t="s">
        <v>181</v>
      </c>
      <c r="E100" s="100">
        <v>1732</v>
      </c>
      <c r="F100" s="102">
        <f t="shared" si="2"/>
        <v>8.14</v>
      </c>
      <c r="G100" s="100">
        <v>145</v>
      </c>
      <c r="H100" s="100">
        <v>1180.3</v>
      </c>
      <c r="I100" s="35">
        <v>19.7</v>
      </c>
      <c r="J100" s="35"/>
      <c r="K100" s="125"/>
      <c r="L100" s="110"/>
      <c r="M100" s="112" t="str">
        <f t="shared" si="3"/>
        <v>20224闽AU9726</v>
      </c>
    </row>
    <row r="101" s="86" customFormat="1" ht="20.1" customHeight="1" spans="1:13">
      <c r="A101" s="98">
        <v>100</v>
      </c>
      <c r="B101" s="99"/>
      <c r="C101" s="100"/>
      <c r="D101" s="100"/>
      <c r="E101" s="100"/>
      <c r="F101" s="102"/>
      <c r="G101" s="100"/>
      <c r="H101" s="100"/>
      <c r="I101" s="35"/>
      <c r="J101" s="35"/>
      <c r="K101" s="125"/>
      <c r="L101" s="110"/>
      <c r="M101" s="112" t="str">
        <f t="shared" si="3"/>
        <v>19001</v>
      </c>
    </row>
    <row r="102" s="86" customFormat="1" ht="20.1" customHeight="1" spans="1:13">
      <c r="A102" s="98">
        <v>101</v>
      </c>
      <c r="B102" s="99">
        <v>44679</v>
      </c>
      <c r="C102" s="100">
        <v>141012</v>
      </c>
      <c r="D102" s="101" t="s">
        <v>182</v>
      </c>
      <c r="E102" s="100">
        <v>1612</v>
      </c>
      <c r="F102" s="102">
        <f t="shared" si="2"/>
        <v>7.97000366703337</v>
      </c>
      <c r="G102" s="100">
        <v>136.35</v>
      </c>
      <c r="H102" s="100">
        <v>1086.71</v>
      </c>
      <c r="I102" s="35">
        <v>113.29</v>
      </c>
      <c r="J102" s="35"/>
      <c r="K102" s="125"/>
      <c r="L102" s="110"/>
      <c r="M102" s="112" t="str">
        <f t="shared" si="3"/>
        <v>20224闽AU9387</v>
      </c>
    </row>
    <row r="103" s="86" customFormat="1" ht="20.1" customHeight="1" spans="1:13">
      <c r="A103" s="98">
        <v>102</v>
      </c>
      <c r="B103" s="99"/>
      <c r="C103" s="100"/>
      <c r="D103" s="100"/>
      <c r="E103" s="100"/>
      <c r="F103" s="102"/>
      <c r="G103" s="100"/>
      <c r="H103" s="100"/>
      <c r="I103" s="35"/>
      <c r="J103" s="35"/>
      <c r="K103" s="125"/>
      <c r="L103" s="110"/>
      <c r="M103" s="112" t="str">
        <f t="shared" si="3"/>
        <v>19001</v>
      </c>
    </row>
    <row r="104" s="86" customFormat="1" ht="20.1" customHeight="1" spans="1:13">
      <c r="A104" s="98">
        <v>103</v>
      </c>
      <c r="B104" s="99">
        <v>44679</v>
      </c>
      <c r="C104" s="100">
        <v>144003</v>
      </c>
      <c r="D104" s="101" t="s">
        <v>183</v>
      </c>
      <c r="E104" s="100">
        <v>1742</v>
      </c>
      <c r="F104" s="102">
        <f t="shared" si="2"/>
        <v>7.96978572529675</v>
      </c>
      <c r="G104" s="100">
        <v>129.74</v>
      </c>
      <c r="H104" s="100">
        <v>1034</v>
      </c>
      <c r="I104" s="35">
        <v>166</v>
      </c>
      <c r="J104" s="35"/>
      <c r="K104" s="125"/>
      <c r="L104" s="110"/>
      <c r="M104" s="112" t="str">
        <f t="shared" si="3"/>
        <v>20224闽AU9612</v>
      </c>
    </row>
    <row r="105" s="86" customFormat="1" ht="20.1" customHeight="1" spans="1:13">
      <c r="A105" s="98">
        <v>104</v>
      </c>
      <c r="B105" s="99"/>
      <c r="C105" s="100"/>
      <c r="D105" s="100"/>
      <c r="E105" s="100"/>
      <c r="F105" s="102"/>
      <c r="G105" s="100"/>
      <c r="H105" s="100"/>
      <c r="I105" s="35"/>
      <c r="J105" s="35"/>
      <c r="K105" s="125"/>
      <c r="L105" s="110"/>
      <c r="M105" s="112" t="str">
        <f t="shared" si="3"/>
        <v>19001</v>
      </c>
    </row>
    <row r="106" s="86" customFormat="1" ht="20.1" customHeight="1" spans="1:13">
      <c r="A106" s="98">
        <v>105</v>
      </c>
      <c r="B106" s="99">
        <v>44679</v>
      </c>
      <c r="C106" s="100">
        <v>144004</v>
      </c>
      <c r="D106" s="101" t="s">
        <v>184</v>
      </c>
      <c r="E106" s="100">
        <v>1676</v>
      </c>
      <c r="F106" s="102">
        <f t="shared" si="2"/>
        <v>7.97003210845523</v>
      </c>
      <c r="G106" s="100">
        <v>140.15</v>
      </c>
      <c r="H106" s="100">
        <v>1117</v>
      </c>
      <c r="I106" s="35">
        <v>83</v>
      </c>
      <c r="J106" s="35"/>
      <c r="K106" s="125"/>
      <c r="L106" s="110"/>
      <c r="M106" s="112" t="str">
        <f t="shared" si="3"/>
        <v>20224闽AU8651</v>
      </c>
    </row>
    <row r="107" s="86" customFormat="1" ht="20.1" customHeight="1" spans="1:13">
      <c r="A107" s="98">
        <v>106</v>
      </c>
      <c r="B107" s="99"/>
      <c r="C107" s="100"/>
      <c r="D107" s="100"/>
      <c r="E107" s="100"/>
      <c r="F107" s="102"/>
      <c r="G107" s="100"/>
      <c r="H107" s="100"/>
      <c r="I107" s="35"/>
      <c r="J107" s="35"/>
      <c r="K107" s="125"/>
      <c r="L107" s="110"/>
      <c r="M107" s="112" t="str">
        <f t="shared" si="3"/>
        <v>19001</v>
      </c>
    </row>
    <row r="108" s="85" customFormat="1" ht="20.1" customHeight="1" spans="1:13">
      <c r="A108" s="98">
        <v>107</v>
      </c>
      <c r="B108" s="99">
        <v>44670</v>
      </c>
      <c r="C108" s="100">
        <v>183019</v>
      </c>
      <c r="D108" s="101" t="s">
        <v>185</v>
      </c>
      <c r="E108" s="100">
        <v>34</v>
      </c>
      <c r="F108" s="102">
        <f t="shared" si="2"/>
        <v>8.26104915324246</v>
      </c>
      <c r="G108" s="100">
        <v>24.21</v>
      </c>
      <c r="H108" s="100">
        <v>200</v>
      </c>
      <c r="I108" s="35"/>
      <c r="J108" s="35"/>
      <c r="K108" s="125"/>
      <c r="L108" s="111" t="s">
        <v>157</v>
      </c>
      <c r="M108" s="112" t="str">
        <f t="shared" si="3"/>
        <v>20224闽A90Q6E</v>
      </c>
    </row>
    <row r="109" s="85" customFormat="1" ht="20.1" customHeight="1" spans="1:13">
      <c r="A109" s="98">
        <v>108</v>
      </c>
      <c r="B109" s="99"/>
      <c r="C109" s="100"/>
      <c r="D109" s="100"/>
      <c r="E109" s="100"/>
      <c r="F109" s="102"/>
      <c r="G109" s="100"/>
      <c r="H109" s="100"/>
      <c r="I109" s="35"/>
      <c r="J109" s="35"/>
      <c r="K109" s="125"/>
      <c r="L109" s="110"/>
      <c r="M109" s="112" t="str">
        <f t="shared" si="3"/>
        <v>19001</v>
      </c>
    </row>
    <row r="110" s="85" customFormat="1" ht="20.1" customHeight="1" spans="1:13">
      <c r="A110" s="98">
        <v>109</v>
      </c>
      <c r="B110" s="99">
        <v>44672</v>
      </c>
      <c r="C110" s="100"/>
      <c r="D110" s="101" t="s">
        <v>186</v>
      </c>
      <c r="E110" s="100">
        <v>86500</v>
      </c>
      <c r="F110" s="102">
        <f t="shared" si="2"/>
        <v>8.26005861977085</v>
      </c>
      <c r="G110" s="100">
        <v>37.53</v>
      </c>
      <c r="H110" s="100">
        <v>310</v>
      </c>
      <c r="I110" s="35"/>
      <c r="J110" s="7" t="s">
        <v>187</v>
      </c>
      <c r="K110" s="125"/>
      <c r="L110" s="111" t="s">
        <v>157</v>
      </c>
      <c r="M110" s="112" t="str">
        <f t="shared" si="3"/>
        <v>20224闽J6B266</v>
      </c>
    </row>
    <row r="111" s="85" customFormat="1" ht="20.1" customHeight="1" spans="1:13">
      <c r="A111" s="98">
        <v>110</v>
      </c>
      <c r="B111" s="99">
        <v>44679</v>
      </c>
      <c r="C111" s="100"/>
      <c r="D111" s="101" t="s">
        <v>186</v>
      </c>
      <c r="E111" s="100">
        <v>86952</v>
      </c>
      <c r="F111" s="102">
        <f t="shared" si="2"/>
        <v>8.25815405968078</v>
      </c>
      <c r="G111" s="100">
        <v>14.41</v>
      </c>
      <c r="H111" s="100">
        <v>119</v>
      </c>
      <c r="I111" s="35"/>
      <c r="J111" s="7" t="s">
        <v>187</v>
      </c>
      <c r="K111" s="125"/>
      <c r="L111" s="111" t="s">
        <v>157</v>
      </c>
      <c r="M111" s="112" t="str">
        <f t="shared" si="3"/>
        <v>20224闽J6B266</v>
      </c>
    </row>
    <row r="112" s="85" customFormat="1" ht="20.1" customHeight="1" spans="1:13">
      <c r="A112" s="98">
        <v>111</v>
      </c>
      <c r="B112" s="99">
        <v>44680</v>
      </c>
      <c r="C112" s="100"/>
      <c r="D112" s="101" t="s">
        <v>186</v>
      </c>
      <c r="E112" s="100">
        <v>87077</v>
      </c>
      <c r="F112" s="102">
        <f t="shared" si="2"/>
        <v>8.41905793178127</v>
      </c>
      <c r="G112" s="100">
        <v>36.94</v>
      </c>
      <c r="H112" s="100">
        <v>311</v>
      </c>
      <c r="I112" s="35"/>
      <c r="J112" s="7" t="s">
        <v>187</v>
      </c>
      <c r="K112" s="125"/>
      <c r="L112" s="111" t="s">
        <v>157</v>
      </c>
      <c r="M112" s="112" t="str">
        <f t="shared" si="3"/>
        <v>20224闽J6B266</v>
      </c>
    </row>
    <row r="113" s="85" customFormat="1" ht="20.1" customHeight="1" spans="1:13">
      <c r="A113" s="98">
        <v>112</v>
      </c>
      <c r="B113" s="99"/>
      <c r="C113" s="100"/>
      <c r="D113" s="100"/>
      <c r="E113" s="100"/>
      <c r="F113" s="102"/>
      <c r="G113" s="100"/>
      <c r="H113" s="100"/>
      <c r="I113" s="35"/>
      <c r="J113" s="35"/>
      <c r="K113" s="125"/>
      <c r="L113" s="110"/>
      <c r="M113" s="112" t="str">
        <f t="shared" si="3"/>
        <v>19001</v>
      </c>
    </row>
    <row r="114" s="85" customFormat="1" ht="20.1" customHeight="1" spans="1:13">
      <c r="A114" s="98">
        <v>113</v>
      </c>
      <c r="B114" s="99">
        <v>44661</v>
      </c>
      <c r="C114" s="100"/>
      <c r="D114" s="101" t="s">
        <v>188</v>
      </c>
      <c r="E114" s="100">
        <v>117810</v>
      </c>
      <c r="F114" s="102">
        <f t="shared" si="2"/>
        <v>8.69061413673233</v>
      </c>
      <c r="G114" s="100">
        <v>60.41</v>
      </c>
      <c r="H114" s="100">
        <v>525</v>
      </c>
      <c r="I114" s="35"/>
      <c r="J114" s="7" t="s">
        <v>85</v>
      </c>
      <c r="K114" s="125"/>
      <c r="L114" s="111" t="s">
        <v>157</v>
      </c>
      <c r="M114" s="112" t="str">
        <f t="shared" si="3"/>
        <v>20224闽JJL318</v>
      </c>
    </row>
    <row r="115" s="85" customFormat="1" ht="20.1" customHeight="1" spans="1:13">
      <c r="A115" s="98">
        <v>114</v>
      </c>
      <c r="B115" s="99">
        <v>44668</v>
      </c>
      <c r="C115" s="100"/>
      <c r="D115" s="101" t="s">
        <v>188</v>
      </c>
      <c r="E115" s="103">
        <v>118674</v>
      </c>
      <c r="F115" s="102">
        <f t="shared" si="2"/>
        <v>8.2597003457549</v>
      </c>
      <c r="G115" s="100">
        <v>52.06</v>
      </c>
      <c r="H115" s="100">
        <v>430</v>
      </c>
      <c r="I115" s="35"/>
      <c r="J115" s="7" t="s">
        <v>85</v>
      </c>
      <c r="K115" s="125"/>
      <c r="L115" s="111" t="s">
        <v>157</v>
      </c>
      <c r="M115" s="112" t="str">
        <f t="shared" si="3"/>
        <v>20224闽JJL318</v>
      </c>
    </row>
    <row r="116" s="85" customFormat="1" ht="20.1" customHeight="1" spans="1:13">
      <c r="A116" s="98">
        <v>115</v>
      </c>
      <c r="B116" s="99"/>
      <c r="C116" s="100"/>
      <c r="D116" s="100"/>
      <c r="E116" s="100"/>
      <c r="F116" s="102"/>
      <c r="G116" s="100"/>
      <c r="H116" s="100"/>
      <c r="I116" s="123"/>
      <c r="J116" s="35"/>
      <c r="K116" s="125"/>
      <c r="L116" s="110"/>
      <c r="M116" s="112" t="str">
        <f t="shared" si="3"/>
        <v>19001</v>
      </c>
    </row>
    <row r="117" s="85" customFormat="1" ht="20.1" customHeight="1" spans="1:13">
      <c r="A117" s="98">
        <v>116</v>
      </c>
      <c r="B117" s="99">
        <v>44683</v>
      </c>
      <c r="C117" s="100">
        <v>183017</v>
      </c>
      <c r="D117" s="120" t="s">
        <v>189</v>
      </c>
      <c r="E117" s="100">
        <v>299</v>
      </c>
      <c r="F117" s="102">
        <f t="shared" si="2"/>
        <v>8.41874084919473</v>
      </c>
      <c r="G117" s="100">
        <v>27.32</v>
      </c>
      <c r="H117" s="100">
        <v>230</v>
      </c>
      <c r="I117" s="129">
        <v>1270</v>
      </c>
      <c r="J117" s="130" t="s">
        <v>80</v>
      </c>
      <c r="K117" s="125"/>
      <c r="L117" s="131" t="s">
        <v>190</v>
      </c>
      <c r="M117" s="112" t="str">
        <f t="shared" si="3"/>
        <v>20225闽A92P3N</v>
      </c>
    </row>
    <row r="118" s="85" customFormat="1" ht="20.1" customHeight="1" spans="1:13">
      <c r="A118" s="98">
        <v>117</v>
      </c>
      <c r="B118" s="99">
        <v>44683</v>
      </c>
      <c r="C118" s="100">
        <v>183017</v>
      </c>
      <c r="D118" s="120" t="s">
        <v>189</v>
      </c>
      <c r="E118" s="100">
        <v>299</v>
      </c>
      <c r="F118" s="102">
        <f t="shared" si="2"/>
        <v>8.42037945001066</v>
      </c>
      <c r="G118" s="100">
        <v>46.91</v>
      </c>
      <c r="H118" s="100">
        <v>395</v>
      </c>
      <c r="I118" s="129">
        <v>875</v>
      </c>
      <c r="J118" s="130" t="s">
        <v>80</v>
      </c>
      <c r="K118" s="125"/>
      <c r="L118" s="131" t="s">
        <v>190</v>
      </c>
      <c r="M118" s="112" t="str">
        <f t="shared" si="3"/>
        <v>20225闽A92P3N</v>
      </c>
    </row>
    <row r="119" s="85" customFormat="1" ht="20.1" customHeight="1" spans="1:13">
      <c r="A119" s="98">
        <v>118</v>
      </c>
      <c r="B119" s="99">
        <v>44688</v>
      </c>
      <c r="C119" s="100">
        <v>183017</v>
      </c>
      <c r="D119" s="120" t="s">
        <v>189</v>
      </c>
      <c r="E119" s="100">
        <v>106</v>
      </c>
      <c r="F119" s="102">
        <f t="shared" si="2"/>
        <v>8.42003895260766</v>
      </c>
      <c r="G119" s="100">
        <v>46.21</v>
      </c>
      <c r="H119" s="100">
        <v>389.09</v>
      </c>
      <c r="I119" s="129">
        <v>610.91</v>
      </c>
      <c r="J119" s="130" t="s">
        <v>88</v>
      </c>
      <c r="K119" s="125"/>
      <c r="L119" s="132" t="s">
        <v>191</v>
      </c>
      <c r="M119" s="112" t="str">
        <f t="shared" si="3"/>
        <v>20225闽A92P3N</v>
      </c>
    </row>
    <row r="120" s="85" customFormat="1" ht="20.1" customHeight="1" spans="1:13">
      <c r="A120" s="98">
        <v>119</v>
      </c>
      <c r="B120" s="99"/>
      <c r="C120" s="100"/>
      <c r="D120" s="100"/>
      <c r="E120" s="100"/>
      <c r="F120" s="102"/>
      <c r="G120" s="100"/>
      <c r="H120" s="100"/>
      <c r="I120" s="35"/>
      <c r="J120" s="35"/>
      <c r="K120" s="125"/>
      <c r="L120" s="113"/>
      <c r="M120" s="112" t="str">
        <f t="shared" si="3"/>
        <v>19001</v>
      </c>
    </row>
    <row r="121" s="85" customFormat="1" ht="20.1" customHeight="1" spans="1:13">
      <c r="A121" s="98">
        <v>120</v>
      </c>
      <c r="B121" s="99">
        <v>44689</v>
      </c>
      <c r="C121" s="100">
        <v>183020</v>
      </c>
      <c r="D121" s="6" t="s">
        <v>192</v>
      </c>
      <c r="E121" s="100">
        <v>460</v>
      </c>
      <c r="F121" s="102">
        <f t="shared" si="2"/>
        <v>8.42051543761164</v>
      </c>
      <c r="G121" s="100">
        <v>39.19</v>
      </c>
      <c r="H121" s="100">
        <v>330</v>
      </c>
      <c r="I121" s="129">
        <v>545</v>
      </c>
      <c r="J121" s="130" t="s">
        <v>80</v>
      </c>
      <c r="K121" s="125"/>
      <c r="L121" s="131" t="s">
        <v>190</v>
      </c>
      <c r="M121" s="112" t="str">
        <f t="shared" si="3"/>
        <v>20225闽A30Q3J</v>
      </c>
    </row>
    <row r="122" s="85" customFormat="1" ht="20.1" customHeight="1" spans="1:13">
      <c r="A122" s="98">
        <v>121</v>
      </c>
      <c r="B122" s="99">
        <v>44693</v>
      </c>
      <c r="C122" s="100">
        <v>183020</v>
      </c>
      <c r="D122" s="6" t="s">
        <v>192</v>
      </c>
      <c r="E122" s="100">
        <v>671</v>
      </c>
      <c r="F122" s="102">
        <f t="shared" si="2"/>
        <v>8.4199494036863</v>
      </c>
      <c r="G122" s="100">
        <v>27.67</v>
      </c>
      <c r="H122" s="100">
        <v>232.98</v>
      </c>
      <c r="I122" s="129">
        <v>312.02</v>
      </c>
      <c r="J122" s="130" t="s">
        <v>80</v>
      </c>
      <c r="K122" s="125"/>
      <c r="L122" s="131" t="s">
        <v>190</v>
      </c>
      <c r="M122" s="112" t="str">
        <f t="shared" si="3"/>
        <v>20225闽A30Q3J</v>
      </c>
    </row>
    <row r="123" s="85" customFormat="1" ht="20.1" customHeight="1" spans="1:13">
      <c r="A123" s="98">
        <v>122</v>
      </c>
      <c r="B123" s="99">
        <v>44693</v>
      </c>
      <c r="C123" s="100">
        <v>183020</v>
      </c>
      <c r="D123" s="6" t="s">
        <v>192</v>
      </c>
      <c r="E123" s="100">
        <v>671</v>
      </c>
      <c r="F123" s="102">
        <f t="shared" si="2"/>
        <v>8.42012414243711</v>
      </c>
      <c r="G123" s="100">
        <v>30.61</v>
      </c>
      <c r="H123" s="100">
        <v>257.74</v>
      </c>
      <c r="I123" s="129">
        <v>54.28</v>
      </c>
      <c r="J123" s="130" t="s">
        <v>80</v>
      </c>
      <c r="K123" s="125"/>
      <c r="L123" s="131" t="s">
        <v>190</v>
      </c>
      <c r="M123" s="112" t="str">
        <f t="shared" si="3"/>
        <v>20225闽A30Q3J</v>
      </c>
    </row>
    <row r="124" s="85" customFormat="1" ht="20.1" customHeight="1" spans="1:13">
      <c r="A124" s="98">
        <v>123</v>
      </c>
      <c r="B124" s="99">
        <v>44707</v>
      </c>
      <c r="C124" s="100">
        <v>183020</v>
      </c>
      <c r="D124" s="120" t="s">
        <v>193</v>
      </c>
      <c r="E124" s="100">
        <v>828</v>
      </c>
      <c r="F124" s="102">
        <f t="shared" si="2"/>
        <v>8.64986837156826</v>
      </c>
      <c r="G124" s="100">
        <v>26.59</v>
      </c>
      <c r="H124" s="100">
        <v>230</v>
      </c>
      <c r="I124" s="129">
        <v>6274.28</v>
      </c>
      <c r="J124" s="130" t="s">
        <v>80</v>
      </c>
      <c r="K124" s="125"/>
      <c r="L124" s="131" t="s">
        <v>190</v>
      </c>
      <c r="M124" s="112" t="str">
        <f t="shared" si="3"/>
        <v>20225闽A30Q3J</v>
      </c>
    </row>
    <row r="125" s="85" customFormat="1" ht="20.1" customHeight="1" spans="1:13">
      <c r="A125" s="98">
        <v>124</v>
      </c>
      <c r="B125" s="99">
        <v>44707</v>
      </c>
      <c r="C125" s="100">
        <v>183020</v>
      </c>
      <c r="D125" s="120" t="s">
        <v>193</v>
      </c>
      <c r="E125" s="100">
        <v>828</v>
      </c>
      <c r="F125" s="102">
        <f t="shared" si="2"/>
        <v>8.64974163109414</v>
      </c>
      <c r="G125" s="100">
        <v>44.51</v>
      </c>
      <c r="H125" s="100">
        <v>385</v>
      </c>
      <c r="I125" s="129">
        <v>5889.28</v>
      </c>
      <c r="J125" s="130" t="s">
        <v>80</v>
      </c>
      <c r="K125" s="125"/>
      <c r="L125" s="131" t="s">
        <v>190</v>
      </c>
      <c r="M125" s="112" t="str">
        <f t="shared" si="3"/>
        <v>20225闽A30Q3J</v>
      </c>
    </row>
    <row r="126" s="85" customFormat="1" ht="20.1" customHeight="1" spans="1:13">
      <c r="A126" s="98">
        <v>125</v>
      </c>
      <c r="B126" s="99"/>
      <c r="C126" s="100"/>
      <c r="D126" s="100"/>
      <c r="E126" s="100"/>
      <c r="F126" s="102"/>
      <c r="G126" s="100"/>
      <c r="H126" s="100"/>
      <c r="I126" s="35"/>
      <c r="J126" s="133"/>
      <c r="K126" s="125"/>
      <c r="L126" s="113"/>
      <c r="M126" s="112" t="str">
        <f t="shared" si="3"/>
        <v>19001</v>
      </c>
    </row>
    <row r="127" s="85" customFormat="1" ht="20.1" customHeight="1" spans="1:13">
      <c r="A127" s="98">
        <v>126</v>
      </c>
      <c r="B127" s="99">
        <v>44682</v>
      </c>
      <c r="C127" s="100">
        <v>190002</v>
      </c>
      <c r="D127" s="6" t="s">
        <v>194</v>
      </c>
      <c r="E127" s="100">
        <v>159706</v>
      </c>
      <c r="F127" s="102">
        <f t="shared" si="2"/>
        <v>8.41953331729613</v>
      </c>
      <c r="G127" s="100">
        <v>41.57</v>
      </c>
      <c r="H127" s="100">
        <v>350</v>
      </c>
      <c r="I127" s="129">
        <v>650</v>
      </c>
      <c r="J127" s="130" t="s">
        <v>162</v>
      </c>
      <c r="K127" s="125"/>
      <c r="L127" s="131" t="s">
        <v>195</v>
      </c>
      <c r="M127" s="112" t="str">
        <f t="shared" si="3"/>
        <v>20225闽A632Q8</v>
      </c>
    </row>
    <row r="128" s="85" customFormat="1" ht="20.1" customHeight="1" spans="1:13">
      <c r="A128" s="98">
        <v>127</v>
      </c>
      <c r="B128" s="99">
        <v>44685</v>
      </c>
      <c r="C128" s="100">
        <v>190002</v>
      </c>
      <c r="D128" s="6" t="s">
        <v>194</v>
      </c>
      <c r="E128" s="100">
        <v>160265</v>
      </c>
      <c r="F128" s="102">
        <f t="shared" si="2"/>
        <v>8.41750841750842</v>
      </c>
      <c r="G128" s="100">
        <v>17.82</v>
      </c>
      <c r="H128" s="100">
        <v>150</v>
      </c>
      <c r="I128" s="122"/>
      <c r="J128" s="130" t="s">
        <v>162</v>
      </c>
      <c r="K128" s="125"/>
      <c r="L128" s="130" t="s">
        <v>196</v>
      </c>
      <c r="M128" s="112" t="str">
        <f t="shared" si="3"/>
        <v>20225闽A632Q8</v>
      </c>
    </row>
    <row r="129" s="85" customFormat="1" ht="20.1" customHeight="1" spans="1:13">
      <c r="A129" s="98">
        <v>128</v>
      </c>
      <c r="B129" s="99">
        <v>44686</v>
      </c>
      <c r="C129" s="100">
        <v>190002</v>
      </c>
      <c r="D129" s="6" t="s">
        <v>194</v>
      </c>
      <c r="E129" s="100">
        <v>160497</v>
      </c>
      <c r="F129" s="102">
        <f t="shared" si="2"/>
        <v>8.41968911917098</v>
      </c>
      <c r="G129" s="100">
        <v>46.32</v>
      </c>
      <c r="H129" s="100">
        <v>390</v>
      </c>
      <c r="I129" s="129">
        <v>260</v>
      </c>
      <c r="J129" s="130" t="s">
        <v>162</v>
      </c>
      <c r="K129" s="125"/>
      <c r="L129" s="131" t="s">
        <v>195</v>
      </c>
      <c r="M129" s="112" t="str">
        <f t="shared" si="3"/>
        <v>20225闽A632Q8</v>
      </c>
    </row>
    <row r="130" s="85" customFormat="1" ht="20.1" customHeight="1" spans="1:13">
      <c r="A130" s="98">
        <v>129</v>
      </c>
      <c r="B130" s="99">
        <v>44691</v>
      </c>
      <c r="C130" s="100">
        <v>190002</v>
      </c>
      <c r="D130" s="6" t="s">
        <v>194</v>
      </c>
      <c r="E130" s="100">
        <v>160999</v>
      </c>
      <c r="F130" s="102">
        <f t="shared" si="2"/>
        <v>8.41968911917098</v>
      </c>
      <c r="G130" s="100">
        <v>30.88</v>
      </c>
      <c r="H130" s="100">
        <v>260</v>
      </c>
      <c r="I130" s="129">
        <v>0</v>
      </c>
      <c r="J130" s="130" t="s">
        <v>162</v>
      </c>
      <c r="K130" s="125"/>
      <c r="L130" s="131" t="s">
        <v>195</v>
      </c>
      <c r="M130" s="112" t="str">
        <f t="shared" si="3"/>
        <v>20225闽A632Q8</v>
      </c>
    </row>
    <row r="131" s="85" customFormat="1" ht="20.1" customHeight="1" spans="1:13">
      <c r="A131" s="98">
        <v>130</v>
      </c>
      <c r="B131" s="99">
        <v>44695</v>
      </c>
      <c r="C131" s="100">
        <v>190002</v>
      </c>
      <c r="D131" s="6" t="s">
        <v>194</v>
      </c>
      <c r="E131" s="100">
        <v>161425</v>
      </c>
      <c r="F131" s="102">
        <f t="shared" ref="F131:F194" si="4">H131/G131</f>
        <v>8.41955771961858</v>
      </c>
      <c r="G131" s="100">
        <v>49.29</v>
      </c>
      <c r="H131" s="100">
        <v>415</v>
      </c>
      <c r="I131" s="129">
        <v>385</v>
      </c>
      <c r="J131" s="130" t="s">
        <v>162</v>
      </c>
      <c r="K131" s="125"/>
      <c r="L131" s="131" t="s">
        <v>195</v>
      </c>
      <c r="M131" s="112" t="str">
        <f t="shared" ref="M131:M194" si="5">YEAR(B131)&amp;MONTH(B131)&amp;D131</f>
        <v>20225闽A632Q8</v>
      </c>
    </row>
    <row r="132" s="85" customFormat="1" ht="20.1" customHeight="1" spans="1:13">
      <c r="A132" s="98">
        <v>131</v>
      </c>
      <c r="B132" s="99">
        <v>44703</v>
      </c>
      <c r="C132" s="100">
        <v>190002</v>
      </c>
      <c r="D132" s="6" t="s">
        <v>194</v>
      </c>
      <c r="E132" s="100">
        <v>162114</v>
      </c>
      <c r="F132" s="102">
        <f t="shared" si="4"/>
        <v>8.64974163109414</v>
      </c>
      <c r="G132" s="100">
        <v>44.51</v>
      </c>
      <c r="H132" s="100">
        <v>385</v>
      </c>
      <c r="I132" s="129">
        <v>0</v>
      </c>
      <c r="J132" s="130" t="s">
        <v>162</v>
      </c>
      <c r="K132" s="125"/>
      <c r="L132" s="131" t="s">
        <v>195</v>
      </c>
      <c r="M132" s="112" t="str">
        <f t="shared" si="5"/>
        <v>20225闽A632Q8</v>
      </c>
    </row>
    <row r="133" s="85" customFormat="1" ht="20.1" customHeight="1" spans="1:13">
      <c r="A133" s="98">
        <v>132</v>
      </c>
      <c r="B133" s="99">
        <v>44707</v>
      </c>
      <c r="C133" s="100">
        <v>190002</v>
      </c>
      <c r="D133" s="6" t="s">
        <v>194</v>
      </c>
      <c r="E133" s="100">
        <v>162652</v>
      </c>
      <c r="F133" s="102">
        <f t="shared" si="4"/>
        <v>8.64913062862238</v>
      </c>
      <c r="G133" s="100">
        <v>44.86</v>
      </c>
      <c r="H133" s="100">
        <v>388</v>
      </c>
      <c r="I133" s="129">
        <v>112</v>
      </c>
      <c r="J133" s="130" t="s">
        <v>162</v>
      </c>
      <c r="K133" s="125"/>
      <c r="L133" s="131" t="s">
        <v>195</v>
      </c>
      <c r="M133" s="112" t="str">
        <f t="shared" si="5"/>
        <v>20225闽A632Q8</v>
      </c>
    </row>
    <row r="134" s="85" customFormat="1" ht="20.1" customHeight="1" spans="1:13">
      <c r="A134" s="98">
        <v>133</v>
      </c>
      <c r="B134" s="99"/>
      <c r="C134" s="100"/>
      <c r="D134" s="100"/>
      <c r="E134" s="100"/>
      <c r="F134" s="102"/>
      <c r="G134" s="100"/>
      <c r="H134" s="100"/>
      <c r="I134" s="35"/>
      <c r="J134" s="35"/>
      <c r="K134" s="125"/>
      <c r="L134" s="113"/>
      <c r="M134" s="112" t="str">
        <f t="shared" si="5"/>
        <v>19001</v>
      </c>
    </row>
    <row r="135" s="85" customFormat="1" ht="20.1" customHeight="1" spans="1:13">
      <c r="A135" s="98">
        <v>134</v>
      </c>
      <c r="B135" s="99">
        <v>44682</v>
      </c>
      <c r="C135" s="100">
        <v>183016</v>
      </c>
      <c r="D135" s="6" t="s">
        <v>197</v>
      </c>
      <c r="E135" s="100">
        <v>352</v>
      </c>
      <c r="F135" s="102">
        <f t="shared" si="4"/>
        <v>8.42</v>
      </c>
      <c r="G135" s="100">
        <v>27</v>
      </c>
      <c r="H135" s="100">
        <v>227.34</v>
      </c>
      <c r="I135" s="129">
        <v>1272.66</v>
      </c>
      <c r="J135" s="130" t="s">
        <v>77</v>
      </c>
      <c r="K135" s="125"/>
      <c r="L135" s="131" t="s">
        <v>198</v>
      </c>
      <c r="M135" s="112" t="str">
        <f t="shared" si="5"/>
        <v>20225闽A63Q6R</v>
      </c>
    </row>
    <row r="136" s="85" customFormat="1" ht="20.1" customHeight="1" spans="1:13">
      <c r="A136" s="98">
        <v>135</v>
      </c>
      <c r="B136" s="99">
        <v>44682</v>
      </c>
      <c r="C136" s="100">
        <v>183016</v>
      </c>
      <c r="D136" s="6" t="s">
        <v>197</v>
      </c>
      <c r="E136" s="100">
        <v>352</v>
      </c>
      <c r="F136" s="102">
        <f t="shared" si="4"/>
        <v>8.420085731782</v>
      </c>
      <c r="G136" s="100">
        <v>32.66</v>
      </c>
      <c r="H136" s="100">
        <v>275</v>
      </c>
      <c r="I136" s="129">
        <v>997.66</v>
      </c>
      <c r="J136" s="130" t="s">
        <v>77</v>
      </c>
      <c r="K136" s="125"/>
      <c r="L136" s="131" t="s">
        <v>198</v>
      </c>
      <c r="M136" s="112" t="str">
        <f t="shared" si="5"/>
        <v>20225闽A63Q6R</v>
      </c>
    </row>
    <row r="137" s="85" customFormat="1" ht="20.1" customHeight="1" spans="1:13">
      <c r="A137" s="98">
        <v>136</v>
      </c>
      <c r="B137" s="99">
        <v>44690</v>
      </c>
      <c r="C137" s="100">
        <v>183016</v>
      </c>
      <c r="D137" s="6" t="s">
        <v>197</v>
      </c>
      <c r="E137" s="100">
        <v>110</v>
      </c>
      <c r="F137" s="102">
        <f t="shared" si="4"/>
        <v>8.41953331729613</v>
      </c>
      <c r="G137" s="100">
        <v>41.57</v>
      </c>
      <c r="H137" s="100">
        <v>350</v>
      </c>
      <c r="I137" s="123">
        <v>50</v>
      </c>
      <c r="J137" s="130" t="s">
        <v>187</v>
      </c>
      <c r="K137" s="125"/>
      <c r="L137" s="134" t="s">
        <v>199</v>
      </c>
      <c r="M137" s="112" t="str">
        <f t="shared" si="5"/>
        <v>20225闽A63Q6R</v>
      </c>
    </row>
    <row r="138" s="85" customFormat="1" ht="20.1" customHeight="1" spans="1:13">
      <c r="A138" s="98">
        <v>137</v>
      </c>
      <c r="B138" s="99">
        <v>44707</v>
      </c>
      <c r="C138" s="100">
        <v>183016</v>
      </c>
      <c r="D138" s="6" t="s">
        <v>197</v>
      </c>
      <c r="E138" s="100">
        <v>817</v>
      </c>
      <c r="F138" s="102">
        <f t="shared" si="4"/>
        <v>8.65</v>
      </c>
      <c r="G138" s="100">
        <v>30</v>
      </c>
      <c r="H138" s="100">
        <v>259.5</v>
      </c>
      <c r="I138" s="129">
        <v>2033.1</v>
      </c>
      <c r="J138" s="130" t="s">
        <v>77</v>
      </c>
      <c r="K138" s="125"/>
      <c r="L138" s="131" t="s">
        <v>198</v>
      </c>
      <c r="M138" s="112" t="str">
        <f t="shared" si="5"/>
        <v>20225闽A63Q6R</v>
      </c>
    </row>
    <row r="139" s="85" customFormat="1" ht="20.1" customHeight="1" spans="1:13">
      <c r="A139" s="98">
        <v>138</v>
      </c>
      <c r="B139" s="99">
        <v>44707</v>
      </c>
      <c r="C139" s="100">
        <v>183016</v>
      </c>
      <c r="D139" s="6" t="s">
        <v>197</v>
      </c>
      <c r="E139" s="100">
        <v>817</v>
      </c>
      <c r="F139" s="102">
        <f t="shared" si="4"/>
        <v>8.64993215739484</v>
      </c>
      <c r="G139" s="100">
        <v>29.48</v>
      </c>
      <c r="H139" s="100">
        <v>255</v>
      </c>
      <c r="I139" s="129">
        <v>1778.1</v>
      </c>
      <c r="J139" s="130" t="s">
        <v>77</v>
      </c>
      <c r="K139" s="125"/>
      <c r="L139" s="131" t="s">
        <v>198</v>
      </c>
      <c r="M139" s="112" t="str">
        <f t="shared" si="5"/>
        <v>20225闽A63Q6R</v>
      </c>
    </row>
    <row r="140" s="85" customFormat="1" ht="20.1" customHeight="1" spans="1:13">
      <c r="A140" s="98">
        <v>139</v>
      </c>
      <c r="B140" s="99">
        <v>44710</v>
      </c>
      <c r="C140" s="100">
        <v>183016</v>
      </c>
      <c r="D140" s="120" t="s">
        <v>200</v>
      </c>
      <c r="E140" s="100">
        <v>908</v>
      </c>
      <c r="F140" s="102">
        <f t="shared" si="4"/>
        <v>8.6491513601488</v>
      </c>
      <c r="G140" s="100">
        <v>43.01</v>
      </c>
      <c r="H140" s="100">
        <v>372</v>
      </c>
      <c r="I140" s="129">
        <v>1406.1</v>
      </c>
      <c r="J140" s="7" t="s">
        <v>77</v>
      </c>
      <c r="K140" s="125"/>
      <c r="L140" s="131" t="s">
        <v>198</v>
      </c>
      <c r="M140" s="112" t="str">
        <f t="shared" si="5"/>
        <v>20225闽A63Q6R</v>
      </c>
    </row>
    <row r="141" s="85" customFormat="1" ht="20.1" customHeight="1" spans="1:13">
      <c r="A141" s="98">
        <v>140</v>
      </c>
      <c r="B141" s="99"/>
      <c r="C141" s="100"/>
      <c r="D141" s="100"/>
      <c r="E141" s="100"/>
      <c r="F141" s="102"/>
      <c r="G141" s="100"/>
      <c r="H141" s="100"/>
      <c r="I141" s="123"/>
      <c r="J141" s="35"/>
      <c r="K141" s="125"/>
      <c r="L141" s="113"/>
      <c r="M141" s="112" t="str">
        <f t="shared" si="5"/>
        <v>19001</v>
      </c>
    </row>
    <row r="142" s="85" customFormat="1" ht="20.1" customHeight="1" spans="1:13">
      <c r="A142" s="98">
        <v>141</v>
      </c>
      <c r="B142" s="99">
        <v>44698</v>
      </c>
      <c r="C142" s="100">
        <v>180021</v>
      </c>
      <c r="D142" s="6" t="s">
        <v>201</v>
      </c>
      <c r="E142" s="100">
        <v>55</v>
      </c>
      <c r="F142" s="102">
        <f t="shared" si="4"/>
        <v>8.37287189506001</v>
      </c>
      <c r="G142" s="100">
        <v>35.83</v>
      </c>
      <c r="H142" s="100">
        <v>300</v>
      </c>
      <c r="I142" s="123"/>
      <c r="J142" s="130" t="s">
        <v>85</v>
      </c>
      <c r="K142" s="125"/>
      <c r="L142" s="130" t="s">
        <v>196</v>
      </c>
      <c r="M142" s="112" t="str">
        <f t="shared" si="5"/>
        <v>20225闽A83P3B</v>
      </c>
    </row>
    <row r="143" s="85" customFormat="1" ht="20.1" customHeight="1" spans="1:13">
      <c r="A143" s="98">
        <v>142</v>
      </c>
      <c r="B143" s="99">
        <v>44701</v>
      </c>
      <c r="C143" s="100">
        <v>180021</v>
      </c>
      <c r="D143" s="6" t="s">
        <v>201</v>
      </c>
      <c r="E143" s="100">
        <v>210</v>
      </c>
      <c r="F143" s="102">
        <f t="shared" si="4"/>
        <v>8.36995884773662</v>
      </c>
      <c r="G143" s="100">
        <v>48.6</v>
      </c>
      <c r="H143" s="100">
        <v>406.78</v>
      </c>
      <c r="I143" s="123">
        <f>H144+I144</f>
        <v>3902.92</v>
      </c>
      <c r="J143" s="130" t="s">
        <v>85</v>
      </c>
      <c r="K143" s="125"/>
      <c r="L143" s="131" t="s">
        <v>202</v>
      </c>
      <c r="M143" s="112" t="str">
        <f t="shared" si="5"/>
        <v>20225闽A83P3B</v>
      </c>
    </row>
    <row r="144" s="85" customFormat="1" ht="20.1" customHeight="1" spans="1:13">
      <c r="A144" s="98">
        <v>143</v>
      </c>
      <c r="B144" s="99">
        <v>44708</v>
      </c>
      <c r="C144" s="100">
        <v>180021</v>
      </c>
      <c r="D144" s="120" t="s">
        <v>203</v>
      </c>
      <c r="E144" s="100">
        <v>884</v>
      </c>
      <c r="F144" s="102">
        <f t="shared" si="4"/>
        <v>8.36999509723811</v>
      </c>
      <c r="G144" s="100">
        <v>61.19</v>
      </c>
      <c r="H144" s="100">
        <v>512.16</v>
      </c>
      <c r="I144" s="129">
        <v>3390.76</v>
      </c>
      <c r="J144" s="7" t="s">
        <v>85</v>
      </c>
      <c r="K144" s="125"/>
      <c r="L144" s="131" t="s">
        <v>202</v>
      </c>
      <c r="M144" s="112" t="str">
        <f t="shared" si="5"/>
        <v>20225闽A83P3B</v>
      </c>
    </row>
    <row r="145" s="85" customFormat="1" ht="20.1" customHeight="1" spans="1:13">
      <c r="A145" s="98">
        <v>144</v>
      </c>
      <c r="B145" s="99"/>
      <c r="C145" s="100"/>
      <c r="D145" s="100"/>
      <c r="E145" s="100"/>
      <c r="F145" s="102"/>
      <c r="G145" s="100"/>
      <c r="H145" s="100"/>
      <c r="I145" s="35"/>
      <c r="J145" s="35"/>
      <c r="K145" s="125"/>
      <c r="L145" s="113"/>
      <c r="M145" s="112" t="str">
        <f t="shared" si="5"/>
        <v>19001</v>
      </c>
    </row>
    <row r="146" s="85" customFormat="1" ht="20.1" customHeight="1" spans="1:13">
      <c r="A146" s="98">
        <v>145</v>
      </c>
      <c r="B146" s="99">
        <v>44691</v>
      </c>
      <c r="C146" s="100">
        <v>183022</v>
      </c>
      <c r="D146" s="120" t="s">
        <v>204</v>
      </c>
      <c r="E146" s="100">
        <v>50</v>
      </c>
      <c r="F146" s="102">
        <f t="shared" si="4"/>
        <v>8.42105263157895</v>
      </c>
      <c r="G146" s="100">
        <v>23.75</v>
      </c>
      <c r="H146" s="100">
        <v>200</v>
      </c>
      <c r="I146" s="123"/>
      <c r="J146" s="130" t="s">
        <v>88</v>
      </c>
      <c r="K146" s="125"/>
      <c r="L146" s="130" t="s">
        <v>196</v>
      </c>
      <c r="M146" s="112" t="str">
        <f t="shared" si="5"/>
        <v>20225闽A92P3S</v>
      </c>
    </row>
    <row r="147" s="85" customFormat="1" ht="20.1" customHeight="1" spans="1:13">
      <c r="A147" s="98">
        <v>146</v>
      </c>
      <c r="B147" s="99">
        <v>44707</v>
      </c>
      <c r="C147" s="100">
        <v>183022</v>
      </c>
      <c r="D147" s="120" t="s">
        <v>204</v>
      </c>
      <c r="E147" s="100">
        <v>155</v>
      </c>
      <c r="F147" s="102">
        <f t="shared" si="4"/>
        <v>8.64986837156826</v>
      </c>
      <c r="G147" s="100">
        <v>26.59</v>
      </c>
      <c r="H147" s="100">
        <v>230</v>
      </c>
      <c r="I147" s="129">
        <v>1498.4</v>
      </c>
      <c r="J147" s="7" t="s">
        <v>205</v>
      </c>
      <c r="K147" s="125"/>
      <c r="L147" s="131" t="s">
        <v>206</v>
      </c>
      <c r="M147" s="112" t="str">
        <f t="shared" si="5"/>
        <v>20225闽A92P3S</v>
      </c>
    </row>
    <row r="148" s="85" customFormat="1" ht="20.1" customHeight="1" spans="1:13">
      <c r="A148" s="98">
        <v>147</v>
      </c>
      <c r="B148" s="99">
        <v>44707</v>
      </c>
      <c r="C148" s="100">
        <v>183022</v>
      </c>
      <c r="D148" s="120" t="s">
        <v>204</v>
      </c>
      <c r="E148" s="100">
        <v>155</v>
      </c>
      <c r="F148" s="102">
        <f t="shared" si="4"/>
        <v>8.64949872223314</v>
      </c>
      <c r="G148" s="100">
        <v>50.87</v>
      </c>
      <c r="H148" s="100">
        <v>440</v>
      </c>
      <c r="I148" s="129">
        <v>1058.4</v>
      </c>
      <c r="J148" s="7" t="s">
        <v>205</v>
      </c>
      <c r="K148" s="125"/>
      <c r="L148" s="131" t="s">
        <v>206</v>
      </c>
      <c r="M148" s="112" t="str">
        <f t="shared" si="5"/>
        <v>20225闽A92P3S</v>
      </c>
    </row>
    <row r="149" s="85" customFormat="1" ht="20.1" customHeight="1" spans="1:13">
      <c r="A149" s="98">
        <v>148</v>
      </c>
      <c r="B149" s="99">
        <v>44712</v>
      </c>
      <c r="C149" s="100">
        <v>183022</v>
      </c>
      <c r="D149" s="120" t="s">
        <v>204</v>
      </c>
      <c r="E149" s="100">
        <v>314</v>
      </c>
      <c r="F149" s="102">
        <f t="shared" si="4"/>
        <v>8.95856662933931</v>
      </c>
      <c r="G149" s="100">
        <v>26.79</v>
      </c>
      <c r="H149" s="100">
        <v>240</v>
      </c>
      <c r="I149" s="129">
        <v>818.4</v>
      </c>
      <c r="J149" s="7" t="s">
        <v>205</v>
      </c>
      <c r="K149" s="125"/>
      <c r="L149" s="131" t="s">
        <v>206</v>
      </c>
      <c r="M149" s="112" t="str">
        <f t="shared" si="5"/>
        <v>20225闽A92P3S</v>
      </c>
    </row>
    <row r="150" s="85" customFormat="1" ht="20.1" customHeight="1" spans="1:13">
      <c r="A150" s="98">
        <v>149</v>
      </c>
      <c r="B150" s="99"/>
      <c r="C150" s="100"/>
      <c r="D150" s="100"/>
      <c r="E150" s="100"/>
      <c r="F150" s="102"/>
      <c r="G150" s="100"/>
      <c r="H150" s="100"/>
      <c r="I150" s="35"/>
      <c r="J150" s="35"/>
      <c r="K150" s="125"/>
      <c r="L150" s="113"/>
      <c r="M150" s="112" t="str">
        <f t="shared" si="5"/>
        <v>19001</v>
      </c>
    </row>
    <row r="151" s="85" customFormat="1" ht="20.1" customHeight="1" spans="1:13">
      <c r="A151" s="98">
        <v>150</v>
      </c>
      <c r="B151" s="99">
        <v>44683</v>
      </c>
      <c r="C151" s="100">
        <v>183018</v>
      </c>
      <c r="D151" s="6" t="s">
        <v>207</v>
      </c>
      <c r="E151" s="100">
        <v>792</v>
      </c>
      <c r="F151" s="102">
        <f t="shared" si="4"/>
        <v>8.42004381161008</v>
      </c>
      <c r="G151" s="100">
        <v>73.04</v>
      </c>
      <c r="H151" s="100">
        <v>615</v>
      </c>
      <c r="I151" s="129">
        <v>885</v>
      </c>
      <c r="J151" s="130" t="s">
        <v>174</v>
      </c>
      <c r="K151" s="125"/>
      <c r="L151" s="131" t="s">
        <v>208</v>
      </c>
      <c r="M151" s="112" t="str">
        <f t="shared" si="5"/>
        <v>20225闽A99P3E</v>
      </c>
    </row>
    <row r="152" s="85" customFormat="1" ht="20.1" customHeight="1" spans="1:13">
      <c r="A152" s="98">
        <v>151</v>
      </c>
      <c r="B152" s="99">
        <v>44686</v>
      </c>
      <c r="C152" s="100">
        <v>183018</v>
      </c>
      <c r="D152" s="6" t="s">
        <v>207</v>
      </c>
      <c r="E152" s="100">
        <v>880</v>
      </c>
      <c r="F152" s="102">
        <f t="shared" si="4"/>
        <v>8.42</v>
      </c>
      <c r="G152" s="100">
        <v>30</v>
      </c>
      <c r="H152" s="100">
        <v>252.6</v>
      </c>
      <c r="I152" s="129">
        <v>632.4</v>
      </c>
      <c r="J152" s="130" t="s">
        <v>174</v>
      </c>
      <c r="K152" s="125"/>
      <c r="L152" s="131" t="s">
        <v>208</v>
      </c>
      <c r="M152" s="112" t="str">
        <f t="shared" si="5"/>
        <v>20225闽A99P3E</v>
      </c>
    </row>
    <row r="153" s="85" customFormat="1" ht="20.1" customHeight="1" spans="1:13">
      <c r="A153" s="98">
        <v>152</v>
      </c>
      <c r="B153" s="99">
        <v>44691</v>
      </c>
      <c r="C153" s="100">
        <v>183018</v>
      </c>
      <c r="D153" s="6" t="s">
        <v>207</v>
      </c>
      <c r="E153" s="100">
        <v>1008</v>
      </c>
      <c r="F153" s="102">
        <f t="shared" si="4"/>
        <v>8.41874084919473</v>
      </c>
      <c r="G153" s="100">
        <v>27.32</v>
      </c>
      <c r="H153" s="100">
        <v>230</v>
      </c>
      <c r="I153" s="129">
        <v>402.4</v>
      </c>
      <c r="J153" s="130" t="s">
        <v>174</v>
      </c>
      <c r="K153" s="125"/>
      <c r="L153" s="131" t="s">
        <v>208</v>
      </c>
      <c r="M153" s="112" t="str">
        <f t="shared" si="5"/>
        <v>20225闽A99P3E</v>
      </c>
    </row>
    <row r="154" s="85" customFormat="1" ht="20.1" customHeight="1" spans="1:13">
      <c r="A154" s="98">
        <v>153</v>
      </c>
      <c r="B154" s="99">
        <v>44691</v>
      </c>
      <c r="C154" s="100">
        <v>183018</v>
      </c>
      <c r="D154" s="6" t="s">
        <v>207</v>
      </c>
      <c r="E154" s="100">
        <v>1008</v>
      </c>
      <c r="F154" s="102">
        <f t="shared" si="4"/>
        <v>8.42017158401339</v>
      </c>
      <c r="G154" s="100">
        <v>47.79</v>
      </c>
      <c r="H154" s="100">
        <v>402.4</v>
      </c>
      <c r="I154" s="129">
        <v>0</v>
      </c>
      <c r="J154" s="130" t="s">
        <v>174</v>
      </c>
      <c r="K154" s="125"/>
      <c r="L154" s="131" t="s">
        <v>208</v>
      </c>
      <c r="M154" s="112" t="str">
        <f t="shared" si="5"/>
        <v>20225闽A99P3E</v>
      </c>
    </row>
    <row r="155" s="85" customFormat="1" ht="20.1" customHeight="1" spans="1:13">
      <c r="A155" s="98">
        <v>154</v>
      </c>
      <c r="B155" s="99">
        <v>44701</v>
      </c>
      <c r="C155" s="100">
        <v>183018</v>
      </c>
      <c r="D155" s="6" t="s">
        <v>207</v>
      </c>
      <c r="E155" s="100">
        <v>1182</v>
      </c>
      <c r="F155" s="102">
        <f t="shared" si="4"/>
        <v>8.65</v>
      </c>
      <c r="G155" s="100">
        <v>30</v>
      </c>
      <c r="H155" s="100">
        <v>259.5</v>
      </c>
      <c r="I155" s="129">
        <v>5490.5</v>
      </c>
      <c r="J155" s="130" t="s">
        <v>174</v>
      </c>
      <c r="K155" s="125"/>
      <c r="L155" s="131" t="s">
        <v>208</v>
      </c>
      <c r="M155" s="112" t="str">
        <f t="shared" si="5"/>
        <v>20225闽A99P3E</v>
      </c>
    </row>
    <row r="156" s="85" customFormat="1" ht="20.1" customHeight="1" spans="1:13">
      <c r="A156" s="98">
        <v>155</v>
      </c>
      <c r="B156" s="99">
        <v>44701</v>
      </c>
      <c r="C156" s="100">
        <v>183018</v>
      </c>
      <c r="D156" s="6" t="s">
        <v>207</v>
      </c>
      <c r="E156" s="100">
        <v>1182</v>
      </c>
      <c r="F156" s="102">
        <f t="shared" si="4"/>
        <v>8.65000957304231</v>
      </c>
      <c r="G156" s="100">
        <v>52.23</v>
      </c>
      <c r="H156" s="100">
        <v>451.79</v>
      </c>
      <c r="I156" s="129">
        <v>5038.71</v>
      </c>
      <c r="J156" s="130" t="s">
        <v>174</v>
      </c>
      <c r="K156" s="125"/>
      <c r="L156" s="131" t="s">
        <v>208</v>
      </c>
      <c r="M156" s="112" t="str">
        <f t="shared" si="5"/>
        <v>20225闽A99P3E</v>
      </c>
    </row>
    <row r="157" s="85" customFormat="1" ht="20.1" customHeight="1" spans="1:13">
      <c r="A157" s="98">
        <v>156</v>
      </c>
      <c r="B157" s="99">
        <v>44710</v>
      </c>
      <c r="C157" s="100">
        <v>183018</v>
      </c>
      <c r="D157" s="120" t="s">
        <v>209</v>
      </c>
      <c r="E157" s="100">
        <v>1326</v>
      </c>
      <c r="F157" s="102">
        <f t="shared" si="4"/>
        <v>8.65008403361344</v>
      </c>
      <c r="G157" s="100">
        <v>59.5</v>
      </c>
      <c r="H157" s="100">
        <v>514.68</v>
      </c>
      <c r="I157" s="129">
        <v>4524.03</v>
      </c>
      <c r="J157" s="7" t="s">
        <v>174</v>
      </c>
      <c r="K157" s="125"/>
      <c r="L157" s="131" t="s">
        <v>208</v>
      </c>
      <c r="M157" s="112" t="str">
        <f t="shared" si="5"/>
        <v>20225闽A99P3E</v>
      </c>
    </row>
    <row r="158" s="85" customFormat="1" ht="20.1" customHeight="1" spans="1:13">
      <c r="A158" s="98">
        <v>157</v>
      </c>
      <c r="B158" s="99"/>
      <c r="C158" s="100"/>
      <c r="D158" s="100"/>
      <c r="E158" s="100"/>
      <c r="F158" s="102"/>
      <c r="G158" s="100"/>
      <c r="H158" s="100"/>
      <c r="I158" s="35"/>
      <c r="J158" s="35"/>
      <c r="K158" s="125"/>
      <c r="L158" s="113"/>
      <c r="M158" s="112" t="str">
        <f t="shared" si="5"/>
        <v>19001</v>
      </c>
    </row>
    <row r="159" s="85" customFormat="1" ht="20.1" customHeight="1" spans="1:13">
      <c r="A159" s="98">
        <v>158</v>
      </c>
      <c r="B159" s="99">
        <v>44705</v>
      </c>
      <c r="C159" s="100">
        <v>182002</v>
      </c>
      <c r="D159" s="6" t="s">
        <v>210</v>
      </c>
      <c r="E159" s="100">
        <v>31112</v>
      </c>
      <c r="F159" s="102">
        <f t="shared" si="4"/>
        <v>8</v>
      </c>
      <c r="G159" s="100">
        <v>25</v>
      </c>
      <c r="H159" s="100">
        <v>200</v>
      </c>
      <c r="I159" s="123"/>
      <c r="J159" s="130" t="s">
        <v>85</v>
      </c>
      <c r="K159" s="125"/>
      <c r="L159" s="130" t="s">
        <v>196</v>
      </c>
      <c r="M159" s="112" t="str">
        <f t="shared" si="5"/>
        <v>20225闽AK8E11</v>
      </c>
    </row>
    <row r="160" s="85" customFormat="1" ht="20.1" customHeight="1" spans="1:13">
      <c r="A160" s="98">
        <v>159</v>
      </c>
      <c r="B160" s="99">
        <v>44706</v>
      </c>
      <c r="C160" s="100">
        <v>182002</v>
      </c>
      <c r="D160" s="6" t="s">
        <v>210</v>
      </c>
      <c r="E160" s="100">
        <v>31223</v>
      </c>
      <c r="F160" s="102">
        <f t="shared" si="4"/>
        <v>8.64968765016819</v>
      </c>
      <c r="G160" s="100">
        <v>41.62</v>
      </c>
      <c r="H160" s="100">
        <v>360</v>
      </c>
      <c r="I160" s="123">
        <v>250.91</v>
      </c>
      <c r="J160" s="130" t="s">
        <v>85</v>
      </c>
      <c r="K160" s="125"/>
      <c r="L160" s="135" t="s">
        <v>191</v>
      </c>
      <c r="M160" s="112" t="str">
        <f t="shared" si="5"/>
        <v>20225闽AK8E11</v>
      </c>
    </row>
    <row r="161" s="85" customFormat="1" ht="20.1" customHeight="1" spans="1:13">
      <c r="A161" s="98">
        <v>160</v>
      </c>
      <c r="B161" s="99">
        <v>44710</v>
      </c>
      <c r="C161" s="100">
        <v>182002</v>
      </c>
      <c r="D161" s="6" t="s">
        <v>210</v>
      </c>
      <c r="E161" s="100">
        <v>31526</v>
      </c>
      <c r="F161" s="102">
        <f t="shared" si="4"/>
        <v>8.64956195244055</v>
      </c>
      <c r="G161" s="100">
        <v>15.98</v>
      </c>
      <c r="H161" s="100">
        <v>138.22</v>
      </c>
      <c r="I161" s="110">
        <v>0</v>
      </c>
      <c r="J161" s="7" t="s">
        <v>144</v>
      </c>
      <c r="K161" s="125"/>
      <c r="L161" s="136" t="s">
        <v>211</v>
      </c>
      <c r="M161" s="112" t="str">
        <f t="shared" si="5"/>
        <v>20225闽AK8E11</v>
      </c>
    </row>
    <row r="162" s="85" customFormat="1" ht="20.1" customHeight="1" spans="1:13">
      <c r="A162" s="98">
        <v>161</v>
      </c>
      <c r="B162" s="99">
        <v>44712</v>
      </c>
      <c r="C162" s="100">
        <v>182002</v>
      </c>
      <c r="D162" s="6" t="s">
        <v>210</v>
      </c>
      <c r="E162" s="100">
        <v>31657</v>
      </c>
      <c r="F162" s="102">
        <f t="shared" si="4"/>
        <v>8.96107142857143</v>
      </c>
      <c r="G162" s="100">
        <v>28</v>
      </c>
      <c r="H162" s="100">
        <v>250.91</v>
      </c>
      <c r="I162" s="123">
        <v>0</v>
      </c>
      <c r="J162" s="7" t="s">
        <v>144</v>
      </c>
      <c r="K162" s="125"/>
      <c r="L162" s="137" t="s">
        <v>191</v>
      </c>
      <c r="M162" s="112" t="str">
        <f t="shared" si="5"/>
        <v>20225闽AK8E11</v>
      </c>
    </row>
    <row r="163" s="85" customFormat="1" ht="20.1" customHeight="1" spans="1:13">
      <c r="A163" s="98">
        <v>162</v>
      </c>
      <c r="B163" s="99"/>
      <c r="C163" s="100"/>
      <c r="D163" s="100"/>
      <c r="E163" s="100"/>
      <c r="F163" s="102"/>
      <c r="G163" s="100"/>
      <c r="H163" s="100"/>
      <c r="I163" s="35"/>
      <c r="J163" s="35"/>
      <c r="K163" s="125"/>
      <c r="L163" s="113"/>
      <c r="M163" s="112" t="str">
        <f t="shared" si="5"/>
        <v>19001</v>
      </c>
    </row>
    <row r="164" s="85" customFormat="1" ht="20.1" customHeight="1" spans="1:13">
      <c r="A164" s="98">
        <v>163</v>
      </c>
      <c r="B164" s="99">
        <v>44684</v>
      </c>
      <c r="C164" s="100">
        <v>121018</v>
      </c>
      <c r="D164" s="120" t="s">
        <v>212</v>
      </c>
      <c r="E164" s="100">
        <v>2857</v>
      </c>
      <c r="F164" s="102">
        <f t="shared" si="4"/>
        <v>8.1398211208665</v>
      </c>
      <c r="G164" s="100">
        <v>121.87</v>
      </c>
      <c r="H164" s="100">
        <v>992</v>
      </c>
      <c r="I164" s="129">
        <v>1008</v>
      </c>
      <c r="J164" s="130" t="s">
        <v>176</v>
      </c>
      <c r="K164" s="125"/>
      <c r="L164" s="131" t="s">
        <v>213</v>
      </c>
      <c r="M164" s="112" t="str">
        <f t="shared" si="5"/>
        <v>20225闽AU7993</v>
      </c>
    </row>
    <row r="165" s="85" customFormat="1" ht="20.1" customHeight="1" spans="1:13">
      <c r="A165" s="98">
        <v>164</v>
      </c>
      <c r="B165" s="99">
        <v>44689</v>
      </c>
      <c r="C165" s="100">
        <v>121018</v>
      </c>
      <c r="D165" s="120" t="s">
        <v>212</v>
      </c>
      <c r="E165" s="100">
        <v>3218</v>
      </c>
      <c r="F165" s="102">
        <f t="shared" si="4"/>
        <v>8.14019219898248</v>
      </c>
      <c r="G165" s="100">
        <v>123.83</v>
      </c>
      <c r="H165" s="100">
        <v>1008</v>
      </c>
      <c r="I165" s="129">
        <v>0</v>
      </c>
      <c r="J165" s="130" t="s">
        <v>176</v>
      </c>
      <c r="K165" s="125"/>
      <c r="L165" s="131" t="s">
        <v>213</v>
      </c>
      <c r="M165" s="112" t="str">
        <f t="shared" si="5"/>
        <v>20225闽AU7993</v>
      </c>
    </row>
    <row r="166" s="85" customFormat="1" ht="20.1" customHeight="1" spans="1:13">
      <c r="A166" s="98">
        <v>165</v>
      </c>
      <c r="B166" s="99">
        <v>44700</v>
      </c>
      <c r="C166" s="100">
        <v>121018</v>
      </c>
      <c r="D166" s="120" t="s">
        <v>212</v>
      </c>
      <c r="E166" s="100">
        <v>3489</v>
      </c>
      <c r="F166" s="102">
        <f t="shared" si="4"/>
        <v>8.3701110942018</v>
      </c>
      <c r="G166" s="100">
        <v>131.42</v>
      </c>
      <c r="H166" s="100">
        <v>1100</v>
      </c>
      <c r="I166" s="129">
        <v>5900</v>
      </c>
      <c r="J166" s="130" t="s">
        <v>176</v>
      </c>
      <c r="K166" s="125"/>
      <c r="L166" s="131" t="s">
        <v>213</v>
      </c>
      <c r="M166" s="112" t="str">
        <f t="shared" si="5"/>
        <v>20225闽AU7993</v>
      </c>
    </row>
    <row r="167" s="85" customFormat="1" ht="20.1" customHeight="1" spans="1:13">
      <c r="A167" s="98">
        <v>166</v>
      </c>
      <c r="B167" s="99">
        <v>44710</v>
      </c>
      <c r="C167" s="100">
        <v>121018</v>
      </c>
      <c r="D167" s="120" t="s">
        <v>212</v>
      </c>
      <c r="E167" s="100">
        <v>3766</v>
      </c>
      <c r="F167" s="102">
        <f t="shared" si="4"/>
        <v>8.36983729662078</v>
      </c>
      <c r="G167" s="100">
        <v>127.84</v>
      </c>
      <c r="H167" s="100">
        <v>1070</v>
      </c>
      <c r="I167" s="129">
        <v>4830</v>
      </c>
      <c r="J167" s="7" t="s">
        <v>176</v>
      </c>
      <c r="K167" s="125"/>
      <c r="L167" s="131" t="s">
        <v>213</v>
      </c>
      <c r="M167" s="112" t="str">
        <f t="shared" si="5"/>
        <v>20225闽AU7993</v>
      </c>
    </row>
    <row r="168" s="85" customFormat="1" ht="20.1" customHeight="1" spans="1:13">
      <c r="A168" s="98">
        <v>167</v>
      </c>
      <c r="B168" s="99"/>
      <c r="C168" s="100"/>
      <c r="D168" s="100"/>
      <c r="E168" s="100"/>
      <c r="F168" s="102"/>
      <c r="G168" s="100"/>
      <c r="H168" s="100"/>
      <c r="I168" s="35"/>
      <c r="J168" s="35"/>
      <c r="K168" s="125"/>
      <c r="L168" s="113"/>
      <c r="M168" s="112" t="str">
        <f t="shared" si="5"/>
        <v>19001</v>
      </c>
    </row>
    <row r="169" s="85" customFormat="1" ht="20.1" customHeight="1" spans="1:13">
      <c r="A169" s="98">
        <v>168</v>
      </c>
      <c r="B169" s="99">
        <v>44684</v>
      </c>
      <c r="C169" s="100">
        <v>121017</v>
      </c>
      <c r="D169" s="6" t="s">
        <v>214</v>
      </c>
      <c r="E169" s="100">
        <v>4276</v>
      </c>
      <c r="F169" s="102">
        <f t="shared" si="4"/>
        <v>8.13986409966025</v>
      </c>
      <c r="G169" s="100">
        <v>141.28</v>
      </c>
      <c r="H169" s="100">
        <v>1150</v>
      </c>
      <c r="I169" s="129">
        <v>1901.53</v>
      </c>
      <c r="J169" s="130" t="s">
        <v>168</v>
      </c>
      <c r="K169" s="125"/>
      <c r="L169" s="131" t="s">
        <v>215</v>
      </c>
      <c r="M169" s="112" t="str">
        <f t="shared" si="5"/>
        <v>20225闽AU8195</v>
      </c>
    </row>
    <row r="170" s="85" customFormat="1" ht="20.1" customHeight="1" spans="1:13">
      <c r="A170" s="98">
        <v>169</v>
      </c>
      <c r="B170" s="99">
        <v>44686</v>
      </c>
      <c r="C170" s="100">
        <v>121017</v>
      </c>
      <c r="D170" s="6" t="s">
        <v>214</v>
      </c>
      <c r="E170" s="100">
        <v>4624</v>
      </c>
      <c r="F170" s="102">
        <f t="shared" si="4"/>
        <v>8.13986409966025</v>
      </c>
      <c r="G170" s="100">
        <v>141.28</v>
      </c>
      <c r="H170" s="100">
        <v>1150</v>
      </c>
      <c r="I170" s="129">
        <v>751.53</v>
      </c>
      <c r="J170" s="130" t="s">
        <v>168</v>
      </c>
      <c r="K170" s="125"/>
      <c r="L170" s="131" t="s">
        <v>215</v>
      </c>
      <c r="M170" s="112" t="str">
        <f t="shared" si="5"/>
        <v>20225闽AU8195</v>
      </c>
    </row>
    <row r="171" s="85" customFormat="1" ht="20.1" customHeight="1" spans="1:13">
      <c r="A171" s="98">
        <v>170</v>
      </c>
      <c r="B171" s="99">
        <v>44691</v>
      </c>
      <c r="C171" s="100">
        <v>121017</v>
      </c>
      <c r="D171" s="6" t="s">
        <v>214</v>
      </c>
      <c r="E171" s="100">
        <v>4990</v>
      </c>
      <c r="F171" s="102">
        <f t="shared" si="4"/>
        <v>8.13960792808405</v>
      </c>
      <c r="G171" s="100">
        <v>92.33</v>
      </c>
      <c r="H171" s="100">
        <v>751.53</v>
      </c>
      <c r="I171" s="129">
        <v>0</v>
      </c>
      <c r="J171" s="130" t="s">
        <v>168</v>
      </c>
      <c r="K171" s="125"/>
      <c r="L171" s="131" t="s">
        <v>215</v>
      </c>
      <c r="M171" s="112" t="str">
        <f t="shared" si="5"/>
        <v>20225闽AU8195</v>
      </c>
    </row>
    <row r="172" s="85" customFormat="1" ht="20.1" customHeight="1" spans="1:13">
      <c r="A172" s="98">
        <v>171</v>
      </c>
      <c r="B172" s="99">
        <v>44698</v>
      </c>
      <c r="C172" s="100">
        <v>121017</v>
      </c>
      <c r="D172" s="6" t="s">
        <v>214</v>
      </c>
      <c r="E172" s="100">
        <v>5211</v>
      </c>
      <c r="F172" s="102">
        <f t="shared" si="4"/>
        <v>8.36975038886009</v>
      </c>
      <c r="G172" s="100">
        <v>135.01</v>
      </c>
      <c r="H172" s="100">
        <v>1130</v>
      </c>
      <c r="I172" s="129">
        <v>2970</v>
      </c>
      <c r="J172" s="130" t="s">
        <v>168</v>
      </c>
      <c r="K172" s="125"/>
      <c r="L172" s="131" t="s">
        <v>215</v>
      </c>
      <c r="M172" s="112" t="str">
        <f t="shared" si="5"/>
        <v>20225闽AU8195</v>
      </c>
    </row>
    <row r="173" s="85" customFormat="1" ht="20.1" customHeight="1" spans="1:13">
      <c r="A173" s="98">
        <v>172</v>
      </c>
      <c r="B173" s="99">
        <v>44702</v>
      </c>
      <c r="C173" s="100">
        <v>121017</v>
      </c>
      <c r="D173" s="6" t="s">
        <v>214</v>
      </c>
      <c r="E173" s="100">
        <v>5562</v>
      </c>
      <c r="F173" s="102">
        <f t="shared" si="4"/>
        <v>8.37004405286344</v>
      </c>
      <c r="G173" s="100">
        <v>136.2</v>
      </c>
      <c r="H173" s="100">
        <v>1140</v>
      </c>
      <c r="I173" s="129">
        <v>1830</v>
      </c>
      <c r="J173" s="130" t="s">
        <v>168</v>
      </c>
      <c r="K173" s="125"/>
      <c r="L173" s="131" t="s">
        <v>215</v>
      </c>
      <c r="M173" s="112" t="str">
        <f t="shared" si="5"/>
        <v>20225闽AU8195</v>
      </c>
    </row>
    <row r="174" s="85" customFormat="1" ht="20.1" customHeight="1" spans="1:13">
      <c r="A174" s="98">
        <v>173</v>
      </c>
      <c r="B174" s="99">
        <v>44711</v>
      </c>
      <c r="C174" s="100">
        <v>121017</v>
      </c>
      <c r="D174" s="120" t="s">
        <v>216</v>
      </c>
      <c r="E174" s="100">
        <v>5899</v>
      </c>
      <c r="F174" s="102">
        <f t="shared" si="4"/>
        <v>8.3700117370892</v>
      </c>
      <c r="G174" s="100">
        <v>136.32</v>
      </c>
      <c r="H174" s="100">
        <v>1141</v>
      </c>
      <c r="I174" s="129">
        <v>689</v>
      </c>
      <c r="J174" s="7" t="s">
        <v>168</v>
      </c>
      <c r="K174" s="125"/>
      <c r="L174" s="131" t="s">
        <v>215</v>
      </c>
      <c r="M174" s="112" t="str">
        <f t="shared" si="5"/>
        <v>20225闽AU8195</v>
      </c>
    </row>
    <row r="175" s="85" customFormat="1" ht="20.1" customHeight="1" spans="1:13">
      <c r="A175" s="98">
        <v>174</v>
      </c>
      <c r="B175" s="99"/>
      <c r="C175" s="100"/>
      <c r="D175" s="100"/>
      <c r="E175" s="100"/>
      <c r="F175" s="102"/>
      <c r="G175" s="100"/>
      <c r="H175" s="100"/>
      <c r="I175" s="35"/>
      <c r="J175" s="35"/>
      <c r="K175" s="125"/>
      <c r="L175" s="113"/>
      <c r="M175" s="112" t="str">
        <f t="shared" si="5"/>
        <v>19001</v>
      </c>
    </row>
    <row r="176" s="85" customFormat="1" ht="20.1" customHeight="1" spans="1:13">
      <c r="A176" s="98">
        <v>175</v>
      </c>
      <c r="B176" s="99">
        <v>44687</v>
      </c>
      <c r="C176" s="100">
        <v>144004</v>
      </c>
      <c r="D176" s="120" t="s">
        <v>217</v>
      </c>
      <c r="E176" s="100">
        <v>2151</v>
      </c>
      <c r="F176" s="102">
        <f t="shared" si="4"/>
        <v>8.13970697054906</v>
      </c>
      <c r="G176" s="100">
        <v>135.14</v>
      </c>
      <c r="H176" s="100">
        <v>1100</v>
      </c>
      <c r="I176" s="123">
        <v>983</v>
      </c>
      <c r="J176" s="130" t="s">
        <v>218</v>
      </c>
      <c r="K176" s="125"/>
      <c r="L176" s="131" t="s">
        <v>219</v>
      </c>
      <c r="M176" s="112" t="str">
        <f t="shared" si="5"/>
        <v>20225闽AU8651</v>
      </c>
    </row>
    <row r="177" s="85" customFormat="1" ht="20.1" customHeight="1" spans="1:13">
      <c r="A177" s="98">
        <v>176</v>
      </c>
      <c r="B177" s="99">
        <v>44689</v>
      </c>
      <c r="C177" s="100">
        <v>144004</v>
      </c>
      <c r="D177" s="6" t="s">
        <v>220</v>
      </c>
      <c r="E177" s="100">
        <v>2553</v>
      </c>
      <c r="F177" s="102">
        <f t="shared" si="4"/>
        <v>8.14011262007287</v>
      </c>
      <c r="G177" s="100">
        <v>120.76</v>
      </c>
      <c r="H177" s="100">
        <v>983</v>
      </c>
      <c r="I177" s="123">
        <v>0</v>
      </c>
      <c r="J177" s="130" t="s">
        <v>218</v>
      </c>
      <c r="K177" s="125"/>
      <c r="L177" s="131" t="s">
        <v>219</v>
      </c>
      <c r="M177" s="112" t="str">
        <f t="shared" si="5"/>
        <v>20225闽AU8651</v>
      </c>
    </row>
    <row r="178" s="85" customFormat="1" ht="20.1" customHeight="1" spans="1:13">
      <c r="A178" s="98">
        <v>177</v>
      </c>
      <c r="B178" s="99">
        <v>44691</v>
      </c>
      <c r="C178" s="100">
        <v>144004</v>
      </c>
      <c r="D178" s="6" t="s">
        <v>220</v>
      </c>
      <c r="E178" s="100">
        <v>2920</v>
      </c>
      <c r="F178" s="102">
        <f t="shared" si="4"/>
        <v>8.13975271637317</v>
      </c>
      <c r="G178" s="100">
        <v>106.76</v>
      </c>
      <c r="H178" s="100">
        <v>869</v>
      </c>
      <c r="I178" s="123">
        <v>1531</v>
      </c>
      <c r="J178" s="130" t="s">
        <v>218</v>
      </c>
      <c r="K178" s="125"/>
      <c r="L178" s="131" t="s">
        <v>219</v>
      </c>
      <c r="M178" s="112" t="str">
        <f t="shared" si="5"/>
        <v>20225闽AU8651</v>
      </c>
    </row>
    <row r="179" s="85" customFormat="1" ht="20.1" customHeight="1" spans="1:13">
      <c r="A179" s="98">
        <v>178</v>
      </c>
      <c r="B179" s="99">
        <v>44692</v>
      </c>
      <c r="C179" s="100">
        <v>144004</v>
      </c>
      <c r="D179" s="6" t="s">
        <v>220</v>
      </c>
      <c r="E179" s="100">
        <v>3277</v>
      </c>
      <c r="F179" s="102">
        <f t="shared" si="4"/>
        <v>8.14014293184591</v>
      </c>
      <c r="G179" s="100">
        <v>114.74</v>
      </c>
      <c r="H179" s="100">
        <v>934</v>
      </c>
      <c r="I179" s="123">
        <v>597</v>
      </c>
      <c r="J179" s="130" t="s">
        <v>218</v>
      </c>
      <c r="K179" s="125"/>
      <c r="L179" s="131" t="s">
        <v>219</v>
      </c>
      <c r="M179" s="112" t="str">
        <f t="shared" si="5"/>
        <v>20225闽AU8651</v>
      </c>
    </row>
    <row r="180" s="85" customFormat="1" ht="20.1" customHeight="1" spans="1:13">
      <c r="A180" s="98">
        <v>179</v>
      </c>
      <c r="B180" s="99">
        <v>44694</v>
      </c>
      <c r="C180" s="100">
        <v>144004</v>
      </c>
      <c r="D180" s="6" t="s">
        <v>220</v>
      </c>
      <c r="E180" s="100">
        <v>3606</v>
      </c>
      <c r="F180" s="102">
        <f t="shared" si="4"/>
        <v>8.14016907553859</v>
      </c>
      <c r="G180" s="100">
        <v>73.34</v>
      </c>
      <c r="H180" s="100">
        <v>597</v>
      </c>
      <c r="I180" s="123">
        <v>0</v>
      </c>
      <c r="J180" s="130" t="s">
        <v>218</v>
      </c>
      <c r="K180" s="125"/>
      <c r="L180" s="131" t="s">
        <v>219</v>
      </c>
      <c r="M180" s="112" t="str">
        <f t="shared" si="5"/>
        <v>20225闽AU8651</v>
      </c>
    </row>
    <row r="181" s="85" customFormat="1" ht="20.1" customHeight="1" spans="1:13">
      <c r="A181" s="98">
        <v>180</v>
      </c>
      <c r="B181" s="99">
        <v>44696</v>
      </c>
      <c r="C181" s="100">
        <v>144004</v>
      </c>
      <c r="D181" s="6" t="s">
        <v>220</v>
      </c>
      <c r="E181" s="100">
        <v>3882</v>
      </c>
      <c r="F181" s="102">
        <f t="shared" si="4"/>
        <v>8.13973647711512</v>
      </c>
      <c r="G181" s="100">
        <v>115.36</v>
      </c>
      <c r="H181" s="100">
        <v>939</v>
      </c>
      <c r="I181" s="123">
        <v>61</v>
      </c>
      <c r="J181" s="130" t="s">
        <v>218</v>
      </c>
      <c r="K181" s="125"/>
      <c r="L181" s="131" t="s">
        <v>219</v>
      </c>
      <c r="M181" s="112" t="str">
        <f t="shared" si="5"/>
        <v>20225闽AU8651</v>
      </c>
    </row>
    <row r="182" s="85" customFormat="1" ht="20.1" customHeight="1" spans="1:13">
      <c r="A182" s="98">
        <v>181</v>
      </c>
      <c r="B182" s="99">
        <v>44698</v>
      </c>
      <c r="C182" s="100">
        <v>144004</v>
      </c>
      <c r="D182" s="6" t="s">
        <v>220</v>
      </c>
      <c r="E182" s="100">
        <v>4291</v>
      </c>
      <c r="F182" s="102">
        <f t="shared" si="4"/>
        <v>8.37000943099654</v>
      </c>
      <c r="G182" s="100">
        <v>127.24</v>
      </c>
      <c r="H182" s="100">
        <v>1065</v>
      </c>
      <c r="I182" s="123">
        <v>996</v>
      </c>
      <c r="J182" s="130" t="s">
        <v>218</v>
      </c>
      <c r="K182" s="125"/>
      <c r="L182" s="131" t="s">
        <v>219</v>
      </c>
      <c r="M182" s="112" t="str">
        <f t="shared" si="5"/>
        <v>20225闽AU8651</v>
      </c>
    </row>
    <row r="183" s="85" customFormat="1" ht="20.1" customHeight="1" spans="1:13">
      <c r="A183" s="98">
        <v>182</v>
      </c>
      <c r="B183" s="99">
        <v>44700</v>
      </c>
      <c r="C183" s="100">
        <v>144004</v>
      </c>
      <c r="D183" s="6" t="s">
        <v>220</v>
      </c>
      <c r="E183" s="100">
        <v>4695</v>
      </c>
      <c r="F183" s="102">
        <f t="shared" si="4"/>
        <v>8.36974789915966</v>
      </c>
      <c r="G183" s="100">
        <v>119</v>
      </c>
      <c r="H183" s="100">
        <v>996</v>
      </c>
      <c r="I183" s="123">
        <v>0</v>
      </c>
      <c r="J183" s="130" t="s">
        <v>218</v>
      </c>
      <c r="K183" s="125"/>
      <c r="L183" s="131" t="s">
        <v>219</v>
      </c>
      <c r="M183" s="112" t="str">
        <f t="shared" si="5"/>
        <v>20225闽AU8651</v>
      </c>
    </row>
    <row r="184" s="85" customFormat="1" ht="20.1" customHeight="1" spans="1:13">
      <c r="A184" s="98">
        <v>183</v>
      </c>
      <c r="B184" s="99">
        <v>44702</v>
      </c>
      <c r="C184" s="100">
        <v>144004</v>
      </c>
      <c r="D184" s="6" t="s">
        <v>220</v>
      </c>
      <c r="E184" s="100">
        <v>4980</v>
      </c>
      <c r="F184" s="102">
        <f t="shared" si="4"/>
        <v>8.36922474549726</v>
      </c>
      <c r="G184" s="100">
        <v>102.16</v>
      </c>
      <c r="H184" s="100">
        <v>855</v>
      </c>
      <c r="I184" s="123">
        <v>1145</v>
      </c>
      <c r="J184" s="7" t="s">
        <v>35</v>
      </c>
      <c r="K184" s="125"/>
      <c r="L184" s="131" t="s">
        <v>219</v>
      </c>
      <c r="M184" s="112" t="str">
        <f t="shared" si="5"/>
        <v>20225闽AU8651</v>
      </c>
    </row>
    <row r="185" s="85" customFormat="1" ht="20.1" customHeight="1" spans="1:13">
      <c r="A185" s="98">
        <v>184</v>
      </c>
      <c r="B185" s="99">
        <v>44704</v>
      </c>
      <c r="C185" s="100">
        <v>144004</v>
      </c>
      <c r="D185" s="120" t="s">
        <v>217</v>
      </c>
      <c r="E185" s="100">
        <v>5375</v>
      </c>
      <c r="F185" s="102">
        <f t="shared" si="4"/>
        <v>8.36967460583697</v>
      </c>
      <c r="G185" s="100">
        <v>119.24</v>
      </c>
      <c r="H185" s="100">
        <v>998</v>
      </c>
      <c r="I185" s="123">
        <v>148</v>
      </c>
      <c r="J185" s="7" t="s">
        <v>35</v>
      </c>
      <c r="K185" s="125"/>
      <c r="L185" s="131" t="s">
        <v>219</v>
      </c>
      <c r="M185" s="112" t="str">
        <f t="shared" si="5"/>
        <v>20225闽AU8651</v>
      </c>
    </row>
    <row r="186" s="85" customFormat="1" ht="20.1" customHeight="1" spans="1:13">
      <c r="A186" s="98">
        <v>185</v>
      </c>
      <c r="B186" s="99">
        <v>44706</v>
      </c>
      <c r="C186" s="100">
        <v>144004</v>
      </c>
      <c r="D186" s="120" t="s">
        <v>217</v>
      </c>
      <c r="E186" s="100">
        <v>5734</v>
      </c>
      <c r="F186" s="102">
        <f t="shared" si="4"/>
        <v>8.36996659046949</v>
      </c>
      <c r="G186" s="100">
        <v>113.74</v>
      </c>
      <c r="H186" s="100">
        <v>952</v>
      </c>
      <c r="I186" s="123">
        <v>396</v>
      </c>
      <c r="J186" s="7" t="s">
        <v>35</v>
      </c>
      <c r="K186" s="125"/>
      <c r="L186" s="131" t="s">
        <v>219</v>
      </c>
      <c r="M186" s="112" t="str">
        <f t="shared" si="5"/>
        <v>20225闽AU8651</v>
      </c>
    </row>
    <row r="187" s="85" customFormat="1" ht="20.1" customHeight="1" spans="1:13">
      <c r="A187" s="98">
        <v>186</v>
      </c>
      <c r="B187" s="99">
        <v>44708</v>
      </c>
      <c r="C187" s="100">
        <v>144004</v>
      </c>
      <c r="D187" s="120" t="s">
        <v>217</v>
      </c>
      <c r="E187" s="100">
        <v>6009</v>
      </c>
      <c r="F187" s="102">
        <f t="shared" si="4"/>
        <v>8.37041746132655</v>
      </c>
      <c r="G187" s="100">
        <v>47.19</v>
      </c>
      <c r="H187" s="100">
        <v>395</v>
      </c>
      <c r="I187" s="123">
        <v>0</v>
      </c>
      <c r="J187" s="7" t="s">
        <v>35</v>
      </c>
      <c r="K187" s="125"/>
      <c r="L187" s="131" t="s">
        <v>219</v>
      </c>
      <c r="M187" s="112" t="str">
        <f t="shared" si="5"/>
        <v>20225闽AU8651</v>
      </c>
    </row>
    <row r="188" s="85" customFormat="1" ht="20.1" customHeight="1" spans="1:13">
      <c r="A188" s="98">
        <v>187</v>
      </c>
      <c r="B188" s="99">
        <v>44709</v>
      </c>
      <c r="C188" s="100">
        <v>144004</v>
      </c>
      <c r="D188" s="120" t="s">
        <v>217</v>
      </c>
      <c r="E188" s="100">
        <v>6201</v>
      </c>
      <c r="F188" s="102">
        <f t="shared" si="4"/>
        <v>8.36975727703897</v>
      </c>
      <c r="G188" s="100">
        <v>107.53</v>
      </c>
      <c r="H188" s="100">
        <v>900</v>
      </c>
      <c r="I188" s="129">
        <v>2490.76</v>
      </c>
      <c r="J188" s="7" t="s">
        <v>35</v>
      </c>
      <c r="K188" s="125"/>
      <c r="L188" s="134" t="s">
        <v>202</v>
      </c>
      <c r="M188" s="112" t="str">
        <f t="shared" si="5"/>
        <v>20225闽AU8651</v>
      </c>
    </row>
    <row r="189" s="85" customFormat="1" ht="20.1" customHeight="1" spans="1:13">
      <c r="A189" s="98">
        <v>188</v>
      </c>
      <c r="B189" s="99">
        <v>44711</v>
      </c>
      <c r="C189" s="100">
        <v>144004</v>
      </c>
      <c r="D189" s="120" t="s">
        <v>217</v>
      </c>
      <c r="E189" s="100">
        <v>6529</v>
      </c>
      <c r="F189" s="102">
        <f t="shared" si="4"/>
        <v>8.36930666901594</v>
      </c>
      <c r="G189" s="100">
        <v>113.51</v>
      </c>
      <c r="H189" s="100">
        <v>950</v>
      </c>
      <c r="I189" s="129">
        <v>1540.76</v>
      </c>
      <c r="J189" s="7" t="s">
        <v>35</v>
      </c>
      <c r="K189" s="125"/>
      <c r="L189" s="134" t="s">
        <v>202</v>
      </c>
      <c r="M189" s="112" t="str">
        <f t="shared" si="5"/>
        <v>20225闽AU8651</v>
      </c>
    </row>
    <row r="190" s="85" customFormat="1" ht="20.1" customHeight="1" spans="1:13">
      <c r="A190" s="98">
        <v>189</v>
      </c>
      <c r="B190" s="99"/>
      <c r="C190" s="100"/>
      <c r="D190" s="100"/>
      <c r="E190" s="100"/>
      <c r="F190" s="102"/>
      <c r="G190" s="100"/>
      <c r="H190" s="100"/>
      <c r="I190" s="35"/>
      <c r="J190" s="35"/>
      <c r="K190" s="125"/>
      <c r="L190" s="113"/>
      <c r="M190" s="112" t="str">
        <f t="shared" si="5"/>
        <v>19001</v>
      </c>
    </row>
    <row r="191" s="85" customFormat="1" ht="20.1" customHeight="1" spans="1:13">
      <c r="A191" s="98">
        <v>190</v>
      </c>
      <c r="B191" s="99">
        <v>44682</v>
      </c>
      <c r="C191" s="100">
        <v>130011</v>
      </c>
      <c r="D191" s="6" t="s">
        <v>175</v>
      </c>
      <c r="E191" s="100">
        <v>1944</v>
      </c>
      <c r="F191" s="102">
        <f t="shared" si="4"/>
        <v>8.14018766541022</v>
      </c>
      <c r="G191" s="100">
        <v>124.69</v>
      </c>
      <c r="H191" s="100">
        <v>1015</v>
      </c>
      <c r="I191" s="129">
        <v>2952</v>
      </c>
      <c r="J191" s="130" t="s">
        <v>176</v>
      </c>
      <c r="K191" s="125"/>
      <c r="L191" s="131" t="s">
        <v>221</v>
      </c>
      <c r="M191" s="112" t="str">
        <f t="shared" si="5"/>
        <v>20225闽AU9093</v>
      </c>
    </row>
    <row r="192" s="85" customFormat="1" ht="20.1" customHeight="1" spans="1:13">
      <c r="A192" s="98">
        <v>191</v>
      </c>
      <c r="B192" s="99">
        <v>44686</v>
      </c>
      <c r="C192" s="100">
        <v>130011</v>
      </c>
      <c r="D192" s="6" t="s">
        <v>175</v>
      </c>
      <c r="E192" s="100">
        <v>2024</v>
      </c>
      <c r="F192" s="102">
        <f t="shared" si="4"/>
        <v>8.14004852338325</v>
      </c>
      <c r="G192" s="100">
        <v>119.53</v>
      </c>
      <c r="H192" s="100">
        <v>972.98</v>
      </c>
      <c r="I192" s="129">
        <v>1979.02</v>
      </c>
      <c r="J192" s="130" t="s">
        <v>85</v>
      </c>
      <c r="K192" s="125"/>
      <c r="L192" s="131" t="s">
        <v>221</v>
      </c>
      <c r="M192" s="112" t="str">
        <f t="shared" si="5"/>
        <v>20225闽AU9093</v>
      </c>
    </row>
    <row r="193" s="85" customFormat="1" ht="20.1" customHeight="1" spans="1:13">
      <c r="A193" s="98">
        <v>192</v>
      </c>
      <c r="B193" s="99">
        <v>44687</v>
      </c>
      <c r="C193" s="100">
        <v>130011</v>
      </c>
      <c r="D193" s="6" t="s">
        <v>175</v>
      </c>
      <c r="E193" s="100">
        <v>2102</v>
      </c>
      <c r="F193" s="102">
        <f t="shared" si="4"/>
        <v>8.1398211208665</v>
      </c>
      <c r="G193" s="100">
        <v>121.87</v>
      </c>
      <c r="H193" s="100">
        <v>992</v>
      </c>
      <c r="I193" s="129">
        <v>987.02</v>
      </c>
      <c r="J193" s="130" t="s">
        <v>176</v>
      </c>
      <c r="K193" s="125"/>
      <c r="L193" s="131" t="s">
        <v>221</v>
      </c>
      <c r="M193" s="112" t="str">
        <f t="shared" si="5"/>
        <v>20225闽AU9093</v>
      </c>
    </row>
    <row r="194" s="85" customFormat="1" ht="20.1" customHeight="1" spans="1:13">
      <c r="A194" s="98">
        <v>193</v>
      </c>
      <c r="B194" s="99">
        <v>44691</v>
      </c>
      <c r="C194" s="100">
        <v>130011</v>
      </c>
      <c r="D194" s="6" t="s">
        <v>175</v>
      </c>
      <c r="E194" s="100">
        <v>2161</v>
      </c>
      <c r="F194" s="102">
        <f t="shared" si="4"/>
        <v>8.13995322899802</v>
      </c>
      <c r="G194" s="100">
        <v>111.18</v>
      </c>
      <c r="H194" s="100">
        <v>905</v>
      </c>
      <c r="I194" s="129">
        <v>82.02</v>
      </c>
      <c r="J194" s="130" t="s">
        <v>176</v>
      </c>
      <c r="K194" s="125"/>
      <c r="L194" s="131" t="s">
        <v>221</v>
      </c>
      <c r="M194" s="112" t="str">
        <f t="shared" si="5"/>
        <v>20225闽AU9093</v>
      </c>
    </row>
    <row r="195" s="85" customFormat="1" ht="20.1" customHeight="1" spans="1:13">
      <c r="A195" s="98">
        <v>194</v>
      </c>
      <c r="B195" s="99">
        <v>44698</v>
      </c>
      <c r="C195" s="100">
        <v>130011</v>
      </c>
      <c r="D195" s="6" t="s">
        <v>175</v>
      </c>
      <c r="E195" s="100">
        <v>2221</v>
      </c>
      <c r="F195" s="102">
        <f t="shared" ref="F195:F258" si="6">H195/G195</f>
        <v>8.37020316027088</v>
      </c>
      <c r="G195" s="100">
        <v>110.75</v>
      </c>
      <c r="H195" s="100">
        <v>927</v>
      </c>
      <c r="I195" s="129">
        <v>4155.02</v>
      </c>
      <c r="J195" s="130" t="s">
        <v>176</v>
      </c>
      <c r="K195" s="125"/>
      <c r="L195" s="131" t="s">
        <v>221</v>
      </c>
      <c r="M195" s="112" t="str">
        <f t="shared" ref="M195:M258" si="7">YEAR(B195)&amp;MONTH(B195)&amp;D195</f>
        <v>20225闽AU9093</v>
      </c>
    </row>
    <row r="196" s="85" customFormat="1" ht="20.1" customHeight="1" spans="1:13">
      <c r="A196" s="98">
        <v>195</v>
      </c>
      <c r="B196" s="99">
        <v>44701</v>
      </c>
      <c r="C196" s="100">
        <v>130011</v>
      </c>
      <c r="D196" s="6" t="s">
        <v>175</v>
      </c>
      <c r="E196" s="100">
        <v>2301</v>
      </c>
      <c r="F196" s="102">
        <f t="shared" si="6"/>
        <v>8.37004405286344</v>
      </c>
      <c r="G196" s="100">
        <v>122.58</v>
      </c>
      <c r="H196" s="100">
        <v>1026</v>
      </c>
      <c r="I196" s="129">
        <v>3129.02</v>
      </c>
      <c r="J196" s="130" t="s">
        <v>176</v>
      </c>
      <c r="K196" s="125"/>
      <c r="L196" s="131" t="s">
        <v>221</v>
      </c>
      <c r="M196" s="112" t="str">
        <f t="shared" si="7"/>
        <v>20225闽AU9093</v>
      </c>
    </row>
    <row r="197" s="85" customFormat="1" ht="20.1" customHeight="1" spans="1:13">
      <c r="A197" s="98">
        <v>196</v>
      </c>
      <c r="B197" s="99">
        <v>44709</v>
      </c>
      <c r="C197" s="100">
        <v>130011</v>
      </c>
      <c r="D197" s="120" t="s">
        <v>222</v>
      </c>
      <c r="E197" s="100">
        <v>2389</v>
      </c>
      <c r="F197" s="102">
        <f t="shared" si="6"/>
        <v>8.37004405286344</v>
      </c>
      <c r="G197" s="100">
        <v>124.85</v>
      </c>
      <c r="H197" s="100">
        <v>1045</v>
      </c>
      <c r="I197" s="129">
        <v>2084.02</v>
      </c>
      <c r="J197" s="7" t="s">
        <v>176</v>
      </c>
      <c r="K197" s="125"/>
      <c r="L197" s="131" t="s">
        <v>221</v>
      </c>
      <c r="M197" s="112" t="str">
        <f t="shared" si="7"/>
        <v>20225闽AU9093</v>
      </c>
    </row>
    <row r="198" s="85" customFormat="1" ht="20.1" customHeight="1" spans="1:13">
      <c r="A198" s="98">
        <v>197</v>
      </c>
      <c r="B198" s="99"/>
      <c r="C198" s="100"/>
      <c r="D198" s="100"/>
      <c r="E198" s="100"/>
      <c r="F198" s="102"/>
      <c r="G198" s="100"/>
      <c r="H198" s="100"/>
      <c r="I198" s="35"/>
      <c r="J198" s="35"/>
      <c r="K198" s="125"/>
      <c r="L198" s="113"/>
      <c r="M198" s="112" t="str">
        <f t="shared" si="7"/>
        <v>19001</v>
      </c>
    </row>
    <row r="199" s="85" customFormat="1" ht="20.1" customHeight="1" spans="1:13">
      <c r="A199" s="98">
        <v>198</v>
      </c>
      <c r="B199" s="99">
        <v>44684</v>
      </c>
      <c r="C199" s="100">
        <v>140006</v>
      </c>
      <c r="D199" s="6" t="s">
        <v>223</v>
      </c>
      <c r="E199" s="100">
        <v>3644</v>
      </c>
      <c r="F199" s="102">
        <f t="shared" si="6"/>
        <v>8.14000754147813</v>
      </c>
      <c r="G199" s="102">
        <v>265.2</v>
      </c>
      <c r="H199" s="100">
        <v>2158.73</v>
      </c>
      <c r="I199" s="35">
        <v>2681.32</v>
      </c>
      <c r="J199" s="130" t="s">
        <v>156</v>
      </c>
      <c r="K199" s="125"/>
      <c r="L199" s="131" t="s">
        <v>224</v>
      </c>
      <c r="M199" s="112" t="str">
        <f t="shared" si="7"/>
        <v>20225闽AU9308</v>
      </c>
    </row>
    <row r="200" s="85" customFormat="1" ht="20.1" customHeight="1" spans="1:13">
      <c r="A200" s="98">
        <v>199</v>
      </c>
      <c r="B200" s="99">
        <v>44688</v>
      </c>
      <c r="C200" s="100">
        <v>140006</v>
      </c>
      <c r="D200" s="6" t="s">
        <v>223</v>
      </c>
      <c r="E200" s="100">
        <v>4095</v>
      </c>
      <c r="F200" s="102">
        <f t="shared" si="6"/>
        <v>8.14001117110408</v>
      </c>
      <c r="G200" s="100">
        <v>268.55</v>
      </c>
      <c r="H200" s="100">
        <v>2186</v>
      </c>
      <c r="I200" s="35">
        <v>495.32</v>
      </c>
      <c r="J200" s="130" t="s">
        <v>156</v>
      </c>
      <c r="K200" s="125"/>
      <c r="L200" s="131" t="s">
        <v>224</v>
      </c>
      <c r="M200" s="112" t="str">
        <f t="shared" si="7"/>
        <v>20225闽AU9308</v>
      </c>
    </row>
    <row r="201" s="85" customFormat="1" ht="20.1" customHeight="1" spans="1:13">
      <c r="A201" s="98">
        <v>200</v>
      </c>
      <c r="B201" s="99">
        <v>44711</v>
      </c>
      <c r="C201" s="100">
        <v>140006</v>
      </c>
      <c r="D201" s="6" t="s">
        <v>223</v>
      </c>
      <c r="E201" s="100">
        <v>4622</v>
      </c>
      <c r="F201" s="102">
        <f t="shared" si="6"/>
        <v>8.36925236925237</v>
      </c>
      <c r="G201" s="100">
        <v>85.47</v>
      </c>
      <c r="H201" s="100">
        <v>715.32</v>
      </c>
      <c r="I201" s="123">
        <v>0</v>
      </c>
      <c r="J201" s="7" t="s">
        <v>156</v>
      </c>
      <c r="K201" s="125"/>
      <c r="L201" s="131" t="s">
        <v>224</v>
      </c>
      <c r="M201" s="112" t="str">
        <f t="shared" si="7"/>
        <v>20225闽AU9308</v>
      </c>
    </row>
    <row r="202" s="85" customFormat="1" ht="20.1" customHeight="1" spans="1:13">
      <c r="A202" s="98">
        <v>201</v>
      </c>
      <c r="B202" s="99"/>
      <c r="C202" s="100"/>
      <c r="D202" s="100"/>
      <c r="E202" s="100"/>
      <c r="F202" s="102"/>
      <c r="G202" s="100"/>
      <c r="H202" s="100"/>
      <c r="I202" s="35"/>
      <c r="J202" s="35"/>
      <c r="K202" s="125"/>
      <c r="L202" s="113"/>
      <c r="M202" s="112" t="str">
        <f t="shared" si="7"/>
        <v>19001</v>
      </c>
    </row>
    <row r="203" s="85" customFormat="1" ht="20.1" customHeight="1" spans="1:13">
      <c r="A203" s="98">
        <v>202</v>
      </c>
      <c r="B203" s="99">
        <v>44688</v>
      </c>
      <c r="C203" s="100">
        <v>130015</v>
      </c>
      <c r="D203" s="6" t="s">
        <v>225</v>
      </c>
      <c r="E203" s="100">
        <v>1675</v>
      </c>
      <c r="F203" s="102">
        <f t="shared" si="6"/>
        <v>8.13934559661403</v>
      </c>
      <c r="G203" s="100">
        <v>61.43</v>
      </c>
      <c r="H203" s="100">
        <v>500</v>
      </c>
      <c r="I203" s="129">
        <v>0</v>
      </c>
      <c r="J203" s="130" t="s">
        <v>85</v>
      </c>
      <c r="K203" s="125"/>
      <c r="L203" s="131" t="s">
        <v>226</v>
      </c>
      <c r="M203" s="112" t="str">
        <f t="shared" si="7"/>
        <v>20225闽AU9316</v>
      </c>
    </row>
    <row r="204" s="85" customFormat="1" ht="20.1" customHeight="1" spans="1:13">
      <c r="A204" s="98">
        <v>203</v>
      </c>
      <c r="B204" s="99">
        <v>44693</v>
      </c>
      <c r="C204" s="100">
        <v>130015</v>
      </c>
      <c r="D204" s="6" t="s">
        <v>225</v>
      </c>
      <c r="E204" s="100">
        <v>1854</v>
      </c>
      <c r="F204" s="102">
        <f t="shared" si="6"/>
        <v>8.14000814000814</v>
      </c>
      <c r="G204" s="100">
        <v>122.85</v>
      </c>
      <c r="H204" s="100">
        <v>1000</v>
      </c>
      <c r="I204" s="129">
        <v>1000</v>
      </c>
      <c r="J204" s="130" t="s">
        <v>64</v>
      </c>
      <c r="K204" s="125"/>
      <c r="L204" s="131" t="s">
        <v>226</v>
      </c>
      <c r="M204" s="112" t="str">
        <f t="shared" si="7"/>
        <v>20225闽AU9316</v>
      </c>
    </row>
    <row r="205" s="85" customFormat="1" ht="20.1" customHeight="1" spans="1:13">
      <c r="A205" s="98">
        <v>204</v>
      </c>
      <c r="B205" s="99">
        <v>44700</v>
      </c>
      <c r="C205" s="100">
        <v>130015</v>
      </c>
      <c r="D205" s="6" t="s">
        <v>225</v>
      </c>
      <c r="E205" s="100">
        <v>1940</v>
      </c>
      <c r="F205" s="102">
        <f t="shared" si="6"/>
        <v>8.37520938023451</v>
      </c>
      <c r="G205" s="100">
        <v>119.4</v>
      </c>
      <c r="H205" s="100">
        <v>1000</v>
      </c>
      <c r="I205" s="129">
        <v>0</v>
      </c>
      <c r="J205" s="130" t="s">
        <v>64</v>
      </c>
      <c r="K205" s="125"/>
      <c r="L205" s="131" t="s">
        <v>226</v>
      </c>
      <c r="M205" s="112" t="str">
        <f t="shared" si="7"/>
        <v>20225闽AU9316</v>
      </c>
    </row>
    <row r="206" s="85" customFormat="1" ht="20.1" customHeight="1" spans="1:13">
      <c r="A206" s="98">
        <v>205</v>
      </c>
      <c r="B206" s="99"/>
      <c r="C206" s="100"/>
      <c r="D206" s="100"/>
      <c r="E206" s="100"/>
      <c r="F206" s="102"/>
      <c r="G206" s="100"/>
      <c r="H206" s="100"/>
      <c r="I206" s="35"/>
      <c r="J206" s="35"/>
      <c r="K206" s="125"/>
      <c r="L206" s="113"/>
      <c r="M206" s="112" t="str">
        <f t="shared" si="7"/>
        <v>19001</v>
      </c>
    </row>
    <row r="207" s="85" customFormat="1" ht="20.1" customHeight="1" spans="1:13">
      <c r="A207" s="98">
        <v>206</v>
      </c>
      <c r="B207" s="99">
        <v>44683</v>
      </c>
      <c r="C207" s="100">
        <v>141012</v>
      </c>
      <c r="D207" s="6" t="s">
        <v>227</v>
      </c>
      <c r="E207" s="100">
        <v>1933</v>
      </c>
      <c r="F207" s="102">
        <f t="shared" si="6"/>
        <v>8.14018171704061</v>
      </c>
      <c r="G207" s="100">
        <v>107.86</v>
      </c>
      <c r="H207" s="100">
        <v>878</v>
      </c>
      <c r="I207" s="123">
        <v>1235.29</v>
      </c>
      <c r="J207" s="130" t="s">
        <v>166</v>
      </c>
      <c r="K207" s="125"/>
      <c r="L207" s="131" t="s">
        <v>228</v>
      </c>
      <c r="M207" s="112" t="str">
        <f t="shared" si="7"/>
        <v>20225闽AU9387</v>
      </c>
    </row>
    <row r="208" s="85" customFormat="1" ht="20.1" customHeight="1" spans="1:13">
      <c r="A208" s="98">
        <v>207</v>
      </c>
      <c r="B208" s="99">
        <v>44684</v>
      </c>
      <c r="C208" s="100">
        <v>141012</v>
      </c>
      <c r="D208" s="6" t="s">
        <v>227</v>
      </c>
      <c r="E208" s="100">
        <v>2208</v>
      </c>
      <c r="F208" s="102">
        <f t="shared" si="6"/>
        <v>8.13942708816168</v>
      </c>
      <c r="G208" s="100">
        <v>107.87</v>
      </c>
      <c r="H208" s="100">
        <v>878</v>
      </c>
      <c r="I208" s="123">
        <v>357.29</v>
      </c>
      <c r="J208" s="130" t="s">
        <v>166</v>
      </c>
      <c r="K208" s="125"/>
      <c r="L208" s="131" t="s">
        <v>228</v>
      </c>
      <c r="M208" s="112" t="str">
        <f t="shared" si="7"/>
        <v>20225闽AU9387</v>
      </c>
    </row>
    <row r="209" s="85" customFormat="1" ht="20.1" customHeight="1" spans="1:13">
      <c r="A209" s="98">
        <v>208</v>
      </c>
      <c r="B209" s="99">
        <v>44686</v>
      </c>
      <c r="C209" s="100">
        <v>141012</v>
      </c>
      <c r="D209" s="6" t="s">
        <v>227</v>
      </c>
      <c r="E209" s="100">
        <v>2547</v>
      </c>
      <c r="F209" s="102">
        <f t="shared" si="6"/>
        <v>8.14004342431762</v>
      </c>
      <c r="G209" s="100">
        <v>128.96</v>
      </c>
      <c r="H209" s="100">
        <v>1049.74</v>
      </c>
      <c r="I209" s="123">
        <v>1307.55</v>
      </c>
      <c r="J209" s="130" t="s">
        <v>229</v>
      </c>
      <c r="K209" s="125"/>
      <c r="L209" s="131" t="s">
        <v>228</v>
      </c>
      <c r="M209" s="112" t="str">
        <f t="shared" si="7"/>
        <v>20225闽AU9387</v>
      </c>
    </row>
    <row r="210" s="85" customFormat="1" ht="20.1" customHeight="1" spans="1:13">
      <c r="A210" s="98">
        <v>209</v>
      </c>
      <c r="B210" s="99">
        <v>44689</v>
      </c>
      <c r="C210" s="100">
        <v>141012</v>
      </c>
      <c r="D210" s="6" t="s">
        <v>227</v>
      </c>
      <c r="E210" s="100">
        <v>2868</v>
      </c>
      <c r="F210" s="102">
        <f t="shared" si="6"/>
        <v>8.13970697054906</v>
      </c>
      <c r="G210" s="100">
        <v>135.14</v>
      </c>
      <c r="H210" s="100">
        <v>1100</v>
      </c>
      <c r="I210" s="123">
        <v>207.55</v>
      </c>
      <c r="J210" s="130" t="s">
        <v>230</v>
      </c>
      <c r="K210" s="125"/>
      <c r="L210" s="131" t="s">
        <v>228</v>
      </c>
      <c r="M210" s="112" t="str">
        <f t="shared" si="7"/>
        <v>20225闽AU9387</v>
      </c>
    </row>
    <row r="211" s="85" customFormat="1" ht="20.1" customHeight="1" spans="1:13">
      <c r="A211" s="98">
        <v>210</v>
      </c>
      <c r="B211" s="99">
        <v>44693</v>
      </c>
      <c r="C211" s="100">
        <v>141012</v>
      </c>
      <c r="D211" s="6" t="s">
        <v>227</v>
      </c>
      <c r="E211" s="100">
        <v>3135</v>
      </c>
      <c r="F211" s="102">
        <f t="shared" si="6"/>
        <v>8.13921568627451</v>
      </c>
      <c r="G211" s="100">
        <v>25.5</v>
      </c>
      <c r="H211" s="100">
        <v>207.55</v>
      </c>
      <c r="I211" s="123">
        <v>0</v>
      </c>
      <c r="J211" s="130" t="s">
        <v>231</v>
      </c>
      <c r="K211" s="125"/>
      <c r="L211" s="131" t="s">
        <v>228</v>
      </c>
      <c r="M211" s="112" t="str">
        <f t="shared" si="7"/>
        <v>20225闽AU9387</v>
      </c>
    </row>
    <row r="212" s="85" customFormat="1" ht="20.1" customHeight="1" spans="1:13">
      <c r="A212" s="98">
        <v>211</v>
      </c>
      <c r="B212" s="99">
        <v>44693</v>
      </c>
      <c r="C212" s="100">
        <v>141012</v>
      </c>
      <c r="D212" s="6" t="s">
        <v>227</v>
      </c>
      <c r="E212" s="100">
        <v>3135</v>
      </c>
      <c r="F212" s="102">
        <f t="shared" si="6"/>
        <v>8.14000814000814</v>
      </c>
      <c r="G212" s="100">
        <v>98.28</v>
      </c>
      <c r="H212" s="100">
        <v>800</v>
      </c>
      <c r="I212" s="123">
        <v>2600</v>
      </c>
      <c r="J212" s="130" t="s">
        <v>231</v>
      </c>
      <c r="K212" s="125"/>
      <c r="L212" s="131" t="s">
        <v>228</v>
      </c>
      <c r="M212" s="112" t="str">
        <f t="shared" si="7"/>
        <v>20225闽AU9387</v>
      </c>
    </row>
    <row r="213" s="85" customFormat="1" ht="20.1" customHeight="1" spans="1:13">
      <c r="A213" s="98">
        <v>212</v>
      </c>
      <c r="B213" s="99">
        <v>44696</v>
      </c>
      <c r="C213" s="100">
        <v>141012</v>
      </c>
      <c r="D213" s="6" t="s">
        <v>227</v>
      </c>
      <c r="E213" s="100">
        <v>3344</v>
      </c>
      <c r="F213" s="102">
        <f t="shared" si="6"/>
        <v>8.1397475763673</v>
      </c>
      <c r="G213" s="100">
        <v>109.34</v>
      </c>
      <c r="H213" s="100">
        <v>890</v>
      </c>
      <c r="I213" s="123">
        <v>1710</v>
      </c>
      <c r="J213" s="130" t="s">
        <v>231</v>
      </c>
      <c r="K213" s="125"/>
      <c r="L213" s="131" t="s">
        <v>228</v>
      </c>
      <c r="M213" s="112" t="str">
        <f t="shared" si="7"/>
        <v>20225闽AU9387</v>
      </c>
    </row>
    <row r="214" s="85" customFormat="1" ht="20.1" customHeight="1" spans="1:13">
      <c r="A214" s="98">
        <v>213</v>
      </c>
      <c r="B214" s="99">
        <v>44698</v>
      </c>
      <c r="C214" s="100">
        <v>141012</v>
      </c>
      <c r="D214" s="6" t="s">
        <v>227</v>
      </c>
      <c r="E214" s="100">
        <v>3603</v>
      </c>
      <c r="F214" s="102">
        <f t="shared" si="6"/>
        <v>8.36946423041189</v>
      </c>
      <c r="G214" s="100">
        <v>129.16</v>
      </c>
      <c r="H214" s="100">
        <v>1081</v>
      </c>
      <c r="I214" s="123">
        <v>629</v>
      </c>
      <c r="J214" s="130" t="s">
        <v>229</v>
      </c>
      <c r="K214" s="125"/>
      <c r="L214" s="131" t="s">
        <v>228</v>
      </c>
      <c r="M214" s="112" t="str">
        <f t="shared" si="7"/>
        <v>20225闽AU9387</v>
      </c>
    </row>
    <row r="215" s="85" customFormat="1" ht="20.1" customHeight="1" spans="1:13">
      <c r="A215" s="98">
        <v>214</v>
      </c>
      <c r="B215" s="99">
        <v>44701</v>
      </c>
      <c r="C215" s="100">
        <v>141012</v>
      </c>
      <c r="D215" s="6" t="s">
        <v>227</v>
      </c>
      <c r="E215" s="100">
        <v>3892</v>
      </c>
      <c r="F215" s="102">
        <f t="shared" si="6"/>
        <v>8.36950290721481</v>
      </c>
      <c r="G215" s="100">
        <v>122.11</v>
      </c>
      <c r="H215" s="100">
        <v>1022</v>
      </c>
      <c r="I215" s="123">
        <v>3607</v>
      </c>
      <c r="J215" s="130" t="s">
        <v>229</v>
      </c>
      <c r="K215" s="125"/>
      <c r="L215" s="131" t="s">
        <v>228</v>
      </c>
      <c r="M215" s="112" t="str">
        <f t="shared" si="7"/>
        <v>20225闽AU9387</v>
      </c>
    </row>
    <row r="216" s="85" customFormat="1" ht="20.1" customHeight="1" spans="1:13">
      <c r="A216" s="98">
        <v>215</v>
      </c>
      <c r="B216" s="99">
        <v>44703</v>
      </c>
      <c r="C216" s="100">
        <v>141012</v>
      </c>
      <c r="D216" s="120" t="s">
        <v>232</v>
      </c>
      <c r="E216" s="100">
        <v>4150</v>
      </c>
      <c r="F216" s="102">
        <f t="shared" si="6"/>
        <v>8.36974536688263</v>
      </c>
      <c r="G216" s="100">
        <v>132.74</v>
      </c>
      <c r="H216" s="100">
        <v>1111</v>
      </c>
      <c r="I216" s="123">
        <v>2496</v>
      </c>
      <c r="J216" s="7" t="s">
        <v>230</v>
      </c>
      <c r="K216" s="125"/>
      <c r="L216" s="131" t="s">
        <v>228</v>
      </c>
      <c r="M216" s="112" t="str">
        <f t="shared" si="7"/>
        <v>20225闽AU9387</v>
      </c>
    </row>
    <row r="217" s="85" customFormat="1" ht="20.1" customHeight="1" spans="1:13">
      <c r="A217" s="98">
        <v>216</v>
      </c>
      <c r="B217" s="99">
        <v>44705</v>
      </c>
      <c r="C217" s="100">
        <v>141012</v>
      </c>
      <c r="D217" s="120" t="s">
        <v>232</v>
      </c>
      <c r="E217" s="100">
        <v>4452</v>
      </c>
      <c r="F217" s="102">
        <f t="shared" si="6"/>
        <v>8.37</v>
      </c>
      <c r="G217" s="100">
        <v>100</v>
      </c>
      <c r="H217" s="100">
        <v>837</v>
      </c>
      <c r="I217" s="123">
        <v>1659</v>
      </c>
      <c r="J217" s="7" t="s">
        <v>230</v>
      </c>
      <c r="K217" s="125"/>
      <c r="L217" s="131" t="s">
        <v>228</v>
      </c>
      <c r="M217" s="112" t="str">
        <f t="shared" si="7"/>
        <v>20225闽AU9387</v>
      </c>
    </row>
    <row r="218" s="85" customFormat="1" ht="20.1" customHeight="1" spans="1:13">
      <c r="A218" s="98">
        <v>217</v>
      </c>
      <c r="B218" s="99">
        <v>44707</v>
      </c>
      <c r="C218" s="100">
        <v>141012</v>
      </c>
      <c r="D218" s="120" t="s">
        <v>232</v>
      </c>
      <c r="E218" s="100">
        <v>4661</v>
      </c>
      <c r="F218" s="102">
        <f t="shared" si="6"/>
        <v>8.36960160696351</v>
      </c>
      <c r="G218" s="100">
        <v>119.48</v>
      </c>
      <c r="H218" s="100">
        <v>1000</v>
      </c>
      <c r="I218" s="123">
        <v>659</v>
      </c>
      <c r="J218" s="7" t="s">
        <v>230</v>
      </c>
      <c r="K218" s="125"/>
      <c r="L218" s="131" t="s">
        <v>228</v>
      </c>
      <c r="M218" s="112" t="str">
        <f t="shared" si="7"/>
        <v>20225闽AU9387</v>
      </c>
    </row>
    <row r="219" s="85" customFormat="1" ht="20.1" customHeight="1" spans="1:13">
      <c r="A219" s="98">
        <v>218</v>
      </c>
      <c r="B219" s="99">
        <v>44709</v>
      </c>
      <c r="C219" s="100">
        <v>141012</v>
      </c>
      <c r="D219" s="120" t="s">
        <v>232</v>
      </c>
      <c r="E219" s="100">
        <v>4937</v>
      </c>
      <c r="F219" s="102">
        <f t="shared" si="6"/>
        <v>8.36960160696351</v>
      </c>
      <c r="G219" s="100">
        <v>119.48</v>
      </c>
      <c r="H219" s="100">
        <v>1000</v>
      </c>
      <c r="I219" s="123">
        <v>1509</v>
      </c>
      <c r="J219" s="7" t="s">
        <v>230</v>
      </c>
      <c r="K219" s="125"/>
      <c r="L219" s="131" t="s">
        <v>228</v>
      </c>
      <c r="M219" s="112" t="str">
        <f t="shared" si="7"/>
        <v>20225闽AU9387</v>
      </c>
    </row>
    <row r="220" s="85" customFormat="1" ht="20.1" customHeight="1" spans="1:13">
      <c r="A220" s="98">
        <v>219</v>
      </c>
      <c r="B220" s="99">
        <v>44712</v>
      </c>
      <c r="C220" s="100">
        <v>141012</v>
      </c>
      <c r="D220" s="120" t="s">
        <v>232</v>
      </c>
      <c r="E220" s="100">
        <v>5235</v>
      </c>
      <c r="F220" s="102">
        <f t="shared" si="6"/>
        <v>8.69946633525843</v>
      </c>
      <c r="G220" s="100">
        <v>136.79</v>
      </c>
      <c r="H220" s="100">
        <v>1190</v>
      </c>
      <c r="I220" s="123">
        <v>319</v>
      </c>
      <c r="J220" s="7" t="s">
        <v>230</v>
      </c>
      <c r="K220" s="125"/>
      <c r="L220" s="131" t="s">
        <v>228</v>
      </c>
      <c r="M220" s="112" t="str">
        <f t="shared" si="7"/>
        <v>20225闽AU9387</v>
      </c>
    </row>
    <row r="221" s="85" customFormat="1" ht="20.1" customHeight="1" spans="1:13">
      <c r="A221" s="98">
        <v>220</v>
      </c>
      <c r="B221" s="99"/>
      <c r="C221" s="100"/>
      <c r="D221" s="100"/>
      <c r="E221" s="100"/>
      <c r="F221" s="102"/>
      <c r="G221" s="100"/>
      <c r="H221" s="100"/>
      <c r="I221" s="35"/>
      <c r="J221" s="35"/>
      <c r="K221" s="125"/>
      <c r="L221" s="113"/>
      <c r="M221" s="112" t="str">
        <f t="shared" si="7"/>
        <v>19001</v>
      </c>
    </row>
    <row r="222" s="85" customFormat="1" ht="20.1" customHeight="1" spans="1:13">
      <c r="A222" s="98">
        <v>221</v>
      </c>
      <c r="B222" s="99">
        <v>44688</v>
      </c>
      <c r="C222" s="100">
        <v>144003</v>
      </c>
      <c r="D222" s="6" t="s">
        <v>233</v>
      </c>
      <c r="E222" s="100">
        <v>2163</v>
      </c>
      <c r="F222" s="102">
        <f t="shared" si="6"/>
        <v>8.14005854537266</v>
      </c>
      <c r="G222" s="100">
        <v>88.82</v>
      </c>
      <c r="H222" s="100">
        <v>723</v>
      </c>
      <c r="I222" s="129">
        <v>1443</v>
      </c>
      <c r="J222" s="130" t="s">
        <v>218</v>
      </c>
      <c r="K222" s="125"/>
      <c r="L222" s="131" t="s">
        <v>234</v>
      </c>
      <c r="M222" s="112" t="str">
        <f t="shared" si="7"/>
        <v>20225闽AU9612</v>
      </c>
    </row>
    <row r="223" s="85" customFormat="1" ht="20.1" customHeight="1" spans="1:13">
      <c r="A223" s="98">
        <v>222</v>
      </c>
      <c r="B223" s="99">
        <v>44691</v>
      </c>
      <c r="C223" s="100">
        <v>144003</v>
      </c>
      <c r="D223" s="6" t="s">
        <v>233</v>
      </c>
      <c r="E223" s="100">
        <v>2385</v>
      </c>
      <c r="F223" s="102">
        <f t="shared" si="6"/>
        <v>8.14032697547684</v>
      </c>
      <c r="G223" s="100">
        <v>117.44</v>
      </c>
      <c r="H223" s="100">
        <v>956</v>
      </c>
      <c r="I223" s="129">
        <v>487</v>
      </c>
      <c r="J223" s="130" t="s">
        <v>229</v>
      </c>
      <c r="K223" s="125"/>
      <c r="L223" s="131" t="s">
        <v>234</v>
      </c>
      <c r="M223" s="112" t="str">
        <f t="shared" si="7"/>
        <v>20225闽AU9612</v>
      </c>
    </row>
    <row r="224" s="85" customFormat="1" ht="20.1" customHeight="1" spans="1:13">
      <c r="A224" s="98">
        <v>223</v>
      </c>
      <c r="B224" s="99">
        <v>44695</v>
      </c>
      <c r="C224" s="100">
        <v>144003</v>
      </c>
      <c r="D224" s="6" t="s">
        <v>233</v>
      </c>
      <c r="E224" s="100">
        <v>2737</v>
      </c>
      <c r="F224" s="102">
        <f t="shared" si="6"/>
        <v>8.13963764913831</v>
      </c>
      <c r="G224" s="100">
        <v>113.15</v>
      </c>
      <c r="H224" s="100">
        <v>921</v>
      </c>
      <c r="I224" s="129">
        <v>2966</v>
      </c>
      <c r="J224" s="130" t="s">
        <v>229</v>
      </c>
      <c r="K224" s="125"/>
      <c r="L224" s="131" t="s">
        <v>234</v>
      </c>
      <c r="M224" s="112" t="str">
        <f t="shared" si="7"/>
        <v>20225闽AU9612</v>
      </c>
    </row>
    <row r="225" s="85" customFormat="1" ht="20.1" customHeight="1" spans="1:13">
      <c r="A225" s="98">
        <v>224</v>
      </c>
      <c r="B225" s="99">
        <v>44699</v>
      </c>
      <c r="C225" s="100">
        <v>144003</v>
      </c>
      <c r="D225" s="120" t="s">
        <v>235</v>
      </c>
      <c r="E225" s="100">
        <v>3038</v>
      </c>
      <c r="F225" s="102">
        <f t="shared" si="6"/>
        <v>8.36965354214375</v>
      </c>
      <c r="G225" s="100">
        <v>135.37</v>
      </c>
      <c r="H225" s="100">
        <v>1133</v>
      </c>
      <c r="I225" s="129">
        <v>1833</v>
      </c>
      <c r="J225" s="130" t="s">
        <v>229</v>
      </c>
      <c r="K225" s="125"/>
      <c r="L225" s="131" t="s">
        <v>234</v>
      </c>
      <c r="M225" s="112" t="str">
        <f t="shared" si="7"/>
        <v>20225闽AU9612</v>
      </c>
    </row>
    <row r="226" s="85" customFormat="1" ht="20.1" customHeight="1" spans="1:13">
      <c r="A226" s="98">
        <v>225</v>
      </c>
      <c r="B226" s="99">
        <v>44703</v>
      </c>
      <c r="C226" s="100">
        <v>144003</v>
      </c>
      <c r="D226" s="120" t="s">
        <v>235</v>
      </c>
      <c r="E226" s="100">
        <v>3437</v>
      </c>
      <c r="F226" s="102">
        <f t="shared" si="6"/>
        <v>8.3699413595888</v>
      </c>
      <c r="G226" s="100">
        <v>138.13</v>
      </c>
      <c r="H226" s="100">
        <v>1156.14</v>
      </c>
      <c r="I226" s="129">
        <v>676.86</v>
      </c>
      <c r="J226" s="7" t="s">
        <v>229</v>
      </c>
      <c r="K226" s="125"/>
      <c r="L226" s="131" t="s">
        <v>234</v>
      </c>
      <c r="M226" s="112" t="str">
        <f t="shared" si="7"/>
        <v>20225闽AU9612</v>
      </c>
    </row>
    <row r="227" s="85" customFormat="1" ht="20.1" customHeight="1" spans="1:13">
      <c r="A227" s="98">
        <v>226</v>
      </c>
      <c r="B227" s="99">
        <v>44707</v>
      </c>
      <c r="C227" s="100">
        <v>144003</v>
      </c>
      <c r="D227" s="120" t="s">
        <v>235</v>
      </c>
      <c r="E227" s="100">
        <v>3743</v>
      </c>
      <c r="F227" s="102">
        <f t="shared" si="6"/>
        <v>8.36957572243162</v>
      </c>
      <c r="G227" s="100">
        <v>103.47</v>
      </c>
      <c r="H227" s="100">
        <v>866</v>
      </c>
      <c r="I227" s="129">
        <v>5660.86</v>
      </c>
      <c r="J227" s="7" t="s">
        <v>229</v>
      </c>
      <c r="K227" s="125"/>
      <c r="L227" s="131" t="s">
        <v>234</v>
      </c>
      <c r="M227" s="112" t="str">
        <f t="shared" si="7"/>
        <v>20225闽AU9612</v>
      </c>
    </row>
    <row r="228" s="85" customFormat="1" ht="20.1" customHeight="1" spans="1:13">
      <c r="A228" s="98">
        <v>227</v>
      </c>
      <c r="B228" s="99">
        <v>44711</v>
      </c>
      <c r="C228" s="100">
        <v>144003</v>
      </c>
      <c r="D228" s="120" t="s">
        <v>235</v>
      </c>
      <c r="E228" s="100">
        <v>4133</v>
      </c>
      <c r="F228" s="102">
        <f t="shared" si="6"/>
        <v>8.36991070077191</v>
      </c>
      <c r="G228" s="100">
        <v>132.14</v>
      </c>
      <c r="H228" s="100">
        <v>1106</v>
      </c>
      <c r="I228" s="129">
        <v>4554.86</v>
      </c>
      <c r="J228" s="7" t="s">
        <v>229</v>
      </c>
      <c r="K228" s="125"/>
      <c r="L228" s="131" t="s">
        <v>234</v>
      </c>
      <c r="M228" s="112" t="str">
        <f t="shared" si="7"/>
        <v>20225闽AU9612</v>
      </c>
    </row>
    <row r="229" s="85" customFormat="1" ht="20.1" customHeight="1" spans="1:13">
      <c r="A229" s="98">
        <v>228</v>
      </c>
      <c r="B229" s="99"/>
      <c r="C229" s="100"/>
      <c r="D229" s="100"/>
      <c r="E229" s="100"/>
      <c r="F229" s="102"/>
      <c r="G229" s="100"/>
      <c r="H229" s="100"/>
      <c r="I229" s="35"/>
      <c r="J229" s="35"/>
      <c r="K229" s="125"/>
      <c r="L229" s="113"/>
      <c r="M229" s="112" t="str">
        <f t="shared" si="7"/>
        <v>19001</v>
      </c>
    </row>
    <row r="230" s="85" customFormat="1" ht="20.1" customHeight="1" spans="1:13">
      <c r="A230" s="98">
        <v>229</v>
      </c>
      <c r="B230" s="99">
        <v>44682</v>
      </c>
      <c r="C230" s="100">
        <v>121019</v>
      </c>
      <c r="D230" s="6" t="s">
        <v>236</v>
      </c>
      <c r="E230" s="100">
        <v>2417</v>
      </c>
      <c r="F230" s="102">
        <f t="shared" si="6"/>
        <v>8.14002324037185</v>
      </c>
      <c r="G230" s="100">
        <v>120.48</v>
      </c>
      <c r="H230" s="100">
        <v>980.71</v>
      </c>
      <c r="I230" s="129">
        <v>2029.26</v>
      </c>
      <c r="J230" s="130" t="s">
        <v>237</v>
      </c>
      <c r="K230" s="125"/>
      <c r="L230" s="131" t="s">
        <v>238</v>
      </c>
      <c r="M230" s="112" t="str">
        <f t="shared" si="7"/>
        <v>20225闽AU9653</v>
      </c>
    </row>
    <row r="231" s="85" customFormat="1" ht="20.1" customHeight="1" spans="1:13">
      <c r="A231" s="98">
        <v>230</v>
      </c>
      <c r="B231" s="99">
        <v>44686</v>
      </c>
      <c r="C231" s="100">
        <v>121019</v>
      </c>
      <c r="D231" s="6" t="s">
        <v>236</v>
      </c>
      <c r="E231" s="100">
        <v>2618</v>
      </c>
      <c r="F231" s="102">
        <f t="shared" si="6"/>
        <v>8.13973063973064</v>
      </c>
      <c r="G231" s="100">
        <v>118.8</v>
      </c>
      <c r="H231" s="100">
        <v>967</v>
      </c>
      <c r="I231" s="129">
        <v>1062.26</v>
      </c>
      <c r="J231" s="130" t="s">
        <v>166</v>
      </c>
      <c r="K231" s="125"/>
      <c r="L231" s="131" t="s">
        <v>238</v>
      </c>
      <c r="M231" s="112" t="str">
        <f t="shared" si="7"/>
        <v>20225闽AU9653</v>
      </c>
    </row>
    <row r="232" s="85" customFormat="1" ht="20.1" customHeight="1" spans="1:13">
      <c r="A232" s="98">
        <v>231</v>
      </c>
      <c r="B232" s="99">
        <v>44689</v>
      </c>
      <c r="C232" s="100">
        <v>121019</v>
      </c>
      <c r="D232" s="6" t="s">
        <v>236</v>
      </c>
      <c r="E232" s="100">
        <v>2825</v>
      </c>
      <c r="F232" s="102">
        <f t="shared" si="6"/>
        <v>8.14000814000814</v>
      </c>
      <c r="G232" s="100">
        <v>122.85</v>
      </c>
      <c r="H232" s="100">
        <v>1000</v>
      </c>
      <c r="I232" s="129">
        <v>62.26</v>
      </c>
      <c r="J232" s="130" t="s">
        <v>166</v>
      </c>
      <c r="K232" s="125"/>
      <c r="L232" s="131" t="s">
        <v>238</v>
      </c>
      <c r="M232" s="112" t="str">
        <f t="shared" si="7"/>
        <v>20225闽AU9653</v>
      </c>
    </row>
    <row r="233" s="85" customFormat="1" ht="20.1" customHeight="1" spans="1:13">
      <c r="A233" s="98">
        <v>232</v>
      </c>
      <c r="B233" s="99">
        <v>44698</v>
      </c>
      <c r="C233" s="100">
        <v>121019</v>
      </c>
      <c r="D233" s="6" t="s">
        <v>236</v>
      </c>
      <c r="E233" s="100">
        <v>3018</v>
      </c>
      <c r="F233" s="102">
        <f t="shared" si="6"/>
        <v>8.36977435718034</v>
      </c>
      <c r="G233" s="100">
        <v>114.34</v>
      </c>
      <c r="H233" s="100">
        <v>957</v>
      </c>
      <c r="I233" s="129">
        <v>3205.26</v>
      </c>
      <c r="J233" s="130" t="s">
        <v>166</v>
      </c>
      <c r="K233" s="125"/>
      <c r="L233" s="131" t="s">
        <v>238</v>
      </c>
      <c r="M233" s="112" t="str">
        <f t="shared" si="7"/>
        <v>20225闽AU9653</v>
      </c>
    </row>
    <row r="234" s="85" customFormat="1" ht="20.1" customHeight="1" spans="1:13">
      <c r="A234" s="98">
        <v>233</v>
      </c>
      <c r="B234" s="99">
        <v>44702</v>
      </c>
      <c r="C234" s="100">
        <v>121019</v>
      </c>
      <c r="D234" s="6" t="s">
        <v>236</v>
      </c>
      <c r="E234" s="100">
        <v>3221</v>
      </c>
      <c r="F234" s="102">
        <f t="shared" si="6"/>
        <v>8.37270341207349</v>
      </c>
      <c r="G234" s="100">
        <v>114.3</v>
      </c>
      <c r="H234" s="100">
        <v>957</v>
      </c>
      <c r="I234" s="129">
        <v>2248.26</v>
      </c>
      <c r="J234" s="130" t="s">
        <v>166</v>
      </c>
      <c r="K234" s="125"/>
      <c r="L234" s="131" t="s">
        <v>238</v>
      </c>
      <c r="M234" s="112" t="str">
        <f t="shared" si="7"/>
        <v>20225闽AU9653</v>
      </c>
    </row>
    <row r="235" s="85" customFormat="1" ht="20.1" customHeight="1" spans="1:13">
      <c r="A235" s="98">
        <v>234</v>
      </c>
      <c r="B235" s="99">
        <v>44710</v>
      </c>
      <c r="C235" s="100">
        <v>121019</v>
      </c>
      <c r="D235" s="6" t="s">
        <v>236</v>
      </c>
      <c r="E235" s="100">
        <v>3443</v>
      </c>
      <c r="F235" s="102">
        <f t="shared" si="6"/>
        <v>8.37030216790826</v>
      </c>
      <c r="G235" s="100">
        <v>119.47</v>
      </c>
      <c r="H235" s="100">
        <v>1000</v>
      </c>
      <c r="I235" s="129">
        <v>1248.26</v>
      </c>
      <c r="J235" s="7" t="s">
        <v>166</v>
      </c>
      <c r="K235" s="125"/>
      <c r="L235" s="131" t="s">
        <v>238</v>
      </c>
      <c r="M235" s="112" t="str">
        <f t="shared" si="7"/>
        <v>20225闽AU9653</v>
      </c>
    </row>
    <row r="236" s="85" customFormat="1" ht="20.1" customHeight="1" spans="1:13">
      <c r="A236" s="98">
        <v>235</v>
      </c>
      <c r="B236" s="99"/>
      <c r="C236" s="100"/>
      <c r="D236" s="100"/>
      <c r="E236" s="100"/>
      <c r="F236" s="102"/>
      <c r="G236" s="100"/>
      <c r="H236" s="100"/>
      <c r="I236" s="35"/>
      <c r="J236" s="35"/>
      <c r="K236" s="125"/>
      <c r="L236" s="113"/>
      <c r="M236" s="112" t="str">
        <f t="shared" si="7"/>
        <v>19001</v>
      </c>
    </row>
    <row r="237" s="85" customFormat="1" ht="20.1" customHeight="1" spans="1:13">
      <c r="A237" s="98">
        <v>236</v>
      </c>
      <c r="B237" s="99">
        <v>44682</v>
      </c>
      <c r="C237" s="100">
        <v>140007</v>
      </c>
      <c r="D237" s="6" t="s">
        <v>239</v>
      </c>
      <c r="E237" s="100">
        <v>3457</v>
      </c>
      <c r="F237" s="102">
        <f t="shared" si="6"/>
        <v>8.1399977677741</v>
      </c>
      <c r="G237" s="100">
        <v>268.79</v>
      </c>
      <c r="H237" s="100">
        <v>2187.95</v>
      </c>
      <c r="I237" s="123">
        <v>2312.05</v>
      </c>
      <c r="J237" s="130" t="s">
        <v>158</v>
      </c>
      <c r="K237" s="125"/>
      <c r="L237" s="131" t="s">
        <v>240</v>
      </c>
      <c r="M237" s="112" t="str">
        <f t="shared" si="7"/>
        <v>20225闽AV0833</v>
      </c>
    </row>
    <row r="238" s="85" customFormat="1" ht="20.1" customHeight="1" spans="1:13">
      <c r="A238" s="98">
        <v>237</v>
      </c>
      <c r="B238" s="99">
        <v>44686</v>
      </c>
      <c r="C238" s="100">
        <v>140007</v>
      </c>
      <c r="D238" s="6" t="s">
        <v>239</v>
      </c>
      <c r="E238" s="100">
        <v>3910</v>
      </c>
      <c r="F238" s="102">
        <f t="shared" si="6"/>
        <v>8.14014433737854</v>
      </c>
      <c r="G238" s="100">
        <v>248.03</v>
      </c>
      <c r="H238" s="100">
        <v>2019</v>
      </c>
      <c r="I238" s="123">
        <v>293.05</v>
      </c>
      <c r="J238" s="130" t="s">
        <v>158</v>
      </c>
      <c r="K238" s="125"/>
      <c r="L238" s="131" t="s">
        <v>240</v>
      </c>
      <c r="M238" s="112" t="str">
        <f t="shared" si="7"/>
        <v>20225闽AV0833</v>
      </c>
    </row>
    <row r="239" s="85" customFormat="1" ht="20.1" customHeight="1" spans="1:13">
      <c r="A239" s="98">
        <v>238</v>
      </c>
      <c r="B239" s="99">
        <v>44689</v>
      </c>
      <c r="C239" s="100">
        <v>140007</v>
      </c>
      <c r="D239" s="6" t="s">
        <v>239</v>
      </c>
      <c r="E239" s="100">
        <v>4362</v>
      </c>
      <c r="F239" s="102">
        <f t="shared" si="6"/>
        <v>8.14013585351447</v>
      </c>
      <c r="G239" s="100">
        <v>270.88</v>
      </c>
      <c r="H239" s="100">
        <v>2205</v>
      </c>
      <c r="I239" s="123">
        <v>2588.05</v>
      </c>
      <c r="J239" s="130" t="s">
        <v>158</v>
      </c>
      <c r="K239" s="125"/>
      <c r="L239" s="131" t="s">
        <v>240</v>
      </c>
      <c r="M239" s="112" t="str">
        <f t="shared" si="7"/>
        <v>20225闽AV0833</v>
      </c>
    </row>
    <row r="240" s="85" customFormat="1" ht="20.1" customHeight="1" spans="1:13">
      <c r="A240" s="98">
        <v>239</v>
      </c>
      <c r="B240" s="99">
        <v>44693</v>
      </c>
      <c r="C240" s="100">
        <v>140007</v>
      </c>
      <c r="D240" s="6" t="s">
        <v>239</v>
      </c>
      <c r="E240" s="100">
        <v>4814</v>
      </c>
      <c r="F240" s="102">
        <f t="shared" si="6"/>
        <v>8.13989718024614</v>
      </c>
      <c r="G240" s="100">
        <v>256.76</v>
      </c>
      <c r="H240" s="100">
        <v>2090</v>
      </c>
      <c r="I240" s="123">
        <v>498.02</v>
      </c>
      <c r="J240" s="130" t="s">
        <v>156</v>
      </c>
      <c r="K240" s="125"/>
      <c r="L240" s="131" t="s">
        <v>240</v>
      </c>
      <c r="M240" s="112" t="str">
        <f t="shared" si="7"/>
        <v>20225闽AV0833</v>
      </c>
    </row>
    <row r="241" s="85" customFormat="1" ht="20.1" customHeight="1" spans="1:13">
      <c r="A241" s="98">
        <v>240</v>
      </c>
      <c r="B241" s="99">
        <v>44696</v>
      </c>
      <c r="C241" s="100">
        <v>140007</v>
      </c>
      <c r="D241" s="6" t="s">
        <v>239</v>
      </c>
      <c r="E241" s="100">
        <v>5267</v>
      </c>
      <c r="F241" s="102">
        <f t="shared" si="6"/>
        <v>8.13999191265669</v>
      </c>
      <c r="G241" s="100">
        <v>247.3</v>
      </c>
      <c r="H241" s="100">
        <v>2013.02</v>
      </c>
      <c r="I241" s="123">
        <v>5985</v>
      </c>
      <c r="J241" s="130" t="s">
        <v>156</v>
      </c>
      <c r="K241" s="125"/>
      <c r="L241" s="131" t="s">
        <v>240</v>
      </c>
      <c r="M241" s="112" t="str">
        <f t="shared" si="7"/>
        <v>20225闽AV0833</v>
      </c>
    </row>
    <row r="242" s="85" customFormat="1" ht="20.1" customHeight="1" spans="1:13">
      <c r="A242" s="98">
        <v>241</v>
      </c>
      <c r="B242" s="99">
        <v>44699</v>
      </c>
      <c r="C242" s="100">
        <v>140007</v>
      </c>
      <c r="D242" s="6" t="s">
        <v>239</v>
      </c>
      <c r="E242" s="100">
        <v>5719</v>
      </c>
      <c r="F242" s="102">
        <f t="shared" si="6"/>
        <v>8.37015218458517</v>
      </c>
      <c r="G242" s="100">
        <v>244.44</v>
      </c>
      <c r="H242" s="100">
        <v>2046</v>
      </c>
      <c r="I242" s="123">
        <v>3939</v>
      </c>
      <c r="J242" s="130" t="s">
        <v>156</v>
      </c>
      <c r="K242" s="125"/>
      <c r="L242" s="131" t="s">
        <v>240</v>
      </c>
      <c r="M242" s="112" t="str">
        <f t="shared" si="7"/>
        <v>20225闽AV0833</v>
      </c>
    </row>
    <row r="243" s="85" customFormat="1" ht="20.1" customHeight="1" spans="1:13">
      <c r="A243" s="98">
        <v>242</v>
      </c>
      <c r="B243" s="99">
        <v>44701</v>
      </c>
      <c r="C243" s="100">
        <v>140007</v>
      </c>
      <c r="D243" s="6" t="s">
        <v>239</v>
      </c>
      <c r="E243" s="100">
        <v>6171</v>
      </c>
      <c r="F243" s="102">
        <f t="shared" si="6"/>
        <v>8.36997667571598</v>
      </c>
      <c r="G243" s="100">
        <v>261.53</v>
      </c>
      <c r="H243" s="100">
        <v>2189</v>
      </c>
      <c r="I243" s="123">
        <v>6750</v>
      </c>
      <c r="J243" s="130" t="s">
        <v>158</v>
      </c>
      <c r="K243" s="125"/>
      <c r="L243" s="131" t="s">
        <v>240</v>
      </c>
      <c r="M243" s="112" t="str">
        <f t="shared" si="7"/>
        <v>20225闽AV0833</v>
      </c>
    </row>
    <row r="244" s="85" customFormat="1" ht="20.1" customHeight="1" spans="1:13">
      <c r="A244" s="98">
        <v>243</v>
      </c>
      <c r="B244" s="99">
        <v>44704</v>
      </c>
      <c r="C244" s="100">
        <v>140007</v>
      </c>
      <c r="D244" s="120" t="s">
        <v>241</v>
      </c>
      <c r="E244" s="100">
        <v>6624</v>
      </c>
      <c r="F244" s="102">
        <f t="shared" si="6"/>
        <v>8.37000943099654</v>
      </c>
      <c r="G244" s="100">
        <v>254.48</v>
      </c>
      <c r="H244" s="100">
        <v>2130</v>
      </c>
      <c r="I244" s="123">
        <v>4620</v>
      </c>
      <c r="J244" s="7" t="s">
        <v>156</v>
      </c>
      <c r="K244" s="125"/>
      <c r="L244" s="131" t="s">
        <v>240</v>
      </c>
      <c r="M244" s="112" t="str">
        <f t="shared" si="7"/>
        <v>20225闽AV0833</v>
      </c>
    </row>
    <row r="245" s="85" customFormat="1" ht="20.1" customHeight="1" spans="1:13">
      <c r="A245" s="98">
        <v>244</v>
      </c>
      <c r="B245" s="99">
        <v>44708</v>
      </c>
      <c r="C245" s="100">
        <v>140007</v>
      </c>
      <c r="D245" s="120" t="s">
        <v>241</v>
      </c>
      <c r="E245" s="100">
        <v>7080</v>
      </c>
      <c r="F245" s="102">
        <f t="shared" si="6"/>
        <v>8.36988451168967</v>
      </c>
      <c r="G245" s="100">
        <v>248.51</v>
      </c>
      <c r="H245" s="100">
        <v>2080</v>
      </c>
      <c r="I245" s="123">
        <v>2540</v>
      </c>
      <c r="J245" s="7" t="s">
        <v>156</v>
      </c>
      <c r="K245" s="125"/>
      <c r="L245" s="131" t="s">
        <v>240</v>
      </c>
      <c r="M245" s="112" t="str">
        <f t="shared" si="7"/>
        <v>20225闽AV0833</v>
      </c>
    </row>
    <row r="246" s="85" customFormat="1" ht="20.1" customHeight="1" spans="1:13">
      <c r="A246" s="98">
        <v>245</v>
      </c>
      <c r="B246" s="99">
        <v>44712</v>
      </c>
      <c r="C246" s="100">
        <v>140007</v>
      </c>
      <c r="D246" s="120" t="s">
        <v>241</v>
      </c>
      <c r="E246" s="100">
        <v>7536</v>
      </c>
      <c r="F246" s="102">
        <f t="shared" si="6"/>
        <v>8.69993304714269</v>
      </c>
      <c r="G246" s="100">
        <v>253.91</v>
      </c>
      <c r="H246" s="100">
        <v>2209</v>
      </c>
      <c r="I246" s="123">
        <v>331</v>
      </c>
      <c r="J246" s="7" t="s">
        <v>242</v>
      </c>
      <c r="K246" s="125"/>
      <c r="L246" s="131" t="s">
        <v>240</v>
      </c>
      <c r="M246" s="112" t="str">
        <f t="shared" si="7"/>
        <v>20225闽AV0833</v>
      </c>
    </row>
    <row r="247" s="85" customFormat="1" ht="20.1" customHeight="1" spans="1:13">
      <c r="A247" s="98">
        <v>246</v>
      </c>
      <c r="B247" s="99"/>
      <c r="C247" s="100"/>
      <c r="D247" s="100"/>
      <c r="E247" s="100"/>
      <c r="F247" s="102"/>
      <c r="G247" s="100"/>
      <c r="H247" s="100"/>
      <c r="I247" s="35"/>
      <c r="J247" s="35"/>
      <c r="K247" s="125"/>
      <c r="L247" s="113"/>
      <c r="M247" s="112" t="str">
        <f t="shared" si="7"/>
        <v>19001</v>
      </c>
    </row>
    <row r="248" s="85" customFormat="1" ht="20.1" customHeight="1" spans="1:13">
      <c r="A248" s="98">
        <v>247</v>
      </c>
      <c r="B248" s="99">
        <v>44698</v>
      </c>
      <c r="C248" s="100">
        <v>180020</v>
      </c>
      <c r="D248" s="6" t="s">
        <v>243</v>
      </c>
      <c r="E248" s="100">
        <v>37</v>
      </c>
      <c r="F248" s="102">
        <f t="shared" si="6"/>
        <v>8.37287189506001</v>
      </c>
      <c r="G248" s="100">
        <v>35.83</v>
      </c>
      <c r="H248" s="100">
        <v>300</v>
      </c>
      <c r="I248" s="123"/>
      <c r="J248" s="130" t="s">
        <v>88</v>
      </c>
      <c r="K248" s="125"/>
      <c r="L248" s="130" t="s">
        <v>196</v>
      </c>
      <c r="M248" s="112" t="str">
        <f t="shared" si="7"/>
        <v>20225闽AW5Z36</v>
      </c>
    </row>
    <row r="249" s="85" customFormat="1" ht="20.1" customHeight="1" spans="1:13">
      <c r="A249" s="98">
        <v>248</v>
      </c>
      <c r="B249" s="99">
        <v>44701</v>
      </c>
      <c r="C249" s="100">
        <v>180020</v>
      </c>
      <c r="D249" s="6" t="s">
        <v>243</v>
      </c>
      <c r="E249" s="100">
        <v>345</v>
      </c>
      <c r="F249" s="102">
        <f t="shared" si="6"/>
        <v>8.37026095519449</v>
      </c>
      <c r="G249" s="100">
        <v>60.93</v>
      </c>
      <c r="H249" s="100">
        <v>510</v>
      </c>
      <c r="I249" s="129">
        <v>1502.92</v>
      </c>
      <c r="J249" s="130" t="s">
        <v>88</v>
      </c>
      <c r="K249" s="125"/>
      <c r="L249" s="131" t="s">
        <v>202</v>
      </c>
      <c r="M249" s="112" t="str">
        <f t="shared" si="7"/>
        <v>20225闽AW5Z36</v>
      </c>
    </row>
    <row r="250" s="85" customFormat="1" ht="20.1" customHeight="1" spans="1:13">
      <c r="A250" s="98">
        <v>249</v>
      </c>
      <c r="B250" s="99">
        <v>44707</v>
      </c>
      <c r="C250" s="100">
        <v>180020</v>
      </c>
      <c r="D250" s="6" t="s">
        <v>243</v>
      </c>
      <c r="E250" s="100">
        <v>1064</v>
      </c>
      <c r="F250" s="102">
        <f t="shared" si="6"/>
        <v>7.87071108901044</v>
      </c>
      <c r="G250" s="100">
        <v>60.33</v>
      </c>
      <c r="H250" s="102">
        <v>474.84</v>
      </c>
      <c r="I250" s="123">
        <v>525.16</v>
      </c>
      <c r="J250" s="130" t="s">
        <v>88</v>
      </c>
      <c r="K250" s="125"/>
      <c r="L250" s="139" t="s">
        <v>244</v>
      </c>
      <c r="M250" s="112" t="str">
        <f t="shared" si="7"/>
        <v>20225闽AW5Z36</v>
      </c>
    </row>
    <row r="251" s="85" customFormat="1" ht="20.1" customHeight="1" spans="1:13">
      <c r="A251" s="98">
        <v>250</v>
      </c>
      <c r="B251" s="99"/>
      <c r="C251" s="100"/>
      <c r="D251" s="100"/>
      <c r="E251" s="100"/>
      <c r="F251" s="102"/>
      <c r="G251" s="100"/>
      <c r="H251" s="100"/>
      <c r="I251" s="35"/>
      <c r="J251" s="35"/>
      <c r="K251" s="125"/>
      <c r="L251" s="113"/>
      <c r="M251" s="112" t="str">
        <f t="shared" si="7"/>
        <v>19001</v>
      </c>
    </row>
    <row r="252" s="85" customFormat="1" ht="20.1" customHeight="1" spans="1:13">
      <c r="A252" s="98">
        <v>251</v>
      </c>
      <c r="B252" s="99">
        <v>44685</v>
      </c>
      <c r="C252" s="100"/>
      <c r="D252" s="6" t="s">
        <v>245</v>
      </c>
      <c r="E252" s="100">
        <v>87521</v>
      </c>
      <c r="F252" s="102">
        <f t="shared" si="6"/>
        <v>8.42051543761164</v>
      </c>
      <c r="G252" s="100">
        <v>39.19</v>
      </c>
      <c r="H252" s="100">
        <v>330</v>
      </c>
      <c r="I252" s="129">
        <v>1679</v>
      </c>
      <c r="J252" s="130" t="s">
        <v>187</v>
      </c>
      <c r="K252" s="125"/>
      <c r="L252" s="134" t="s">
        <v>206</v>
      </c>
      <c r="M252" s="112" t="str">
        <f t="shared" si="7"/>
        <v>20225闽J6B266</v>
      </c>
    </row>
    <row r="253" s="85" customFormat="1" ht="20.1" customHeight="1" spans="1:13">
      <c r="A253" s="98">
        <v>252</v>
      </c>
      <c r="B253" s="99">
        <v>44691</v>
      </c>
      <c r="C253" s="100"/>
      <c r="D253" s="6" t="s">
        <v>245</v>
      </c>
      <c r="E253" s="100">
        <v>87995</v>
      </c>
      <c r="F253" s="102">
        <f t="shared" si="6"/>
        <v>8.42000990589401</v>
      </c>
      <c r="G253" s="100">
        <v>40.38</v>
      </c>
      <c r="H253" s="100">
        <v>340</v>
      </c>
      <c r="I253" s="129">
        <v>460</v>
      </c>
      <c r="J253" s="130" t="s">
        <v>187</v>
      </c>
      <c r="K253" s="125"/>
      <c r="L253" s="131" t="s">
        <v>246</v>
      </c>
      <c r="M253" s="112" t="str">
        <f t="shared" si="7"/>
        <v>20225闽J6B266</v>
      </c>
    </row>
    <row r="254" s="85" customFormat="1" ht="20.1" customHeight="1" spans="1:13">
      <c r="A254" s="98">
        <v>253</v>
      </c>
      <c r="B254" s="99">
        <v>44698</v>
      </c>
      <c r="C254" s="138"/>
      <c r="D254" s="6" t="s">
        <v>245</v>
      </c>
      <c r="E254" s="100">
        <v>88456</v>
      </c>
      <c r="F254" s="102">
        <f t="shared" si="6"/>
        <v>8.65</v>
      </c>
      <c r="G254" s="100">
        <v>37.2</v>
      </c>
      <c r="H254" s="100">
        <v>321.78</v>
      </c>
      <c r="I254" s="129">
        <v>138.22</v>
      </c>
      <c r="J254" s="130" t="s">
        <v>187</v>
      </c>
      <c r="K254" s="125"/>
      <c r="L254" s="131" t="s">
        <v>246</v>
      </c>
      <c r="M254" s="112" t="str">
        <f t="shared" si="7"/>
        <v>20225闽J6B266</v>
      </c>
    </row>
    <row r="255" s="85" customFormat="1" ht="20.1" customHeight="1" spans="1:13">
      <c r="A255" s="98">
        <v>254</v>
      </c>
      <c r="B255" s="99">
        <v>44709</v>
      </c>
      <c r="C255" s="138"/>
      <c r="D255" s="6" t="s">
        <v>245</v>
      </c>
      <c r="E255" s="100">
        <v>88937</v>
      </c>
      <c r="F255" s="102">
        <f t="shared" si="6"/>
        <v>8.63534031413612</v>
      </c>
      <c r="G255" s="100">
        <v>38.2</v>
      </c>
      <c r="H255" s="100">
        <v>329.87</v>
      </c>
      <c r="I255" s="35">
        <v>0</v>
      </c>
      <c r="J255" s="130" t="s">
        <v>187</v>
      </c>
      <c r="K255" s="35"/>
      <c r="L255" s="140" t="s">
        <v>247</v>
      </c>
      <c r="M255" s="112" t="str">
        <f t="shared" si="7"/>
        <v>20225闽J6B266</v>
      </c>
    </row>
    <row r="256" s="85" customFormat="1" ht="20.1" customHeight="1" spans="1:13">
      <c r="A256" s="98">
        <v>255</v>
      </c>
      <c r="B256" s="99"/>
      <c r="C256" s="138"/>
      <c r="D256" s="100"/>
      <c r="E256" s="100"/>
      <c r="F256" s="102"/>
      <c r="G256" s="100"/>
      <c r="H256" s="100"/>
      <c r="I256" s="35"/>
      <c r="J256" s="35"/>
      <c r="K256" s="35"/>
      <c r="L256" s="141"/>
      <c r="M256" s="112" t="str">
        <f t="shared" si="7"/>
        <v>19001</v>
      </c>
    </row>
    <row r="257" s="85" customFormat="1" ht="20.1" customHeight="1" spans="1:13">
      <c r="A257" s="98">
        <v>256</v>
      </c>
      <c r="B257" s="99">
        <v>44686</v>
      </c>
      <c r="C257" s="100"/>
      <c r="D257" s="6" t="s">
        <v>248</v>
      </c>
      <c r="E257" s="103">
        <v>119412</v>
      </c>
      <c r="F257" s="102">
        <f t="shared" si="6"/>
        <v>8.42002107481559</v>
      </c>
      <c r="G257" s="100">
        <v>47.45</v>
      </c>
      <c r="H257" s="100">
        <v>399.53</v>
      </c>
      <c r="I257" s="129">
        <v>1279.47</v>
      </c>
      <c r="J257" s="130" t="s">
        <v>85</v>
      </c>
      <c r="K257" s="125"/>
      <c r="L257" s="131" t="s">
        <v>206</v>
      </c>
      <c r="M257" s="112" t="str">
        <f t="shared" si="7"/>
        <v>20225闽JJL318</v>
      </c>
    </row>
    <row r="258" s="85" customFormat="1" ht="20.1" customHeight="1" spans="1:13">
      <c r="A258" s="98">
        <v>257</v>
      </c>
      <c r="B258" s="99">
        <v>44691</v>
      </c>
      <c r="C258" s="100"/>
      <c r="D258" s="6" t="s">
        <v>248</v>
      </c>
      <c r="E258" s="100">
        <v>120002</v>
      </c>
      <c r="F258" s="102">
        <f t="shared" si="6"/>
        <v>8.42008532983262</v>
      </c>
      <c r="G258" s="100">
        <v>60.94</v>
      </c>
      <c r="H258" s="100">
        <v>513.12</v>
      </c>
      <c r="I258" s="129">
        <v>766.35</v>
      </c>
      <c r="J258" s="130" t="s">
        <v>85</v>
      </c>
      <c r="K258" s="125"/>
      <c r="L258" s="131" t="s">
        <v>206</v>
      </c>
      <c r="M258" s="112" t="str">
        <f t="shared" si="7"/>
        <v>20225闽JJL318</v>
      </c>
    </row>
    <row r="259" s="85" customFormat="1" ht="20.1" customHeight="1" spans="1:13">
      <c r="A259" s="98">
        <v>258</v>
      </c>
      <c r="B259" s="99">
        <v>44698</v>
      </c>
      <c r="C259" s="100"/>
      <c r="D259" s="6" t="s">
        <v>248</v>
      </c>
      <c r="E259" s="100">
        <v>120638</v>
      </c>
      <c r="F259" s="102">
        <f t="shared" ref="F259:F280" si="8">H259/G259</f>
        <v>8.41994052277352</v>
      </c>
      <c r="G259" s="100">
        <v>63.89</v>
      </c>
      <c r="H259" s="100">
        <v>537.95</v>
      </c>
      <c r="I259" s="129">
        <v>1728.4</v>
      </c>
      <c r="J259" s="130" t="s">
        <v>85</v>
      </c>
      <c r="K259" s="125"/>
      <c r="L259" s="131" t="s">
        <v>206</v>
      </c>
      <c r="M259" s="112" t="str">
        <f t="shared" ref="M259:M322" si="9">YEAR(B259)&amp;MONTH(B259)&amp;D259</f>
        <v>20225闽JJL318</v>
      </c>
    </row>
    <row r="260" s="85" customFormat="1" ht="20.1" customHeight="1" spans="1:13">
      <c r="A260" s="98">
        <v>259</v>
      </c>
      <c r="B260" s="99"/>
      <c r="C260" s="100"/>
      <c r="D260" s="100"/>
      <c r="E260" s="100"/>
      <c r="F260" s="102"/>
      <c r="G260" s="100"/>
      <c r="H260" s="100"/>
      <c r="I260" s="35"/>
      <c r="J260" s="35"/>
      <c r="K260" s="125"/>
      <c r="L260" s="144"/>
      <c r="M260" s="112" t="str">
        <f t="shared" si="9"/>
        <v>19001</v>
      </c>
    </row>
    <row r="261" s="85" customFormat="1" ht="20.1" customHeight="1" spans="1:13">
      <c r="A261" s="98">
        <v>260</v>
      </c>
      <c r="B261" s="99">
        <v>44688</v>
      </c>
      <c r="C261" s="100">
        <v>130013</v>
      </c>
      <c r="D261" s="120" t="s">
        <v>249</v>
      </c>
      <c r="E261" s="100">
        <v>1734</v>
      </c>
      <c r="F261" s="102">
        <f t="shared" si="8"/>
        <v>8.13934559661403</v>
      </c>
      <c r="G261" s="100">
        <v>61.43</v>
      </c>
      <c r="H261" s="100">
        <v>500</v>
      </c>
      <c r="I261" s="129">
        <v>0</v>
      </c>
      <c r="J261" s="130" t="s">
        <v>85</v>
      </c>
      <c r="K261" s="125"/>
      <c r="L261" s="131" t="s">
        <v>250</v>
      </c>
      <c r="M261" s="112" t="str">
        <f t="shared" si="9"/>
        <v>20225闽AU9905</v>
      </c>
    </row>
    <row r="262" s="85" customFormat="1" ht="20.1" customHeight="1" spans="1:13">
      <c r="A262" s="98">
        <v>261</v>
      </c>
      <c r="B262" s="99"/>
      <c r="C262" s="100"/>
      <c r="D262" s="100"/>
      <c r="E262" s="100"/>
      <c r="F262" s="102"/>
      <c r="G262" s="100"/>
      <c r="H262" s="100"/>
      <c r="I262" s="35"/>
      <c r="J262" s="35"/>
      <c r="K262" s="125"/>
      <c r="L262" s="144"/>
      <c r="M262" s="112" t="str">
        <f t="shared" si="9"/>
        <v>19001</v>
      </c>
    </row>
    <row r="263" s="85" customFormat="1" ht="20.1" customHeight="1" spans="1:13">
      <c r="A263" s="98">
        <v>262</v>
      </c>
      <c r="B263" s="99">
        <v>44688</v>
      </c>
      <c r="C263" s="100">
        <v>130014</v>
      </c>
      <c r="D263" s="120" t="s">
        <v>251</v>
      </c>
      <c r="E263" s="100">
        <v>1685</v>
      </c>
      <c r="F263" s="102">
        <f t="shared" si="8"/>
        <v>8.13934559661403</v>
      </c>
      <c r="G263" s="100">
        <v>61.43</v>
      </c>
      <c r="H263" s="100">
        <v>500</v>
      </c>
      <c r="I263" s="123">
        <v>0</v>
      </c>
      <c r="J263" s="130" t="s">
        <v>85</v>
      </c>
      <c r="K263" s="125"/>
      <c r="L263" s="131" t="s">
        <v>252</v>
      </c>
      <c r="M263" s="112" t="str">
        <f t="shared" si="9"/>
        <v>20225闽AU8397</v>
      </c>
    </row>
    <row r="264" s="85" customFormat="1" ht="20.1" customHeight="1" spans="1:13">
      <c r="A264" s="98">
        <v>263</v>
      </c>
      <c r="B264" s="99"/>
      <c r="C264" s="100"/>
      <c r="D264" s="100"/>
      <c r="E264" s="100"/>
      <c r="F264" s="102"/>
      <c r="G264" s="100"/>
      <c r="H264" s="100"/>
      <c r="I264" s="35"/>
      <c r="J264" s="35"/>
      <c r="K264" s="125"/>
      <c r="L264" s="113"/>
      <c r="M264" s="112" t="str">
        <f t="shared" si="9"/>
        <v>19001</v>
      </c>
    </row>
    <row r="265" s="85" customFormat="1" ht="20.1" customHeight="1" spans="1:13">
      <c r="A265" s="98">
        <v>264</v>
      </c>
      <c r="B265" s="99">
        <v>44691</v>
      </c>
      <c r="C265" s="100">
        <v>121020</v>
      </c>
      <c r="D265" s="120" t="s">
        <v>253</v>
      </c>
      <c r="E265" s="100">
        <v>1889</v>
      </c>
      <c r="F265" s="102">
        <f t="shared" si="8"/>
        <v>8.13999192354287</v>
      </c>
      <c r="G265" s="100">
        <v>74.29</v>
      </c>
      <c r="H265" s="100">
        <v>604.72</v>
      </c>
      <c r="I265" s="123">
        <v>2489.28</v>
      </c>
      <c r="J265" s="130" t="s">
        <v>85</v>
      </c>
      <c r="K265" s="125"/>
      <c r="L265" s="131" t="s">
        <v>254</v>
      </c>
      <c r="M265" s="112" t="str">
        <f t="shared" si="9"/>
        <v>20225闽AU9103</v>
      </c>
    </row>
    <row r="266" s="85" customFormat="1" ht="20.1" customHeight="1" spans="1:13">
      <c r="A266" s="98">
        <v>265</v>
      </c>
      <c r="B266" s="99">
        <v>44698</v>
      </c>
      <c r="C266" s="100">
        <v>121020</v>
      </c>
      <c r="D266" s="120" t="s">
        <v>253</v>
      </c>
      <c r="E266" s="100">
        <v>2163</v>
      </c>
      <c r="F266" s="102">
        <f t="shared" si="8"/>
        <v>8.36996165715889</v>
      </c>
      <c r="G266" s="100">
        <v>106.93</v>
      </c>
      <c r="H266" s="100">
        <v>895</v>
      </c>
      <c r="I266" s="35">
        <v>1594.28</v>
      </c>
      <c r="J266" s="7" t="s">
        <v>35</v>
      </c>
      <c r="K266" s="125"/>
      <c r="L266" s="113"/>
      <c r="M266" s="112" t="str">
        <f t="shared" si="9"/>
        <v>20225闽AU9103</v>
      </c>
    </row>
    <row r="267" s="85" customFormat="1" ht="20.1" customHeight="1" spans="1:13">
      <c r="A267" s="98">
        <v>266</v>
      </c>
      <c r="B267" s="99"/>
      <c r="C267" s="100"/>
      <c r="D267" s="100"/>
      <c r="E267" s="100"/>
      <c r="F267" s="102"/>
      <c r="G267" s="100"/>
      <c r="H267" s="100"/>
      <c r="I267" s="35"/>
      <c r="J267" s="35"/>
      <c r="K267" s="125"/>
      <c r="L267" s="113"/>
      <c r="M267" s="112" t="str">
        <f t="shared" si="9"/>
        <v>19001</v>
      </c>
    </row>
    <row r="268" s="85" customFormat="1" ht="20.1" customHeight="1" spans="1:13">
      <c r="A268" s="98">
        <v>267</v>
      </c>
      <c r="B268" s="99">
        <v>44690</v>
      </c>
      <c r="C268" s="100">
        <v>130012</v>
      </c>
      <c r="D268" s="120" t="s">
        <v>255</v>
      </c>
      <c r="E268" s="100">
        <v>1024</v>
      </c>
      <c r="F268" s="102">
        <f t="shared" si="8"/>
        <v>8.13994288045695</v>
      </c>
      <c r="G268" s="100">
        <v>49.02</v>
      </c>
      <c r="H268" s="100">
        <v>399.02</v>
      </c>
      <c r="I268" s="123">
        <v>0.98</v>
      </c>
      <c r="J268" s="130" t="s">
        <v>85</v>
      </c>
      <c r="K268" s="125"/>
      <c r="L268" s="131" t="s">
        <v>256</v>
      </c>
      <c r="M268" s="112" t="str">
        <f t="shared" si="9"/>
        <v>20225闽AU9522</v>
      </c>
    </row>
    <row r="269" s="85" customFormat="1" ht="20.1" customHeight="1" spans="1:13">
      <c r="A269" s="98">
        <v>268</v>
      </c>
      <c r="B269" s="99">
        <v>44690</v>
      </c>
      <c r="C269" s="100">
        <v>130012</v>
      </c>
      <c r="D269" s="120" t="s">
        <v>255</v>
      </c>
      <c r="E269" s="100">
        <v>1119</v>
      </c>
      <c r="F269" s="102">
        <f t="shared" si="8"/>
        <v>8.13669650122051</v>
      </c>
      <c r="G269" s="100">
        <v>24.58</v>
      </c>
      <c r="H269" s="100">
        <v>200</v>
      </c>
      <c r="I269" s="123"/>
      <c r="J269" s="130" t="s">
        <v>85</v>
      </c>
      <c r="K269" s="125"/>
      <c r="L269" s="30" t="s">
        <v>196</v>
      </c>
      <c r="M269" s="112" t="str">
        <f t="shared" si="9"/>
        <v>20225闽AU9522</v>
      </c>
    </row>
    <row r="270" s="85" customFormat="1" ht="20.1" customHeight="1" spans="1:13">
      <c r="A270" s="98">
        <v>269</v>
      </c>
      <c r="B270" s="99"/>
      <c r="C270" s="100"/>
      <c r="D270" s="100"/>
      <c r="E270" s="100"/>
      <c r="F270" s="102"/>
      <c r="G270" s="100"/>
      <c r="H270" s="100"/>
      <c r="I270" s="123"/>
      <c r="J270" s="35"/>
      <c r="K270" s="125"/>
      <c r="L270" s="113"/>
      <c r="M270" s="112" t="str">
        <f t="shared" si="9"/>
        <v>19001</v>
      </c>
    </row>
    <row r="271" s="85" customFormat="1" ht="20.1" customHeight="1" spans="1:13">
      <c r="A271" s="98">
        <v>270</v>
      </c>
      <c r="B271" s="99">
        <v>44685</v>
      </c>
      <c r="C271" s="100">
        <v>183019</v>
      </c>
      <c r="D271" s="120" t="s">
        <v>257</v>
      </c>
      <c r="E271" s="100">
        <v>423</v>
      </c>
      <c r="F271" s="102">
        <f t="shared" si="8"/>
        <v>8.42000735564546</v>
      </c>
      <c r="G271" s="100">
        <v>27.19</v>
      </c>
      <c r="H271" s="100">
        <v>228.94</v>
      </c>
      <c r="I271" s="129">
        <v>768.72</v>
      </c>
      <c r="J271" s="130" t="s">
        <v>77</v>
      </c>
      <c r="K271" s="125"/>
      <c r="L271" s="131" t="s">
        <v>198</v>
      </c>
      <c r="M271" s="112" t="str">
        <f t="shared" si="9"/>
        <v>20225闽A90Q6E</v>
      </c>
    </row>
    <row r="272" s="85" customFormat="1" ht="20.1" customHeight="1" spans="1:13">
      <c r="A272" s="98">
        <v>271</v>
      </c>
      <c r="B272" s="99">
        <v>44687</v>
      </c>
      <c r="C272" s="100">
        <v>183019</v>
      </c>
      <c r="D272" s="120" t="s">
        <v>257</v>
      </c>
      <c r="E272" s="100">
        <v>473</v>
      </c>
      <c r="F272" s="102">
        <f t="shared" si="8"/>
        <v>8.41862000660284</v>
      </c>
      <c r="G272" s="100">
        <v>30.29</v>
      </c>
      <c r="H272" s="100">
        <v>255</v>
      </c>
      <c r="I272" s="129">
        <v>513.72</v>
      </c>
      <c r="J272" s="130" t="s">
        <v>77</v>
      </c>
      <c r="K272" s="125"/>
      <c r="L272" s="131" t="s">
        <v>198</v>
      </c>
      <c r="M272" s="112" t="str">
        <f t="shared" si="9"/>
        <v>20225闽A90Q6E</v>
      </c>
    </row>
    <row r="273" s="85" customFormat="1" ht="20.1" customHeight="1" spans="1:13">
      <c r="A273" s="98">
        <v>272</v>
      </c>
      <c r="B273" s="99">
        <v>44687</v>
      </c>
      <c r="C273" s="100">
        <v>183019</v>
      </c>
      <c r="D273" s="120" t="s">
        <v>257</v>
      </c>
      <c r="E273" s="100">
        <v>473</v>
      </c>
      <c r="F273" s="102">
        <f t="shared" si="8"/>
        <v>8.41929188737106</v>
      </c>
      <c r="G273" s="100">
        <v>35.87</v>
      </c>
      <c r="H273" s="100">
        <v>302</v>
      </c>
      <c r="I273" s="129">
        <v>211.72</v>
      </c>
      <c r="J273" s="130" t="s">
        <v>77</v>
      </c>
      <c r="K273" s="125"/>
      <c r="L273" s="131" t="s">
        <v>198</v>
      </c>
      <c r="M273" s="112" t="str">
        <f t="shared" si="9"/>
        <v>20225闽A90Q6E</v>
      </c>
    </row>
    <row r="274" s="85" customFormat="1" ht="20.1" customHeight="1" spans="1:13">
      <c r="A274" s="98">
        <v>273</v>
      </c>
      <c r="B274" s="99">
        <v>44691</v>
      </c>
      <c r="C274" s="100">
        <v>183019</v>
      </c>
      <c r="D274" s="120" t="s">
        <v>257</v>
      </c>
      <c r="E274" s="100">
        <v>676</v>
      </c>
      <c r="F274" s="102">
        <f t="shared" si="8"/>
        <v>8.42163882259348</v>
      </c>
      <c r="G274" s="100">
        <v>25.14</v>
      </c>
      <c r="H274" s="100">
        <v>211.72</v>
      </c>
      <c r="I274" s="129">
        <v>0</v>
      </c>
      <c r="J274" s="130" t="s">
        <v>77</v>
      </c>
      <c r="K274" s="125"/>
      <c r="L274" s="131" t="s">
        <v>198</v>
      </c>
      <c r="M274" s="112" t="str">
        <f t="shared" si="9"/>
        <v>20225闽A90Q6E</v>
      </c>
    </row>
    <row r="275" s="85" customFormat="1" ht="20.1" customHeight="1" spans="1:13">
      <c r="A275" s="98">
        <v>274</v>
      </c>
      <c r="B275" s="99">
        <v>44698</v>
      </c>
      <c r="C275" s="100">
        <v>183019</v>
      </c>
      <c r="D275" s="120" t="s">
        <v>257</v>
      </c>
      <c r="E275" s="100">
        <v>725</v>
      </c>
      <c r="F275" s="102">
        <f t="shared" si="8"/>
        <v>8.65</v>
      </c>
      <c r="G275" s="100">
        <v>30</v>
      </c>
      <c r="H275" s="100">
        <v>259.5</v>
      </c>
      <c r="I275" s="129">
        <v>740.5</v>
      </c>
      <c r="J275" s="130" t="s">
        <v>77</v>
      </c>
      <c r="K275" s="125"/>
      <c r="L275" s="131" t="s">
        <v>198</v>
      </c>
      <c r="M275" s="112" t="str">
        <f t="shared" si="9"/>
        <v>20225闽A90Q6E</v>
      </c>
    </row>
    <row r="276" s="85" customFormat="1" ht="20.1" customHeight="1" spans="1:13">
      <c r="A276" s="98">
        <v>275</v>
      </c>
      <c r="B276" s="99">
        <v>44698</v>
      </c>
      <c r="C276" s="100">
        <v>183019</v>
      </c>
      <c r="D276" s="120" t="s">
        <v>257</v>
      </c>
      <c r="E276" s="100">
        <v>725</v>
      </c>
      <c r="F276" s="102">
        <f t="shared" si="8"/>
        <v>8.65005793742758</v>
      </c>
      <c r="G276" s="100">
        <v>51.78</v>
      </c>
      <c r="H276" s="100">
        <v>447.9</v>
      </c>
      <c r="I276" s="129">
        <v>292.6</v>
      </c>
      <c r="J276" s="130" t="s">
        <v>77</v>
      </c>
      <c r="K276" s="125"/>
      <c r="L276" s="131" t="s">
        <v>198</v>
      </c>
      <c r="M276" s="112" t="str">
        <f t="shared" si="9"/>
        <v>20225闽A90Q6E</v>
      </c>
    </row>
    <row r="277" s="85" customFormat="1" ht="20.1" customHeight="1" spans="1:13">
      <c r="A277" s="98">
        <v>276</v>
      </c>
      <c r="B277" s="99"/>
      <c r="C277" s="100"/>
      <c r="D277" s="100"/>
      <c r="E277" s="100"/>
      <c r="F277" s="102"/>
      <c r="G277" s="100"/>
      <c r="H277" s="100"/>
      <c r="I277" s="129"/>
      <c r="J277" s="35"/>
      <c r="K277" s="125"/>
      <c r="L277" s="145"/>
      <c r="M277" s="112" t="str">
        <f t="shared" si="9"/>
        <v>19001</v>
      </c>
    </row>
    <row r="278" s="85" customFormat="1" ht="20.1" customHeight="1" spans="1:13">
      <c r="A278" s="98">
        <v>277</v>
      </c>
      <c r="B278" s="99">
        <v>44690</v>
      </c>
      <c r="C278" s="142">
        <v>183021</v>
      </c>
      <c r="D278" s="101" t="s">
        <v>258</v>
      </c>
      <c r="E278" s="100"/>
      <c r="F278" s="102">
        <f>H278/G278</f>
        <v>8.41999999999999</v>
      </c>
      <c r="G278" s="102">
        <v>43.9429928741093</v>
      </c>
      <c r="H278" s="100">
        <v>370</v>
      </c>
      <c r="I278" s="35">
        <v>30</v>
      </c>
      <c r="J278" s="7" t="s">
        <v>26</v>
      </c>
      <c r="K278" s="125"/>
      <c r="L278" s="131" t="s">
        <v>259</v>
      </c>
      <c r="M278" s="112" t="str">
        <f t="shared" si="9"/>
        <v>20225闽A60P9C</v>
      </c>
    </row>
    <row r="279" s="85" customFormat="1" ht="20.1" customHeight="1" spans="1:13">
      <c r="A279" s="98">
        <v>278</v>
      </c>
      <c r="B279" s="99"/>
      <c r="C279" s="142"/>
      <c r="D279" s="100"/>
      <c r="E279" s="100"/>
      <c r="F279" s="102"/>
      <c r="G279" s="102"/>
      <c r="H279" s="100"/>
      <c r="I279" s="35"/>
      <c r="J279" s="35"/>
      <c r="K279" s="125"/>
      <c r="L279" s="145"/>
      <c r="M279" s="112" t="str">
        <f t="shared" si="9"/>
        <v>19001</v>
      </c>
    </row>
    <row r="280" s="85" customFormat="1" ht="20.1" customHeight="1" spans="1:13">
      <c r="A280" s="98">
        <v>279</v>
      </c>
      <c r="B280" s="99">
        <v>44714</v>
      </c>
      <c r="C280" s="142">
        <v>140007</v>
      </c>
      <c r="D280" s="101" t="s">
        <v>260</v>
      </c>
      <c r="E280" s="100">
        <v>7689</v>
      </c>
      <c r="F280" s="102">
        <f t="shared" ref="F280:F289" si="10">H280/G280</f>
        <v>8.69908015768725</v>
      </c>
      <c r="G280" s="100">
        <v>38.05</v>
      </c>
      <c r="H280" s="100">
        <v>331</v>
      </c>
      <c r="I280" s="35">
        <v>0</v>
      </c>
      <c r="J280" s="7" t="s">
        <v>158</v>
      </c>
      <c r="K280" s="35"/>
      <c r="L280" s="146" t="s">
        <v>261</v>
      </c>
      <c r="M280" s="112" t="str">
        <f t="shared" si="9"/>
        <v>20226闽AV0833</v>
      </c>
    </row>
    <row r="281" s="85" customFormat="1" ht="20.1" customHeight="1" spans="1:13">
      <c r="A281" s="98">
        <v>280</v>
      </c>
      <c r="B281" s="99">
        <v>44718</v>
      </c>
      <c r="C281" s="142">
        <v>140007</v>
      </c>
      <c r="D281" s="101" t="s">
        <v>260</v>
      </c>
      <c r="E281" s="100">
        <v>8081</v>
      </c>
      <c r="F281" s="102">
        <f t="shared" si="10"/>
        <v>8.20014708586137</v>
      </c>
      <c r="G281" s="100">
        <v>271.95</v>
      </c>
      <c r="H281" s="100">
        <v>2230.03</v>
      </c>
      <c r="I281" s="35">
        <v>5517.32</v>
      </c>
      <c r="J281" s="7" t="s">
        <v>158</v>
      </c>
      <c r="K281" s="35"/>
      <c r="L281" s="146" t="s">
        <v>262</v>
      </c>
      <c r="M281" s="112" t="str">
        <f t="shared" si="9"/>
        <v>20226闽AV0833</v>
      </c>
    </row>
    <row r="282" s="85" customFormat="1" ht="20.1" customHeight="1" spans="1:13">
      <c r="A282" s="98">
        <v>281</v>
      </c>
      <c r="B282" s="99">
        <v>44721</v>
      </c>
      <c r="C282" s="142">
        <v>140007</v>
      </c>
      <c r="D282" s="101" t="s">
        <v>260</v>
      </c>
      <c r="E282" s="100">
        <v>8544</v>
      </c>
      <c r="F282" s="102">
        <f t="shared" si="10"/>
        <v>8.19985614098184</v>
      </c>
      <c r="G282" s="100">
        <v>278.05</v>
      </c>
      <c r="H282" s="100">
        <v>2279.97</v>
      </c>
      <c r="I282" s="35">
        <v>3237.35</v>
      </c>
      <c r="J282" s="7" t="s">
        <v>158</v>
      </c>
      <c r="K282" s="35"/>
      <c r="L282" s="146" t="s">
        <v>262</v>
      </c>
      <c r="M282" s="112" t="str">
        <f t="shared" si="9"/>
        <v>20226闽AV0833</v>
      </c>
    </row>
    <row r="283" s="85" customFormat="1" ht="20.1" customHeight="1" spans="1:13">
      <c r="A283" s="98">
        <v>282</v>
      </c>
      <c r="B283" s="99">
        <v>44725</v>
      </c>
      <c r="C283" s="142">
        <v>140007</v>
      </c>
      <c r="D283" s="101" t="s">
        <v>260</v>
      </c>
      <c r="E283" s="100">
        <v>9039</v>
      </c>
      <c r="F283" s="102">
        <f t="shared" si="10"/>
        <v>8.20000742004897</v>
      </c>
      <c r="G283" s="100">
        <v>269.54</v>
      </c>
      <c r="H283" s="100">
        <v>2210.23</v>
      </c>
      <c r="I283" s="35">
        <v>1027.12</v>
      </c>
      <c r="J283" s="7" t="s">
        <v>158</v>
      </c>
      <c r="K283" s="35"/>
      <c r="L283" s="146" t="s">
        <v>262</v>
      </c>
      <c r="M283" s="112" t="str">
        <f t="shared" si="9"/>
        <v>20226闽AV0833</v>
      </c>
    </row>
    <row r="284" s="85" customFormat="1" ht="20.1" customHeight="1" spans="1:13">
      <c r="A284" s="98">
        <v>283</v>
      </c>
      <c r="B284" s="99">
        <v>44729</v>
      </c>
      <c r="C284" s="142">
        <v>140007</v>
      </c>
      <c r="D284" s="101" t="s">
        <v>260</v>
      </c>
      <c r="E284" s="100">
        <v>9462</v>
      </c>
      <c r="F284" s="102">
        <f t="shared" si="10"/>
        <v>8.5198436560433</v>
      </c>
      <c r="G284" s="100">
        <v>266.08</v>
      </c>
      <c r="H284" s="100">
        <v>2266.96</v>
      </c>
      <c r="I284" s="35">
        <v>3760.16</v>
      </c>
      <c r="J284" s="7" t="s">
        <v>158</v>
      </c>
      <c r="K284" s="35"/>
      <c r="L284" s="146" t="s">
        <v>262</v>
      </c>
      <c r="M284" s="112" t="str">
        <f t="shared" si="9"/>
        <v>20226闽AV0833</v>
      </c>
    </row>
    <row r="285" s="85" customFormat="1" ht="20.1" customHeight="1" spans="1:13">
      <c r="A285" s="98">
        <v>284</v>
      </c>
      <c r="B285" s="99">
        <v>44732</v>
      </c>
      <c r="C285" s="142">
        <v>140007</v>
      </c>
      <c r="D285" s="101" t="s">
        <v>260</v>
      </c>
      <c r="E285" s="100">
        <v>9943</v>
      </c>
      <c r="F285" s="102">
        <f t="shared" si="10"/>
        <v>8.52002861230329</v>
      </c>
      <c r="G285" s="100">
        <v>279.6</v>
      </c>
      <c r="H285" s="100">
        <v>2382.2</v>
      </c>
      <c r="I285" s="35">
        <v>6377.96</v>
      </c>
      <c r="J285" s="7" t="s">
        <v>158</v>
      </c>
      <c r="K285" s="35"/>
      <c r="L285" s="146" t="s">
        <v>262</v>
      </c>
      <c r="M285" s="112" t="str">
        <f t="shared" si="9"/>
        <v>20226闽AV0833</v>
      </c>
    </row>
    <row r="286" s="85" customFormat="1" ht="20.1" customHeight="1" spans="1:13">
      <c r="A286" s="98">
        <v>285</v>
      </c>
      <c r="B286" s="99">
        <v>44734</v>
      </c>
      <c r="C286" s="142">
        <v>140007</v>
      </c>
      <c r="D286" s="101" t="s">
        <v>260</v>
      </c>
      <c r="E286" s="100">
        <v>10395</v>
      </c>
      <c r="F286" s="102">
        <f t="shared" si="10"/>
        <v>8.52004454342984</v>
      </c>
      <c r="G286" s="100">
        <v>260.42</v>
      </c>
      <c r="H286" s="100">
        <v>2218.79</v>
      </c>
      <c r="I286" s="35">
        <v>4159.17</v>
      </c>
      <c r="J286" s="7" t="s">
        <v>158</v>
      </c>
      <c r="K286" s="35"/>
      <c r="L286" s="146" t="s">
        <v>262</v>
      </c>
      <c r="M286" s="112" t="str">
        <f t="shared" si="9"/>
        <v>20226闽AV0833</v>
      </c>
    </row>
    <row r="287" s="85" customFormat="1" ht="20.1" customHeight="1" spans="1:13">
      <c r="A287" s="98">
        <v>286</v>
      </c>
      <c r="B287" s="99">
        <v>44737</v>
      </c>
      <c r="C287" s="142">
        <v>140007</v>
      </c>
      <c r="D287" s="101" t="s">
        <v>260</v>
      </c>
      <c r="E287" s="100">
        <v>10847</v>
      </c>
      <c r="F287" s="102">
        <f t="shared" si="10"/>
        <v>8.51998534530134</v>
      </c>
      <c r="G287" s="100">
        <v>272.95</v>
      </c>
      <c r="H287" s="100">
        <v>2325.53</v>
      </c>
      <c r="I287" s="35">
        <v>1833.64</v>
      </c>
      <c r="J287" s="7" t="s">
        <v>158</v>
      </c>
      <c r="K287" s="35"/>
      <c r="L287" s="146" t="s">
        <v>262</v>
      </c>
      <c r="M287" s="112" t="str">
        <f t="shared" si="9"/>
        <v>20226闽AV0833</v>
      </c>
    </row>
    <row r="288" s="85" customFormat="1" ht="20.1" customHeight="1" spans="1:13">
      <c r="A288" s="98">
        <v>287</v>
      </c>
      <c r="B288" s="99">
        <v>44740</v>
      </c>
      <c r="C288" s="142">
        <v>140007</v>
      </c>
      <c r="D288" s="101" t="s">
        <v>260</v>
      </c>
      <c r="E288" s="100">
        <v>11377</v>
      </c>
      <c r="F288" s="102">
        <f t="shared" si="10"/>
        <v>8.52012181019197</v>
      </c>
      <c r="G288" s="100">
        <v>259.42</v>
      </c>
      <c r="H288" s="100">
        <v>2210.29</v>
      </c>
      <c r="I288" s="35">
        <v>4623.35</v>
      </c>
      <c r="J288" s="7" t="s">
        <v>158</v>
      </c>
      <c r="K288" s="35"/>
      <c r="L288" s="146" t="s">
        <v>262</v>
      </c>
      <c r="M288" s="112" t="str">
        <f t="shared" si="9"/>
        <v>20226闽AV0833</v>
      </c>
    </row>
    <row r="289" s="85" customFormat="1" ht="20.1" customHeight="1" spans="1:13">
      <c r="A289" s="98">
        <v>288</v>
      </c>
      <c r="B289" s="99">
        <v>44742</v>
      </c>
      <c r="C289" s="142">
        <v>140007</v>
      </c>
      <c r="D289" s="101" t="s">
        <v>260</v>
      </c>
      <c r="E289" s="100">
        <v>11874</v>
      </c>
      <c r="F289" s="102">
        <f t="shared" si="10"/>
        <v>8.26010781671159</v>
      </c>
      <c r="G289" s="100">
        <v>274.54</v>
      </c>
      <c r="H289" s="100">
        <v>2267.73</v>
      </c>
      <c r="I289" s="35">
        <v>2355.62</v>
      </c>
      <c r="J289" s="7" t="s">
        <v>158</v>
      </c>
      <c r="K289" s="35"/>
      <c r="L289" s="146" t="s">
        <v>262</v>
      </c>
      <c r="M289" s="112" t="str">
        <f t="shared" si="9"/>
        <v>20226闽AV0833</v>
      </c>
    </row>
    <row r="290" s="85" customFormat="1" ht="20.1" customHeight="1" spans="1:13">
      <c r="A290" s="98">
        <v>289</v>
      </c>
      <c r="B290" s="99"/>
      <c r="C290" s="143"/>
      <c r="D290" s="100"/>
      <c r="E290" s="100"/>
      <c r="F290" s="100"/>
      <c r="G290" s="100"/>
      <c r="H290" s="100"/>
      <c r="I290" s="35"/>
      <c r="J290" s="35"/>
      <c r="K290" s="35"/>
      <c r="L290" s="147"/>
      <c r="M290" s="112" t="str">
        <f t="shared" si="9"/>
        <v>19001</v>
      </c>
    </row>
    <row r="291" s="85" customFormat="1" ht="20.1" customHeight="1" spans="1:13">
      <c r="A291" s="98">
        <v>290</v>
      </c>
      <c r="B291" s="99">
        <v>44714</v>
      </c>
      <c r="C291" s="142">
        <v>141012</v>
      </c>
      <c r="D291" s="101" t="s">
        <v>263</v>
      </c>
      <c r="E291" s="100">
        <v>5499</v>
      </c>
      <c r="F291" s="102">
        <f t="shared" ref="F291:F313" si="11">H291/G291</f>
        <v>8.69920916280338</v>
      </c>
      <c r="G291" s="100">
        <v>36.67</v>
      </c>
      <c r="H291" s="100">
        <v>319</v>
      </c>
      <c r="I291" s="35">
        <v>0</v>
      </c>
      <c r="J291" s="7" t="s">
        <v>230</v>
      </c>
      <c r="K291" s="35"/>
      <c r="L291" s="146" t="s">
        <v>261</v>
      </c>
      <c r="M291" s="112" t="str">
        <f t="shared" si="9"/>
        <v>20226闽AU9387</v>
      </c>
    </row>
    <row r="292" s="85" customFormat="1" ht="20.1" customHeight="1" spans="1:13">
      <c r="A292" s="98">
        <v>291</v>
      </c>
      <c r="B292" s="99">
        <v>44714</v>
      </c>
      <c r="C292" s="142">
        <v>141012</v>
      </c>
      <c r="D292" s="101" t="s">
        <v>263</v>
      </c>
      <c r="E292" s="100">
        <v>5601</v>
      </c>
      <c r="F292" s="102">
        <f t="shared" si="11"/>
        <v>8.20028409090909</v>
      </c>
      <c r="G292" s="100">
        <v>140.8</v>
      </c>
      <c r="H292" s="100">
        <v>1154.6</v>
      </c>
      <c r="I292" s="35">
        <v>2845.4</v>
      </c>
      <c r="J292" s="7" t="s">
        <v>230</v>
      </c>
      <c r="K292" s="35"/>
      <c r="L292" s="146" t="s">
        <v>262</v>
      </c>
      <c r="M292" s="112" t="str">
        <f t="shared" si="9"/>
        <v>20226闽AU9387</v>
      </c>
    </row>
    <row r="293" s="85" customFormat="1" ht="20.1" customHeight="1" spans="1:13">
      <c r="A293" s="98">
        <v>292</v>
      </c>
      <c r="B293" s="99">
        <v>44717</v>
      </c>
      <c r="C293" s="142">
        <v>141012</v>
      </c>
      <c r="D293" s="101" t="s">
        <v>263</v>
      </c>
      <c r="E293" s="100">
        <v>5903</v>
      </c>
      <c r="F293" s="102">
        <f t="shared" si="11"/>
        <v>8.20019140421089</v>
      </c>
      <c r="G293" s="100">
        <v>114.94</v>
      </c>
      <c r="H293" s="100">
        <v>942.53</v>
      </c>
      <c r="I293" s="35">
        <v>1902.87</v>
      </c>
      <c r="J293" s="7" t="s">
        <v>230</v>
      </c>
      <c r="K293" s="35"/>
      <c r="L293" s="146" t="s">
        <v>262</v>
      </c>
      <c r="M293" s="112" t="str">
        <f t="shared" si="9"/>
        <v>20226闽AU9387</v>
      </c>
    </row>
    <row r="294" s="85" customFormat="1" ht="20.1" customHeight="1" spans="1:13">
      <c r="A294" s="98">
        <v>293</v>
      </c>
      <c r="B294" s="99">
        <v>44720</v>
      </c>
      <c r="C294" s="142">
        <v>141012</v>
      </c>
      <c r="D294" s="101" t="s">
        <v>263</v>
      </c>
      <c r="E294" s="100">
        <v>6120</v>
      </c>
      <c r="F294" s="102">
        <f t="shared" si="11"/>
        <v>8.19987927261752</v>
      </c>
      <c r="G294" s="100">
        <v>132.53</v>
      </c>
      <c r="H294" s="100">
        <v>1086.73</v>
      </c>
      <c r="I294" s="35">
        <v>816.14</v>
      </c>
      <c r="J294" s="7" t="s">
        <v>230</v>
      </c>
      <c r="K294" s="35"/>
      <c r="L294" s="146" t="s">
        <v>262</v>
      </c>
      <c r="M294" s="112" t="str">
        <f t="shared" si="9"/>
        <v>20226闽AU9387</v>
      </c>
    </row>
    <row r="295" s="85" customFormat="1" ht="20.1" customHeight="1" spans="1:13">
      <c r="A295" s="98">
        <v>294</v>
      </c>
      <c r="B295" s="99">
        <v>44724</v>
      </c>
      <c r="C295" s="142">
        <v>141012</v>
      </c>
      <c r="D295" s="101" t="s">
        <v>263</v>
      </c>
      <c r="E295" s="100">
        <v>6355</v>
      </c>
      <c r="F295" s="102">
        <f t="shared" si="11"/>
        <v>8.20019140421089</v>
      </c>
      <c r="G295" s="100">
        <v>114.94</v>
      </c>
      <c r="H295" s="100">
        <v>942.53</v>
      </c>
      <c r="I295" s="35">
        <v>2873.61</v>
      </c>
      <c r="J295" s="7" t="s">
        <v>230</v>
      </c>
      <c r="K295" s="35"/>
      <c r="L295" s="146" t="s">
        <v>262</v>
      </c>
      <c r="M295" s="112" t="str">
        <f t="shared" si="9"/>
        <v>20226闽AU9387</v>
      </c>
    </row>
    <row r="296" s="85" customFormat="1" ht="20.1" customHeight="1" spans="1:13">
      <c r="A296" s="98">
        <v>295</v>
      </c>
      <c r="B296" s="99">
        <v>44727</v>
      </c>
      <c r="C296" s="142">
        <v>141012</v>
      </c>
      <c r="D296" s="101" t="s">
        <v>263</v>
      </c>
      <c r="E296" s="100">
        <v>6535</v>
      </c>
      <c r="F296" s="102">
        <f t="shared" si="11"/>
        <v>8.52015285889394</v>
      </c>
      <c r="G296" s="100">
        <v>138.69</v>
      </c>
      <c r="H296" s="100">
        <v>1181.66</v>
      </c>
      <c r="I296" s="35">
        <v>1691.95</v>
      </c>
      <c r="J296" s="7" t="s">
        <v>230</v>
      </c>
      <c r="K296" s="35"/>
      <c r="L296" s="146" t="s">
        <v>262</v>
      </c>
      <c r="M296" s="112" t="str">
        <f t="shared" si="9"/>
        <v>20226闽AU9387</v>
      </c>
    </row>
    <row r="297" s="85" customFormat="1" ht="20.1" customHeight="1" spans="1:13">
      <c r="A297" s="98">
        <v>296</v>
      </c>
      <c r="B297" s="99">
        <v>44731</v>
      </c>
      <c r="C297" s="142">
        <v>141012</v>
      </c>
      <c r="D297" s="101" t="s">
        <v>263</v>
      </c>
      <c r="E297" s="100">
        <v>6759</v>
      </c>
      <c r="F297" s="102">
        <f t="shared" si="11"/>
        <v>8.52023121387283</v>
      </c>
      <c r="G297" s="100">
        <v>140.13</v>
      </c>
      <c r="H297" s="100">
        <v>1193.94</v>
      </c>
      <c r="I297" s="35">
        <v>2498.01</v>
      </c>
      <c r="J297" s="7" t="s">
        <v>230</v>
      </c>
      <c r="K297" s="35"/>
      <c r="L297" s="146" t="s">
        <v>262</v>
      </c>
      <c r="M297" s="112" t="str">
        <f t="shared" si="9"/>
        <v>20226闽AU9387</v>
      </c>
    </row>
    <row r="298" s="85" customFormat="1" ht="20.1" customHeight="1" spans="1:13">
      <c r="A298" s="98">
        <v>297</v>
      </c>
      <c r="B298" s="99">
        <v>44733</v>
      </c>
      <c r="C298" s="142">
        <v>141012</v>
      </c>
      <c r="D298" s="101" t="s">
        <v>263</v>
      </c>
      <c r="E298" s="100">
        <v>6995</v>
      </c>
      <c r="F298" s="102">
        <f t="shared" si="11"/>
        <v>8.51996833849032</v>
      </c>
      <c r="G298" s="100">
        <v>138.97</v>
      </c>
      <c r="H298" s="100">
        <v>1184.02</v>
      </c>
      <c r="I298" s="35">
        <v>1313.99</v>
      </c>
      <c r="J298" s="7" t="s">
        <v>230</v>
      </c>
      <c r="K298" s="35"/>
      <c r="L298" s="146" t="s">
        <v>262</v>
      </c>
      <c r="M298" s="112" t="str">
        <f t="shared" si="9"/>
        <v>20226闽AU9387</v>
      </c>
    </row>
    <row r="299" s="85" customFormat="1" ht="20.1" customHeight="1" spans="1:13">
      <c r="A299" s="98">
        <v>298</v>
      </c>
      <c r="B299" s="99">
        <v>44735</v>
      </c>
      <c r="C299" s="142">
        <v>141012</v>
      </c>
      <c r="D299" s="101" t="s">
        <v>263</v>
      </c>
      <c r="E299" s="100">
        <v>7222</v>
      </c>
      <c r="F299" s="102">
        <f t="shared" si="11"/>
        <v>8.52027610008628</v>
      </c>
      <c r="G299" s="100">
        <v>127.49</v>
      </c>
      <c r="H299" s="100">
        <v>1086.25</v>
      </c>
      <c r="I299" s="35">
        <v>227.74</v>
      </c>
      <c r="J299" s="7" t="s">
        <v>230</v>
      </c>
      <c r="K299" s="35"/>
      <c r="L299" s="146" t="s">
        <v>262</v>
      </c>
      <c r="M299" s="112" t="str">
        <f t="shared" si="9"/>
        <v>20226闽AU9387</v>
      </c>
    </row>
    <row r="300" s="85" customFormat="1" ht="20.1" customHeight="1" spans="1:13">
      <c r="A300" s="98">
        <v>299</v>
      </c>
      <c r="B300" s="99">
        <v>44738</v>
      </c>
      <c r="C300" s="142">
        <v>141012</v>
      </c>
      <c r="D300" s="101" t="s">
        <v>263</v>
      </c>
      <c r="E300" s="100">
        <v>7519</v>
      </c>
      <c r="F300" s="102">
        <f t="shared" si="11"/>
        <v>8.52097428958051</v>
      </c>
      <c r="G300" s="100">
        <v>22.17</v>
      </c>
      <c r="H300" s="100">
        <v>188.91</v>
      </c>
      <c r="I300" s="35">
        <v>38.83</v>
      </c>
      <c r="J300" s="7" t="s">
        <v>230</v>
      </c>
      <c r="K300" s="35"/>
      <c r="L300" s="146" t="s">
        <v>262</v>
      </c>
      <c r="M300" s="112" t="str">
        <f t="shared" si="9"/>
        <v>20226闽AU9387</v>
      </c>
    </row>
    <row r="301" s="85" customFormat="1" ht="20.1" customHeight="1" spans="1:13">
      <c r="A301" s="98">
        <v>300</v>
      </c>
      <c r="B301" s="99">
        <v>44738</v>
      </c>
      <c r="C301" s="142">
        <v>141012</v>
      </c>
      <c r="D301" s="101" t="s">
        <v>263</v>
      </c>
      <c r="E301" s="100">
        <v>7534</v>
      </c>
      <c r="F301" s="102">
        <f t="shared" si="11"/>
        <v>8.52003548720982</v>
      </c>
      <c r="G301" s="100">
        <v>135.26</v>
      </c>
      <c r="H301" s="100">
        <v>1152.42</v>
      </c>
      <c r="I301" s="35">
        <v>886.41</v>
      </c>
      <c r="J301" s="7" t="s">
        <v>230</v>
      </c>
      <c r="K301" s="35"/>
      <c r="L301" s="146" t="s">
        <v>262</v>
      </c>
      <c r="M301" s="112" t="str">
        <f t="shared" si="9"/>
        <v>20226闽AU9387</v>
      </c>
    </row>
    <row r="302" s="85" customFormat="1" ht="20.1" customHeight="1" spans="1:13">
      <c r="A302" s="98">
        <v>301</v>
      </c>
      <c r="B302" s="99">
        <v>44740</v>
      </c>
      <c r="C302" s="142">
        <v>141012</v>
      </c>
      <c r="D302" s="101" t="s">
        <v>263</v>
      </c>
      <c r="E302" s="100">
        <v>7757</v>
      </c>
      <c r="F302" s="102">
        <f t="shared" si="11"/>
        <v>8.51995738636363</v>
      </c>
      <c r="G302" s="100">
        <v>140.8</v>
      </c>
      <c r="H302" s="100">
        <v>1199.61</v>
      </c>
      <c r="I302" s="35">
        <v>686.8</v>
      </c>
      <c r="J302" s="7" t="s">
        <v>230</v>
      </c>
      <c r="K302" s="35"/>
      <c r="L302" s="146" t="s">
        <v>262</v>
      </c>
      <c r="M302" s="112" t="str">
        <f t="shared" si="9"/>
        <v>20226闽AU9387</v>
      </c>
    </row>
    <row r="303" s="85" customFormat="1" ht="20.1" customHeight="1" spans="1:13">
      <c r="A303" s="98">
        <v>302</v>
      </c>
      <c r="B303" s="99">
        <v>44742</v>
      </c>
      <c r="C303" s="142">
        <v>141012</v>
      </c>
      <c r="D303" s="101" t="s">
        <v>263</v>
      </c>
      <c r="E303" s="100">
        <v>7972</v>
      </c>
      <c r="F303" s="102">
        <f t="shared" si="11"/>
        <v>8.26009397149001</v>
      </c>
      <c r="G303" s="100">
        <v>125.57</v>
      </c>
      <c r="H303" s="100">
        <v>1037.22</v>
      </c>
      <c r="I303" s="35">
        <v>1649.58</v>
      </c>
      <c r="J303" s="7" t="s">
        <v>230</v>
      </c>
      <c r="K303" s="35"/>
      <c r="L303" s="146" t="s">
        <v>262</v>
      </c>
      <c r="M303" s="112" t="str">
        <f t="shared" si="9"/>
        <v>20226闽AU9387</v>
      </c>
    </row>
    <row r="304" s="85" customFormat="1" ht="20.1" customHeight="1" spans="1:13">
      <c r="A304" s="98">
        <v>303</v>
      </c>
      <c r="B304" s="99"/>
      <c r="C304" s="143"/>
      <c r="D304" s="100"/>
      <c r="E304" s="100"/>
      <c r="F304" s="102"/>
      <c r="G304" s="100"/>
      <c r="H304" s="100"/>
      <c r="I304" s="35"/>
      <c r="J304" s="35"/>
      <c r="K304" s="35"/>
      <c r="L304" s="147"/>
      <c r="M304" s="112" t="str">
        <f t="shared" si="9"/>
        <v>19001</v>
      </c>
    </row>
    <row r="305" s="85" customFormat="1" ht="20.1" customHeight="1" spans="1:13">
      <c r="A305" s="98">
        <v>304</v>
      </c>
      <c r="B305" s="99" t="s">
        <v>264</v>
      </c>
      <c r="C305" s="142">
        <v>144003</v>
      </c>
      <c r="D305" s="101" t="s">
        <v>265</v>
      </c>
      <c r="E305" s="100">
        <v>4523</v>
      </c>
      <c r="F305" s="102">
        <f t="shared" si="11"/>
        <v>8.69972610638604</v>
      </c>
      <c r="G305" s="100">
        <v>138.74</v>
      </c>
      <c r="H305" s="100">
        <v>1207</v>
      </c>
      <c r="I305" s="35">
        <v>3347.86</v>
      </c>
      <c r="J305" s="7" t="s">
        <v>229</v>
      </c>
      <c r="K305" s="35"/>
      <c r="L305" s="146" t="s">
        <v>261</v>
      </c>
      <c r="M305" s="112" t="str">
        <f t="shared" si="9"/>
        <v>20226闽AU9612</v>
      </c>
    </row>
    <row r="306" s="85" customFormat="1" ht="20.1" customHeight="1" spans="1:13">
      <c r="A306" s="98">
        <v>305</v>
      </c>
      <c r="B306" s="99" t="s">
        <v>266</v>
      </c>
      <c r="C306" s="142">
        <v>144003</v>
      </c>
      <c r="D306" s="101" t="s">
        <v>265</v>
      </c>
      <c r="E306" s="100">
        <v>4839</v>
      </c>
      <c r="F306" s="102">
        <f t="shared" si="11"/>
        <v>8.6993314716087</v>
      </c>
      <c r="G306" s="100">
        <v>118.17</v>
      </c>
      <c r="H306" s="100">
        <v>1028</v>
      </c>
      <c r="I306" s="35">
        <v>2319.86</v>
      </c>
      <c r="J306" s="7" t="s">
        <v>229</v>
      </c>
      <c r="K306" s="35"/>
      <c r="L306" s="146" t="s">
        <v>261</v>
      </c>
      <c r="M306" s="112" t="str">
        <f t="shared" si="9"/>
        <v>20226闽AU9612</v>
      </c>
    </row>
    <row r="307" s="85" customFormat="1" ht="20.1" customHeight="1" spans="1:13">
      <c r="A307" s="98">
        <v>306</v>
      </c>
      <c r="B307" s="99" t="s">
        <v>267</v>
      </c>
      <c r="C307" s="142">
        <v>144003</v>
      </c>
      <c r="D307" s="101" t="s">
        <v>265</v>
      </c>
      <c r="E307" s="100">
        <v>5155</v>
      </c>
      <c r="F307" s="102">
        <f t="shared" si="11"/>
        <v>8.6996086996087</v>
      </c>
      <c r="G307" s="100">
        <v>109.89</v>
      </c>
      <c r="H307" s="100">
        <v>956</v>
      </c>
      <c r="I307" s="35">
        <v>1363.86</v>
      </c>
      <c r="J307" s="7" t="s">
        <v>229</v>
      </c>
      <c r="K307" s="35"/>
      <c r="L307" s="146" t="s">
        <v>261</v>
      </c>
      <c r="M307" s="112" t="str">
        <f t="shared" si="9"/>
        <v>20226闽AU9612</v>
      </c>
    </row>
    <row r="308" s="85" customFormat="1" ht="20.1" customHeight="1" spans="1:13">
      <c r="A308" s="98">
        <v>307</v>
      </c>
      <c r="B308" s="99" t="s">
        <v>268</v>
      </c>
      <c r="C308" s="142">
        <v>144003</v>
      </c>
      <c r="D308" s="101" t="s">
        <v>265</v>
      </c>
      <c r="E308" s="100">
        <v>5403</v>
      </c>
      <c r="F308" s="102">
        <f t="shared" si="11"/>
        <v>8.69972813349583</v>
      </c>
      <c r="G308" s="100">
        <v>106.67</v>
      </c>
      <c r="H308" s="100">
        <v>928</v>
      </c>
      <c r="I308" s="35">
        <v>435.86</v>
      </c>
      <c r="J308" s="7" t="s">
        <v>229</v>
      </c>
      <c r="K308" s="35"/>
      <c r="L308" s="146" t="s">
        <v>261</v>
      </c>
      <c r="M308" s="112" t="str">
        <f t="shared" si="9"/>
        <v>20226闽AU9612</v>
      </c>
    </row>
    <row r="309" s="85" customFormat="1" ht="20.1" customHeight="1" spans="1:13">
      <c r="A309" s="98">
        <v>308</v>
      </c>
      <c r="B309" s="99" t="s">
        <v>269</v>
      </c>
      <c r="C309" s="142">
        <v>144003</v>
      </c>
      <c r="D309" s="101" t="s">
        <v>265</v>
      </c>
      <c r="E309" s="100">
        <v>5643</v>
      </c>
      <c r="F309" s="102">
        <f t="shared" si="11"/>
        <v>9.0184150631078</v>
      </c>
      <c r="G309" s="100">
        <v>48.33</v>
      </c>
      <c r="H309" s="100">
        <v>435.86</v>
      </c>
      <c r="I309" s="35">
        <v>0</v>
      </c>
      <c r="J309" s="7" t="s">
        <v>229</v>
      </c>
      <c r="K309" s="35"/>
      <c r="L309" s="146" t="s">
        <v>261</v>
      </c>
      <c r="M309" s="112" t="str">
        <f t="shared" si="9"/>
        <v>20226闽AU9612</v>
      </c>
    </row>
    <row r="310" s="85" customFormat="1" ht="20.1" customHeight="1" spans="1:13">
      <c r="A310" s="98">
        <v>309</v>
      </c>
      <c r="B310" s="99">
        <v>44732</v>
      </c>
      <c r="C310" s="142">
        <v>144003</v>
      </c>
      <c r="D310" s="101" t="s">
        <v>265</v>
      </c>
      <c r="E310" s="100">
        <v>5731</v>
      </c>
      <c r="F310" s="102">
        <f t="shared" si="11"/>
        <v>8.5198436560433</v>
      </c>
      <c r="G310" s="100">
        <v>133.04</v>
      </c>
      <c r="H310" s="100">
        <v>1133.48</v>
      </c>
      <c r="I310" s="35">
        <v>4866.52</v>
      </c>
      <c r="J310" s="7" t="s">
        <v>229</v>
      </c>
      <c r="K310" s="35"/>
      <c r="L310" s="146" t="s">
        <v>262</v>
      </c>
      <c r="M310" s="112" t="str">
        <f t="shared" si="9"/>
        <v>20226闽AU9612</v>
      </c>
    </row>
    <row r="311" s="85" customFormat="1" ht="20.1" customHeight="1" spans="1:13">
      <c r="A311" s="98">
        <v>310</v>
      </c>
      <c r="B311" s="99">
        <v>44734</v>
      </c>
      <c r="C311" s="142">
        <v>144003</v>
      </c>
      <c r="D311" s="101" t="s">
        <v>265</v>
      </c>
      <c r="E311" s="100">
        <v>6021</v>
      </c>
      <c r="F311" s="102">
        <f t="shared" si="11"/>
        <v>8.51995685005394</v>
      </c>
      <c r="G311" s="100">
        <v>139.05</v>
      </c>
      <c r="H311" s="100">
        <v>1184.7</v>
      </c>
      <c r="I311" s="35">
        <v>3681.82</v>
      </c>
      <c r="J311" s="7" t="s">
        <v>229</v>
      </c>
      <c r="K311" s="35"/>
      <c r="L311" s="146" t="s">
        <v>262</v>
      </c>
      <c r="M311" s="112" t="str">
        <f t="shared" si="9"/>
        <v>20226闽AU9612</v>
      </c>
    </row>
    <row r="312" s="85" customFormat="1" ht="20.1" customHeight="1" spans="1:13">
      <c r="A312" s="98">
        <v>311</v>
      </c>
      <c r="B312" s="99">
        <v>44737</v>
      </c>
      <c r="C312" s="142">
        <v>144003</v>
      </c>
      <c r="D312" s="101" t="s">
        <v>265</v>
      </c>
      <c r="E312" s="100">
        <v>6325</v>
      </c>
      <c r="F312" s="102">
        <f t="shared" si="11"/>
        <v>8.52021496486151</v>
      </c>
      <c r="G312" s="100">
        <v>120.95</v>
      </c>
      <c r="H312" s="100">
        <v>1030.52</v>
      </c>
      <c r="I312" s="35">
        <v>2651.3</v>
      </c>
      <c r="J312" s="7" t="s">
        <v>229</v>
      </c>
      <c r="K312" s="35"/>
      <c r="L312" s="146" t="s">
        <v>262</v>
      </c>
      <c r="M312" s="112" t="str">
        <f t="shared" si="9"/>
        <v>20226闽AU9612</v>
      </c>
    </row>
    <row r="313" s="85" customFormat="1" ht="20.1" customHeight="1" spans="1:13">
      <c r="A313" s="98">
        <v>312</v>
      </c>
      <c r="B313" s="99">
        <v>44740</v>
      </c>
      <c r="C313" s="142">
        <v>144003</v>
      </c>
      <c r="D313" s="101" t="s">
        <v>265</v>
      </c>
      <c r="E313" s="100">
        <v>6639</v>
      </c>
      <c r="F313" s="102">
        <f t="shared" si="11"/>
        <v>8.5198436560433</v>
      </c>
      <c r="G313" s="100">
        <v>133.04</v>
      </c>
      <c r="H313" s="100">
        <v>1133.48</v>
      </c>
      <c r="I313" s="35">
        <v>3577.82</v>
      </c>
      <c r="J313" s="7" t="s">
        <v>229</v>
      </c>
      <c r="K313" s="35"/>
      <c r="L313" s="146" t="s">
        <v>262</v>
      </c>
      <c r="M313" s="112" t="str">
        <f t="shared" si="9"/>
        <v>20226闽AU9612</v>
      </c>
    </row>
    <row r="314" s="85" customFormat="1" ht="20.1" customHeight="1" spans="1:13">
      <c r="A314" s="98">
        <v>313</v>
      </c>
      <c r="B314" s="99">
        <v>44742</v>
      </c>
      <c r="C314" s="142">
        <v>144003</v>
      </c>
      <c r="D314" s="101" t="s">
        <v>265</v>
      </c>
      <c r="E314" s="100">
        <v>7002</v>
      </c>
      <c r="F314" s="102">
        <f t="shared" ref="F314:F345" si="12">H314/G314</f>
        <v>8.25990249847654</v>
      </c>
      <c r="G314" s="100">
        <v>131.28</v>
      </c>
      <c r="H314" s="100">
        <v>1084.36</v>
      </c>
      <c r="I314" s="35">
        <v>3433.46</v>
      </c>
      <c r="J314" s="7" t="s">
        <v>229</v>
      </c>
      <c r="K314" s="35"/>
      <c r="L314" s="146" t="s">
        <v>262</v>
      </c>
      <c r="M314" s="112" t="str">
        <f t="shared" si="9"/>
        <v>20226闽AU9612</v>
      </c>
    </row>
    <row r="315" s="85" customFormat="1" ht="20.1" customHeight="1" spans="1:13">
      <c r="A315" s="98">
        <v>314</v>
      </c>
      <c r="B315" s="99"/>
      <c r="C315" s="143"/>
      <c r="D315" s="100"/>
      <c r="E315" s="100"/>
      <c r="F315" s="102"/>
      <c r="G315" s="100"/>
      <c r="H315" s="100"/>
      <c r="I315" s="35"/>
      <c r="J315" s="35"/>
      <c r="K315" s="35"/>
      <c r="L315" s="147"/>
      <c r="M315" s="112" t="str">
        <f t="shared" si="9"/>
        <v>19001</v>
      </c>
    </row>
    <row r="316" s="85" customFormat="1" ht="20.1" customHeight="1" spans="1:13">
      <c r="A316" s="98">
        <v>315</v>
      </c>
      <c r="B316" s="99" t="s">
        <v>270</v>
      </c>
      <c r="C316" s="142">
        <v>130011</v>
      </c>
      <c r="D316" s="101" t="s">
        <v>271</v>
      </c>
      <c r="E316" s="100">
        <v>2466</v>
      </c>
      <c r="F316" s="102">
        <f t="shared" si="12"/>
        <v>8.69967607589079</v>
      </c>
      <c r="G316" s="100">
        <v>108.05</v>
      </c>
      <c r="H316" s="100">
        <v>940</v>
      </c>
      <c r="I316" s="35">
        <v>4044.02</v>
      </c>
      <c r="J316" s="7" t="s">
        <v>176</v>
      </c>
      <c r="K316" s="35"/>
      <c r="L316" s="146" t="s">
        <v>261</v>
      </c>
      <c r="M316" s="112" t="str">
        <f t="shared" si="9"/>
        <v>20226闽AU9093</v>
      </c>
    </row>
    <row r="317" s="85" customFormat="1" ht="20.1" customHeight="1" spans="1:13">
      <c r="A317" s="98">
        <v>316</v>
      </c>
      <c r="B317" s="99" t="s">
        <v>266</v>
      </c>
      <c r="C317" s="142">
        <v>130011</v>
      </c>
      <c r="D317" s="101" t="s">
        <v>271</v>
      </c>
      <c r="E317" s="100">
        <v>2560</v>
      </c>
      <c r="F317" s="102">
        <f t="shared" si="12"/>
        <v>8.69966895065055</v>
      </c>
      <c r="G317" s="100">
        <v>129.89</v>
      </c>
      <c r="H317" s="100">
        <v>1130</v>
      </c>
      <c r="I317" s="35">
        <v>2914.02</v>
      </c>
      <c r="J317" s="7" t="s">
        <v>176</v>
      </c>
      <c r="K317" s="35"/>
      <c r="L317" s="146" t="s">
        <v>261</v>
      </c>
      <c r="M317" s="112" t="str">
        <f t="shared" si="9"/>
        <v>20226闽AU9093</v>
      </c>
    </row>
    <row r="318" s="85" customFormat="1" ht="20.1" customHeight="1" spans="1:13">
      <c r="A318" s="98">
        <v>317</v>
      </c>
      <c r="B318" s="99" t="s">
        <v>272</v>
      </c>
      <c r="C318" s="142">
        <v>130011</v>
      </c>
      <c r="D318" s="101" t="s">
        <v>271</v>
      </c>
      <c r="E318" s="100">
        <v>2654</v>
      </c>
      <c r="F318" s="102">
        <f t="shared" si="12"/>
        <v>9.02001315418585</v>
      </c>
      <c r="G318" s="100">
        <v>106.43</v>
      </c>
      <c r="H318" s="100">
        <v>960</v>
      </c>
      <c r="I318" s="35">
        <v>1954.02</v>
      </c>
      <c r="J318" s="7" t="s">
        <v>176</v>
      </c>
      <c r="K318" s="35"/>
      <c r="L318" s="146" t="s">
        <v>261</v>
      </c>
      <c r="M318" s="112" t="str">
        <f t="shared" si="9"/>
        <v>20226闽AU9093</v>
      </c>
    </row>
    <row r="319" s="85" customFormat="1" ht="20.1" customHeight="1" spans="1:13">
      <c r="A319" s="98">
        <v>318</v>
      </c>
      <c r="B319" s="99" t="s">
        <v>273</v>
      </c>
      <c r="C319" s="142">
        <v>130011</v>
      </c>
      <c r="D319" s="101" t="s">
        <v>271</v>
      </c>
      <c r="E319" s="100">
        <v>2750</v>
      </c>
      <c r="F319" s="102">
        <f t="shared" si="12"/>
        <v>9.01979565772669</v>
      </c>
      <c r="G319" s="100">
        <v>125.28</v>
      </c>
      <c r="H319" s="100">
        <v>1130</v>
      </c>
      <c r="I319" s="35">
        <v>824.02</v>
      </c>
      <c r="J319" s="7" t="s">
        <v>176</v>
      </c>
      <c r="K319" s="35"/>
      <c r="L319" s="146" t="s">
        <v>261</v>
      </c>
      <c r="M319" s="112" t="str">
        <f t="shared" si="9"/>
        <v>20226闽AU9093</v>
      </c>
    </row>
    <row r="320" s="85" customFormat="1" ht="20.1" customHeight="1" spans="1:13">
      <c r="A320" s="98">
        <v>319</v>
      </c>
      <c r="B320" s="99" t="s">
        <v>274</v>
      </c>
      <c r="C320" s="142">
        <v>130011</v>
      </c>
      <c r="D320" s="101" t="s">
        <v>271</v>
      </c>
      <c r="E320" s="100">
        <v>2815</v>
      </c>
      <c r="F320" s="102">
        <f t="shared" si="12"/>
        <v>9.02047071702244</v>
      </c>
      <c r="G320" s="100">
        <v>91.35</v>
      </c>
      <c r="H320" s="100">
        <v>824.02</v>
      </c>
      <c r="I320" s="35">
        <v>0</v>
      </c>
      <c r="J320" s="7" t="s">
        <v>168</v>
      </c>
      <c r="K320" s="35"/>
      <c r="L320" s="146" t="s">
        <v>261</v>
      </c>
      <c r="M320" s="112" t="str">
        <f t="shared" si="9"/>
        <v>20226闽AU9093</v>
      </c>
    </row>
    <row r="321" s="85" customFormat="1" ht="20.1" customHeight="1" spans="1:13">
      <c r="A321" s="98">
        <v>320</v>
      </c>
      <c r="B321" s="99">
        <v>44741</v>
      </c>
      <c r="C321" s="142">
        <v>130011</v>
      </c>
      <c r="D321" s="101" t="s">
        <v>271</v>
      </c>
      <c r="E321" s="100">
        <v>2880</v>
      </c>
      <c r="F321" s="102">
        <f t="shared" si="12"/>
        <v>8.25998813291139</v>
      </c>
      <c r="G321" s="100">
        <v>101.12</v>
      </c>
      <c r="H321" s="100">
        <v>835.25</v>
      </c>
      <c r="I321" s="35">
        <v>5164.75</v>
      </c>
      <c r="J321" s="7" t="s">
        <v>168</v>
      </c>
      <c r="K321" s="35"/>
      <c r="L321" s="146" t="s">
        <v>262</v>
      </c>
      <c r="M321" s="112" t="str">
        <f t="shared" si="9"/>
        <v>20226闽AU9093</v>
      </c>
    </row>
    <row r="322" s="85" customFormat="1" ht="20.1" customHeight="1" spans="1:13">
      <c r="A322" s="98">
        <v>321</v>
      </c>
      <c r="B322" s="99"/>
      <c r="C322" s="143"/>
      <c r="D322" s="148"/>
      <c r="E322" s="100"/>
      <c r="F322" s="102"/>
      <c r="G322" s="100"/>
      <c r="H322" s="100"/>
      <c r="I322" s="35"/>
      <c r="J322" s="149"/>
      <c r="K322" s="149"/>
      <c r="L322" s="147"/>
      <c r="M322" s="112" t="str">
        <f t="shared" si="9"/>
        <v>19001</v>
      </c>
    </row>
    <row r="323" s="85" customFormat="1" ht="20.1" customHeight="1" spans="1:13">
      <c r="A323" s="98">
        <v>322</v>
      </c>
      <c r="B323" s="99" t="s">
        <v>275</v>
      </c>
      <c r="C323" s="142">
        <v>121019</v>
      </c>
      <c r="D323" s="101" t="s">
        <v>276</v>
      </c>
      <c r="E323" s="100">
        <v>3655</v>
      </c>
      <c r="F323" s="102">
        <f t="shared" si="12"/>
        <v>8.70007035097319</v>
      </c>
      <c r="G323" s="100">
        <v>127.93</v>
      </c>
      <c r="H323" s="100">
        <v>1113</v>
      </c>
      <c r="I323" s="35">
        <v>135.26</v>
      </c>
      <c r="J323" s="7" t="s">
        <v>166</v>
      </c>
      <c r="K323" s="35"/>
      <c r="L323" s="146" t="s">
        <v>261</v>
      </c>
      <c r="M323" s="112" t="str">
        <f t="shared" ref="M323:M386" si="13">YEAR(B323)&amp;MONTH(B323)&amp;D323</f>
        <v>20226闽AU9653</v>
      </c>
    </row>
    <row r="324" s="85" customFormat="1" ht="20.1" customHeight="1" spans="1:13">
      <c r="A324" s="98">
        <v>323</v>
      </c>
      <c r="B324" s="99" t="s">
        <v>277</v>
      </c>
      <c r="C324" s="142">
        <v>121019</v>
      </c>
      <c r="D324" s="101" t="s">
        <v>276</v>
      </c>
      <c r="E324" s="100">
        <v>38581</v>
      </c>
      <c r="F324" s="102">
        <f t="shared" si="12"/>
        <v>9.01733333333333</v>
      </c>
      <c r="G324" s="100">
        <v>15</v>
      </c>
      <c r="H324" s="100">
        <v>135.26</v>
      </c>
      <c r="I324" s="35">
        <v>0</v>
      </c>
      <c r="J324" s="7" t="s">
        <v>166</v>
      </c>
      <c r="K324" s="35"/>
      <c r="L324" s="146" t="s">
        <v>261</v>
      </c>
      <c r="M324" s="112" t="str">
        <f t="shared" si="13"/>
        <v>20226闽AU9653</v>
      </c>
    </row>
    <row r="325" s="85" customFormat="1" ht="20.1" customHeight="1" spans="1:13">
      <c r="A325" s="98">
        <v>324</v>
      </c>
      <c r="B325" s="99" t="s">
        <v>277</v>
      </c>
      <c r="C325" s="142">
        <v>121019</v>
      </c>
      <c r="D325" s="101" t="s">
        <v>276</v>
      </c>
      <c r="E325" s="100">
        <v>3877</v>
      </c>
      <c r="F325" s="102">
        <f t="shared" si="12"/>
        <v>9.02007791429428</v>
      </c>
      <c r="G325" s="100">
        <v>100.11</v>
      </c>
      <c r="H325" s="100">
        <v>903</v>
      </c>
      <c r="I325" s="35">
        <v>1997</v>
      </c>
      <c r="J325" s="7" t="s">
        <v>166</v>
      </c>
      <c r="K325" s="35"/>
      <c r="L325" s="146" t="s">
        <v>261</v>
      </c>
      <c r="M325" s="112" t="str">
        <f t="shared" si="13"/>
        <v>20226闽AU9653</v>
      </c>
    </row>
    <row r="326" s="85" customFormat="1" ht="20.1" customHeight="1" spans="1:13">
      <c r="A326" s="98">
        <v>325</v>
      </c>
      <c r="B326" s="99" t="s">
        <v>278</v>
      </c>
      <c r="C326" s="142">
        <v>121019</v>
      </c>
      <c r="D326" s="101" t="s">
        <v>276</v>
      </c>
      <c r="E326" s="100">
        <v>4062</v>
      </c>
      <c r="F326" s="102">
        <f t="shared" si="12"/>
        <v>9.0203860725239</v>
      </c>
      <c r="G326" s="100">
        <v>110.86</v>
      </c>
      <c r="H326" s="100">
        <v>1000</v>
      </c>
      <c r="I326" s="35">
        <v>997</v>
      </c>
      <c r="J326" s="33" t="s">
        <v>279</v>
      </c>
      <c r="K326" s="149"/>
      <c r="L326" s="146" t="s">
        <v>261</v>
      </c>
      <c r="M326" s="112" t="str">
        <f t="shared" si="13"/>
        <v>20226闽AU9653</v>
      </c>
    </row>
    <row r="327" s="85" customFormat="1" ht="20.1" customHeight="1" spans="1:13">
      <c r="A327" s="98">
        <v>326</v>
      </c>
      <c r="B327" s="99">
        <v>44739</v>
      </c>
      <c r="C327" s="142">
        <v>121019</v>
      </c>
      <c r="D327" s="101" t="s">
        <v>276</v>
      </c>
      <c r="E327" s="100">
        <v>4252</v>
      </c>
      <c r="F327" s="102">
        <f t="shared" si="12"/>
        <v>8.5203696857671</v>
      </c>
      <c r="G327" s="100">
        <v>135.25</v>
      </c>
      <c r="H327" s="100">
        <v>1152.38</v>
      </c>
      <c r="I327" s="35">
        <v>2847.62</v>
      </c>
      <c r="J327" s="33" t="s">
        <v>279</v>
      </c>
      <c r="K327" s="35"/>
      <c r="L327" s="146" t="s">
        <v>262</v>
      </c>
      <c r="M327" s="112" t="str">
        <f t="shared" si="13"/>
        <v>20226闽AU9653</v>
      </c>
    </row>
    <row r="328" s="85" customFormat="1" ht="20.1" customHeight="1" spans="1:13">
      <c r="A328" s="98">
        <v>327</v>
      </c>
      <c r="B328" s="99">
        <v>44741</v>
      </c>
      <c r="C328" s="142">
        <v>121019</v>
      </c>
      <c r="D328" s="101" t="s">
        <v>276</v>
      </c>
      <c r="E328" s="100">
        <v>4448</v>
      </c>
      <c r="F328" s="102">
        <f t="shared" si="12"/>
        <v>8.26058853546522</v>
      </c>
      <c r="G328" s="100">
        <v>117.58</v>
      </c>
      <c r="H328" s="100">
        <v>971.28</v>
      </c>
      <c r="I328" s="149" t="s">
        <v>280</v>
      </c>
      <c r="J328" s="33" t="s">
        <v>279</v>
      </c>
      <c r="K328" s="35"/>
      <c r="L328" s="146" t="s">
        <v>262</v>
      </c>
      <c r="M328" s="112" t="str">
        <f t="shared" si="13"/>
        <v>20226闽AU9653</v>
      </c>
    </row>
    <row r="329" s="85" customFormat="1" ht="20.1" customHeight="1" spans="1:13">
      <c r="A329" s="98">
        <v>328</v>
      </c>
      <c r="B329" s="99"/>
      <c r="C329" s="143"/>
      <c r="D329" s="100"/>
      <c r="E329" s="100"/>
      <c r="F329" s="102"/>
      <c r="G329" s="100"/>
      <c r="H329" s="100"/>
      <c r="I329" s="35"/>
      <c r="J329" s="149"/>
      <c r="K329" s="149"/>
      <c r="L329" s="147"/>
      <c r="M329" s="112" t="str">
        <f t="shared" si="13"/>
        <v>19001</v>
      </c>
    </row>
    <row r="330" s="85" customFormat="1" ht="20.1" customHeight="1" spans="1:13">
      <c r="A330" s="98">
        <v>329</v>
      </c>
      <c r="B330" s="99" t="s">
        <v>281</v>
      </c>
      <c r="C330" s="142">
        <v>121020</v>
      </c>
      <c r="D330" s="101" t="s">
        <v>282</v>
      </c>
      <c r="E330" s="100">
        <v>2378</v>
      </c>
      <c r="F330" s="102">
        <f t="shared" si="12"/>
        <v>8.70022661055358</v>
      </c>
      <c r="G330" s="100">
        <v>123.56</v>
      </c>
      <c r="H330" s="100">
        <v>1075</v>
      </c>
      <c r="I330" s="35" t="e">
        <v>#REF!</v>
      </c>
      <c r="J330" s="7" t="s">
        <v>176</v>
      </c>
      <c r="K330" s="35"/>
      <c r="L330" s="146" t="s">
        <v>261</v>
      </c>
      <c r="M330" s="112" t="str">
        <f t="shared" si="13"/>
        <v>20226闽AU9103</v>
      </c>
    </row>
    <row r="331" s="85" customFormat="1" ht="20.1" customHeight="1" spans="1:13">
      <c r="A331" s="98">
        <v>330</v>
      </c>
      <c r="B331" s="99" t="s">
        <v>272</v>
      </c>
      <c r="C331" s="142">
        <v>121020</v>
      </c>
      <c r="D331" s="101" t="s">
        <v>282</v>
      </c>
      <c r="E331" s="100">
        <v>2658</v>
      </c>
      <c r="F331" s="102">
        <f t="shared" si="12"/>
        <v>9.0202956652468</v>
      </c>
      <c r="G331" s="100">
        <v>119.73</v>
      </c>
      <c r="H331" s="100">
        <v>1080</v>
      </c>
      <c r="I331" s="35">
        <v>1390.15</v>
      </c>
      <c r="J331" s="7" t="s">
        <v>176</v>
      </c>
      <c r="K331" s="35"/>
      <c r="L331" s="146" t="s">
        <v>261</v>
      </c>
      <c r="M331" s="112" t="str">
        <f t="shared" si="13"/>
        <v>20226闽AU9103</v>
      </c>
    </row>
    <row r="332" s="85" customFormat="1" ht="20.1" customHeight="1" spans="1:13">
      <c r="A332" s="98">
        <v>331</v>
      </c>
      <c r="B332" s="99" t="s">
        <v>283</v>
      </c>
      <c r="C332" s="142">
        <v>121020</v>
      </c>
      <c r="D332" s="101" t="s">
        <v>282</v>
      </c>
      <c r="E332" s="100">
        <v>2901</v>
      </c>
      <c r="F332" s="102">
        <f t="shared" si="12"/>
        <v>9.01995653032997</v>
      </c>
      <c r="G332" s="100">
        <v>101.22</v>
      </c>
      <c r="H332" s="100">
        <v>913</v>
      </c>
      <c r="I332" s="35">
        <v>1491.37</v>
      </c>
      <c r="J332" s="7" t="s">
        <v>64</v>
      </c>
      <c r="K332" s="35"/>
      <c r="L332" s="146" t="s">
        <v>261</v>
      </c>
      <c r="M332" s="112" t="str">
        <f t="shared" si="13"/>
        <v>20226闽AU9103</v>
      </c>
    </row>
    <row r="333" s="85" customFormat="1" ht="20.1" customHeight="1" spans="1:13">
      <c r="A333" s="98">
        <v>332</v>
      </c>
      <c r="B333" s="99" t="s">
        <v>284</v>
      </c>
      <c r="C333" s="142">
        <v>121020</v>
      </c>
      <c r="D333" s="101" t="s">
        <v>282</v>
      </c>
      <c r="E333" s="100">
        <v>3078</v>
      </c>
      <c r="F333" s="102">
        <f t="shared" si="12"/>
        <v>9.01986630260804</v>
      </c>
      <c r="G333" s="100">
        <v>106.21</v>
      </c>
      <c r="H333" s="100">
        <v>958</v>
      </c>
      <c r="I333" s="35">
        <v>1597.58</v>
      </c>
      <c r="J333" s="7" t="s">
        <v>64</v>
      </c>
      <c r="K333" s="35"/>
      <c r="L333" s="146" t="s">
        <v>261</v>
      </c>
      <c r="M333" s="112" t="str">
        <f t="shared" si="13"/>
        <v>20226闽AU9103</v>
      </c>
    </row>
    <row r="334" s="85" customFormat="1" ht="20.1" customHeight="1" spans="1:13">
      <c r="A334" s="98">
        <v>333</v>
      </c>
      <c r="B334" s="99" t="s">
        <v>285</v>
      </c>
      <c r="C334" s="142">
        <v>121020</v>
      </c>
      <c r="D334" s="101" t="s">
        <v>282</v>
      </c>
      <c r="E334" s="100">
        <v>3305</v>
      </c>
      <c r="F334" s="102">
        <f t="shared" si="12"/>
        <v>8.76025524156791</v>
      </c>
      <c r="G334" s="100">
        <v>109.7</v>
      </c>
      <c r="H334" s="100">
        <v>961</v>
      </c>
      <c r="I334" s="35">
        <v>1707.28</v>
      </c>
      <c r="J334" s="7" t="s">
        <v>64</v>
      </c>
      <c r="K334" s="35"/>
      <c r="L334" s="146" t="s">
        <v>261</v>
      </c>
      <c r="M334" s="112" t="str">
        <f t="shared" si="13"/>
        <v>20226闽AU9103</v>
      </c>
    </row>
    <row r="335" s="85" customFormat="1" ht="20.1" customHeight="1" spans="1:13">
      <c r="A335" s="98">
        <v>334</v>
      </c>
      <c r="B335" s="99"/>
      <c r="C335" s="143"/>
      <c r="D335" s="148"/>
      <c r="E335" s="100"/>
      <c r="F335" s="102"/>
      <c r="G335" s="100"/>
      <c r="H335" s="100"/>
      <c r="I335" s="35"/>
      <c r="J335" s="149"/>
      <c r="K335" s="149"/>
      <c r="L335" s="147"/>
      <c r="M335" s="112" t="str">
        <f t="shared" si="13"/>
        <v>19001</v>
      </c>
    </row>
    <row r="336" s="85" customFormat="1" ht="20.1" customHeight="1" spans="1:13">
      <c r="A336" s="98">
        <v>335</v>
      </c>
      <c r="B336" s="99" t="s">
        <v>281</v>
      </c>
      <c r="C336" s="142">
        <v>121017</v>
      </c>
      <c r="D336" s="101" t="s">
        <v>286</v>
      </c>
      <c r="E336" s="100">
        <v>6262</v>
      </c>
      <c r="F336" s="102">
        <f t="shared" si="12"/>
        <v>8.69949494949495</v>
      </c>
      <c r="G336" s="100">
        <v>79.2</v>
      </c>
      <c r="H336" s="100">
        <v>689</v>
      </c>
      <c r="I336" s="35">
        <v>0</v>
      </c>
      <c r="J336" s="7" t="s">
        <v>168</v>
      </c>
      <c r="K336" s="35"/>
      <c r="L336" s="146" t="s">
        <v>261</v>
      </c>
      <c r="M336" s="112" t="str">
        <f t="shared" si="13"/>
        <v>20226闽AU8195</v>
      </c>
    </row>
    <row r="337" s="85" customFormat="1" ht="20.1" customHeight="1" spans="1:13">
      <c r="A337" s="98">
        <v>336</v>
      </c>
      <c r="B337" s="99" t="s">
        <v>287</v>
      </c>
      <c r="C337" s="142">
        <v>121017</v>
      </c>
      <c r="D337" s="101" t="s">
        <v>286</v>
      </c>
      <c r="E337" s="100">
        <v>6438</v>
      </c>
      <c r="F337" s="102">
        <f t="shared" si="12"/>
        <v>9.02019446522064</v>
      </c>
      <c r="G337" s="100">
        <v>133.7</v>
      </c>
      <c r="H337" s="100">
        <v>1206</v>
      </c>
      <c r="I337" s="35">
        <v>1694</v>
      </c>
      <c r="J337" s="7" t="s">
        <v>168</v>
      </c>
      <c r="K337" s="35"/>
      <c r="L337" s="146" t="s">
        <v>261</v>
      </c>
      <c r="M337" s="112" t="str">
        <f t="shared" si="13"/>
        <v>20226闽AU8195</v>
      </c>
    </row>
    <row r="338" s="85" customFormat="1" ht="20.1" customHeight="1" spans="1:13">
      <c r="A338" s="98">
        <v>337</v>
      </c>
      <c r="B338" s="99" t="s">
        <v>288</v>
      </c>
      <c r="C338" s="142">
        <v>121017</v>
      </c>
      <c r="D338" s="101" t="s">
        <v>286</v>
      </c>
      <c r="E338" s="100">
        <v>6729</v>
      </c>
      <c r="F338" s="102">
        <f t="shared" si="12"/>
        <v>9.02009020090201</v>
      </c>
      <c r="G338" s="100">
        <v>121.95</v>
      </c>
      <c r="H338" s="100">
        <v>1100</v>
      </c>
      <c r="I338" s="35">
        <v>594</v>
      </c>
      <c r="J338" s="7" t="s">
        <v>168</v>
      </c>
      <c r="K338" s="35"/>
      <c r="L338" s="146" t="s">
        <v>261</v>
      </c>
      <c r="M338" s="112" t="str">
        <f t="shared" si="13"/>
        <v>20226闽AU8195</v>
      </c>
    </row>
    <row r="339" s="85" customFormat="1" ht="20.1" customHeight="1" spans="1:13">
      <c r="A339" s="98">
        <v>338</v>
      </c>
      <c r="B339" s="99" t="s">
        <v>278</v>
      </c>
      <c r="C339" s="142">
        <v>121017</v>
      </c>
      <c r="D339" s="101" t="s">
        <v>286</v>
      </c>
      <c r="E339" s="100">
        <v>7006</v>
      </c>
      <c r="F339" s="102">
        <f t="shared" si="12"/>
        <v>9.02050113895216</v>
      </c>
      <c r="G339" s="100">
        <v>65.85</v>
      </c>
      <c r="H339" s="100">
        <v>594</v>
      </c>
      <c r="I339" s="35">
        <v>0</v>
      </c>
      <c r="J339" s="7" t="s">
        <v>168</v>
      </c>
      <c r="K339" s="35"/>
      <c r="L339" s="146" t="s">
        <v>261</v>
      </c>
      <c r="M339" s="112" t="str">
        <f t="shared" si="13"/>
        <v>20226闽AU8195</v>
      </c>
    </row>
    <row r="340" s="85" customFormat="1" ht="20.1" customHeight="1" spans="1:13">
      <c r="A340" s="98">
        <v>339</v>
      </c>
      <c r="B340" s="99">
        <v>44737</v>
      </c>
      <c r="C340" s="142">
        <v>121017</v>
      </c>
      <c r="D340" s="101" t="s">
        <v>286</v>
      </c>
      <c r="E340" s="100">
        <v>7137</v>
      </c>
      <c r="F340" s="102">
        <f t="shared" si="12"/>
        <v>8.5203696857671</v>
      </c>
      <c r="G340" s="100">
        <v>135.25</v>
      </c>
      <c r="H340" s="100">
        <v>1152.38</v>
      </c>
      <c r="I340" s="35">
        <v>2847.62</v>
      </c>
      <c r="J340" s="7" t="s">
        <v>168</v>
      </c>
      <c r="K340" s="35"/>
      <c r="L340" s="146" t="s">
        <v>262</v>
      </c>
      <c r="M340" s="112" t="str">
        <f t="shared" si="13"/>
        <v>20226闽AU8195</v>
      </c>
    </row>
    <row r="341" s="85" customFormat="1" ht="20.1" customHeight="1" spans="1:13">
      <c r="A341" s="98">
        <v>340</v>
      </c>
      <c r="B341" s="99">
        <v>44740</v>
      </c>
      <c r="C341" s="142">
        <v>121017</v>
      </c>
      <c r="D341" s="101" t="s">
        <v>286</v>
      </c>
      <c r="E341" s="100">
        <v>7440</v>
      </c>
      <c r="F341" s="102">
        <f t="shared" si="12"/>
        <v>8.5198436560433</v>
      </c>
      <c r="G341" s="100">
        <v>133.04</v>
      </c>
      <c r="H341" s="100">
        <v>1133.48</v>
      </c>
      <c r="I341" s="35">
        <v>4714.14</v>
      </c>
      <c r="J341" s="7" t="s">
        <v>168</v>
      </c>
      <c r="K341" s="35"/>
      <c r="L341" s="146" t="s">
        <v>262</v>
      </c>
      <c r="M341" s="112" t="str">
        <f t="shared" si="13"/>
        <v>20226闽AU8195</v>
      </c>
    </row>
    <row r="342" s="85" customFormat="1" ht="20.1" customHeight="1" spans="1:13">
      <c r="A342" s="98">
        <v>341</v>
      </c>
      <c r="B342" s="99"/>
      <c r="C342" s="143"/>
      <c r="D342" s="148"/>
      <c r="E342" s="100"/>
      <c r="F342" s="102"/>
      <c r="G342" s="100"/>
      <c r="H342" s="100"/>
      <c r="I342" s="35"/>
      <c r="J342" s="149"/>
      <c r="K342" s="149"/>
      <c r="L342" s="147"/>
      <c r="M342" s="112" t="str">
        <f t="shared" si="13"/>
        <v>19001</v>
      </c>
    </row>
    <row r="343" s="85" customFormat="1" ht="20.1" customHeight="1" spans="1:13">
      <c r="A343" s="98">
        <v>342</v>
      </c>
      <c r="B343" s="99" t="s">
        <v>275</v>
      </c>
      <c r="C343" s="142">
        <v>183022</v>
      </c>
      <c r="D343" s="101" t="s">
        <v>289</v>
      </c>
      <c r="E343" s="100">
        <v>436</v>
      </c>
      <c r="F343" s="102">
        <f t="shared" si="12"/>
        <v>8.95943562610229</v>
      </c>
      <c r="G343" s="100">
        <v>56.7</v>
      </c>
      <c r="H343" s="100">
        <v>508</v>
      </c>
      <c r="I343" s="35">
        <v>310.4</v>
      </c>
      <c r="J343" s="7" t="s">
        <v>205</v>
      </c>
      <c r="K343" s="35"/>
      <c r="L343" s="146" t="s">
        <v>261</v>
      </c>
      <c r="M343" s="112" t="str">
        <f t="shared" si="13"/>
        <v>20226闽A92P3S</v>
      </c>
    </row>
    <row r="344" s="85" customFormat="1" ht="20.1" customHeight="1" spans="1:13">
      <c r="A344" s="98">
        <v>343</v>
      </c>
      <c r="B344" s="99" t="s">
        <v>275</v>
      </c>
      <c r="C344" s="142">
        <v>183022</v>
      </c>
      <c r="D344" s="101" t="s">
        <v>289</v>
      </c>
      <c r="E344" s="100">
        <v>436</v>
      </c>
      <c r="F344" s="102">
        <f t="shared" si="12"/>
        <v>8.95795246800731</v>
      </c>
      <c r="G344" s="100">
        <v>16.41</v>
      </c>
      <c r="H344" s="100">
        <v>147</v>
      </c>
      <c r="I344" s="35">
        <v>163.4</v>
      </c>
      <c r="J344" s="7" t="s">
        <v>205</v>
      </c>
      <c r="K344" s="35"/>
      <c r="L344" s="146" t="s">
        <v>261</v>
      </c>
      <c r="M344" s="112" t="str">
        <f t="shared" si="13"/>
        <v>20226闽A92P3S</v>
      </c>
    </row>
    <row r="345" s="85" customFormat="1" ht="20.1" customHeight="1" spans="1:13">
      <c r="A345" s="98">
        <v>344</v>
      </c>
      <c r="B345" s="99" t="s">
        <v>284</v>
      </c>
      <c r="C345" s="142">
        <v>183022</v>
      </c>
      <c r="D345" s="101" t="s">
        <v>289</v>
      </c>
      <c r="E345" s="100">
        <v>794</v>
      </c>
      <c r="F345" s="102">
        <f t="shared" si="12"/>
        <v>9.27881885292448</v>
      </c>
      <c r="G345" s="100">
        <v>17.61</v>
      </c>
      <c r="H345" s="100">
        <v>163.4</v>
      </c>
      <c r="I345" s="35">
        <v>0</v>
      </c>
      <c r="J345" s="33" t="s">
        <v>290</v>
      </c>
      <c r="K345" s="149"/>
      <c r="L345" s="146" t="s">
        <v>261</v>
      </c>
      <c r="M345" s="112" t="str">
        <f t="shared" si="13"/>
        <v>20226闽A92P3S</v>
      </c>
    </row>
    <row r="346" s="85" customFormat="1" ht="20.1" customHeight="1" spans="1:13">
      <c r="A346" s="98">
        <v>345</v>
      </c>
      <c r="B346" s="99">
        <v>44740</v>
      </c>
      <c r="C346" s="142">
        <v>183022</v>
      </c>
      <c r="D346" s="101" t="s">
        <v>289</v>
      </c>
      <c r="E346" s="100">
        <v>882</v>
      </c>
      <c r="F346" s="102">
        <f t="shared" ref="F346:F377" si="14">H346/G346</f>
        <v>9.17884615384615</v>
      </c>
      <c r="G346" s="100">
        <v>20.8</v>
      </c>
      <c r="H346" s="100">
        <v>190.92</v>
      </c>
      <c r="I346" s="35">
        <v>2809.08</v>
      </c>
      <c r="J346" s="33" t="s">
        <v>290</v>
      </c>
      <c r="K346" s="35"/>
      <c r="L346" s="146" t="s">
        <v>262</v>
      </c>
      <c r="M346" s="112" t="str">
        <f t="shared" si="13"/>
        <v>20226闽A92P3S</v>
      </c>
    </row>
    <row r="347" s="85" customFormat="1" ht="20.1" customHeight="1" spans="1:13">
      <c r="A347" s="98">
        <v>346</v>
      </c>
      <c r="B347" s="99">
        <v>44740</v>
      </c>
      <c r="C347" s="142">
        <v>183022</v>
      </c>
      <c r="D347" s="101" t="s">
        <v>289</v>
      </c>
      <c r="E347" s="100">
        <v>882</v>
      </c>
      <c r="F347" s="102">
        <f t="shared" si="14"/>
        <v>9.18048196889421</v>
      </c>
      <c r="G347" s="100">
        <v>58.51</v>
      </c>
      <c r="H347" s="100">
        <v>537.15</v>
      </c>
      <c r="I347" s="149" t="s">
        <v>291</v>
      </c>
      <c r="J347" s="33" t="s">
        <v>290</v>
      </c>
      <c r="K347" s="35"/>
      <c r="L347" s="146" t="s">
        <v>262</v>
      </c>
      <c r="M347" s="112" t="str">
        <f t="shared" si="13"/>
        <v>20226闽A92P3S</v>
      </c>
    </row>
    <row r="348" s="85" customFormat="1" ht="20.1" customHeight="1" spans="1:13">
      <c r="A348" s="98">
        <v>347</v>
      </c>
      <c r="B348" s="99"/>
      <c r="C348" s="143"/>
      <c r="D348" s="148"/>
      <c r="E348" s="100"/>
      <c r="F348" s="102"/>
      <c r="G348" s="100"/>
      <c r="H348" s="100"/>
      <c r="I348" s="35"/>
      <c r="J348" s="149"/>
      <c r="K348" s="149"/>
      <c r="L348" s="147"/>
      <c r="M348" s="112" t="str">
        <f t="shared" si="13"/>
        <v>19001</v>
      </c>
    </row>
    <row r="349" s="85" customFormat="1" ht="20.1" customHeight="1" spans="1:13">
      <c r="A349" s="98">
        <v>348</v>
      </c>
      <c r="B349" s="99" t="s">
        <v>292</v>
      </c>
      <c r="C349" s="142">
        <v>183016</v>
      </c>
      <c r="D349" s="101" t="s">
        <v>293</v>
      </c>
      <c r="E349" s="100">
        <v>968</v>
      </c>
      <c r="F349" s="102">
        <f t="shared" si="14"/>
        <v>8.95977245022349</v>
      </c>
      <c r="G349" s="100">
        <v>49.22</v>
      </c>
      <c r="H349" s="100">
        <v>441</v>
      </c>
      <c r="I349" s="35">
        <v>965.1</v>
      </c>
      <c r="J349" s="7" t="s">
        <v>77</v>
      </c>
      <c r="K349" s="35"/>
      <c r="L349" s="146" t="s">
        <v>261</v>
      </c>
      <c r="M349" s="112" t="str">
        <f t="shared" si="13"/>
        <v>20226闽A63Q6R</v>
      </c>
    </row>
    <row r="350" s="85" customFormat="1" ht="20.1" customHeight="1" spans="1:13">
      <c r="A350" s="98">
        <v>349</v>
      </c>
      <c r="B350" s="99" t="s">
        <v>294</v>
      </c>
      <c r="C350" s="142">
        <v>183016</v>
      </c>
      <c r="D350" s="101" t="s">
        <v>293</v>
      </c>
      <c r="E350" s="100">
        <v>1042</v>
      </c>
      <c r="F350" s="102">
        <f t="shared" si="14"/>
        <v>8.95933838731909</v>
      </c>
      <c r="G350" s="100">
        <v>29.02</v>
      </c>
      <c r="H350" s="100">
        <v>260</v>
      </c>
      <c r="I350" s="35">
        <v>705.1</v>
      </c>
      <c r="J350" s="7" t="s">
        <v>77</v>
      </c>
      <c r="K350" s="35"/>
      <c r="L350" s="146" t="s">
        <v>261</v>
      </c>
      <c r="M350" s="112" t="str">
        <f t="shared" si="13"/>
        <v>20226闽A63Q6R</v>
      </c>
    </row>
    <row r="351" s="85" customFormat="1" ht="20.1" customHeight="1" spans="1:13">
      <c r="A351" s="98">
        <v>350</v>
      </c>
      <c r="B351" s="99" t="s">
        <v>294</v>
      </c>
      <c r="C351" s="142">
        <v>183016</v>
      </c>
      <c r="D351" s="101" t="s">
        <v>293</v>
      </c>
      <c r="E351" s="100">
        <v>1042</v>
      </c>
      <c r="F351" s="102">
        <f t="shared" si="14"/>
        <v>8.959979989995</v>
      </c>
      <c r="G351" s="100">
        <v>19.99</v>
      </c>
      <c r="H351" s="100">
        <v>179.11</v>
      </c>
      <c r="I351" s="35">
        <v>525.99</v>
      </c>
      <c r="J351" s="7" t="s">
        <v>77</v>
      </c>
      <c r="K351" s="35"/>
      <c r="L351" s="146" t="s">
        <v>261</v>
      </c>
      <c r="M351" s="112" t="str">
        <f t="shared" si="13"/>
        <v>20226闽A63Q6R</v>
      </c>
    </row>
    <row r="352" s="85" customFormat="1" ht="20.1" customHeight="1" spans="1:13">
      <c r="A352" s="98">
        <v>351</v>
      </c>
      <c r="B352" s="99" t="s">
        <v>277</v>
      </c>
      <c r="C352" s="142">
        <v>183016</v>
      </c>
      <c r="D352" s="101" t="s">
        <v>293</v>
      </c>
      <c r="E352" s="100">
        <v>1096</v>
      </c>
      <c r="F352" s="102">
        <f t="shared" si="14"/>
        <v>9.28</v>
      </c>
      <c r="G352" s="100">
        <v>28</v>
      </c>
      <c r="H352" s="100">
        <v>259.84</v>
      </c>
      <c r="I352" s="35">
        <v>266.15</v>
      </c>
      <c r="J352" s="7" t="s">
        <v>77</v>
      </c>
      <c r="K352" s="35"/>
      <c r="L352" s="146" t="s">
        <v>261</v>
      </c>
      <c r="M352" s="112" t="str">
        <f t="shared" si="13"/>
        <v>20226闽A63Q6R</v>
      </c>
    </row>
    <row r="353" s="85" customFormat="1" ht="20.1" customHeight="1" spans="1:13">
      <c r="A353" s="98">
        <v>352</v>
      </c>
      <c r="B353" s="99" t="s">
        <v>277</v>
      </c>
      <c r="C353" s="142">
        <v>183016</v>
      </c>
      <c r="D353" s="101" t="s">
        <v>293</v>
      </c>
      <c r="E353" s="100">
        <v>1096</v>
      </c>
      <c r="F353" s="102">
        <f t="shared" si="14"/>
        <v>9.28014842300557</v>
      </c>
      <c r="G353" s="100">
        <v>16.17</v>
      </c>
      <c r="H353" s="100">
        <v>150.06</v>
      </c>
      <c r="I353" s="35">
        <v>116.09</v>
      </c>
      <c r="J353" s="7" t="s">
        <v>77</v>
      </c>
      <c r="K353" s="35"/>
      <c r="L353" s="146" t="s">
        <v>261</v>
      </c>
      <c r="M353" s="112" t="str">
        <f t="shared" si="13"/>
        <v>20226闽A63Q6R</v>
      </c>
    </row>
    <row r="354" s="85" customFormat="1" ht="20.1" customHeight="1" spans="1:13">
      <c r="A354" s="98">
        <v>353</v>
      </c>
      <c r="B354" s="99" t="s">
        <v>273</v>
      </c>
      <c r="C354" s="142">
        <v>183016</v>
      </c>
      <c r="D354" s="101" t="s">
        <v>293</v>
      </c>
      <c r="E354" s="100">
        <v>1165</v>
      </c>
      <c r="F354" s="102">
        <f t="shared" si="14"/>
        <v>9.27977617905676</v>
      </c>
      <c r="G354" s="100">
        <v>12.51</v>
      </c>
      <c r="H354" s="100">
        <v>116.09</v>
      </c>
      <c r="I354" s="35">
        <v>0</v>
      </c>
      <c r="J354" s="7" t="s">
        <v>77</v>
      </c>
      <c r="K354" s="35"/>
      <c r="L354" s="146" t="s">
        <v>261</v>
      </c>
      <c r="M354" s="112" t="str">
        <f t="shared" si="13"/>
        <v>20226闽A63Q6R</v>
      </c>
    </row>
    <row r="355" s="85" customFormat="1" ht="20.1" customHeight="1" spans="1:13">
      <c r="A355" s="98">
        <v>354</v>
      </c>
      <c r="B355" s="99"/>
      <c r="C355" s="143"/>
      <c r="D355" s="148"/>
      <c r="E355" s="100"/>
      <c r="F355" s="102"/>
      <c r="G355" s="100"/>
      <c r="H355" s="100"/>
      <c r="I355" s="35"/>
      <c r="J355" s="149"/>
      <c r="K355" s="149"/>
      <c r="L355" s="147"/>
      <c r="M355" s="112" t="str">
        <f t="shared" si="13"/>
        <v>19001</v>
      </c>
    </row>
    <row r="356" s="85" customFormat="1" ht="20.1" customHeight="1" spans="1:13">
      <c r="A356" s="98">
        <v>355</v>
      </c>
      <c r="B356" s="99" t="s">
        <v>292</v>
      </c>
      <c r="C356" s="142">
        <v>183020</v>
      </c>
      <c r="D356" s="101" t="s">
        <v>295</v>
      </c>
      <c r="E356" s="100">
        <v>975</v>
      </c>
      <c r="F356" s="102">
        <f t="shared" si="14"/>
        <v>8.95987534086482</v>
      </c>
      <c r="G356" s="100">
        <v>25.67</v>
      </c>
      <c r="H356" s="100">
        <v>230</v>
      </c>
      <c r="I356" s="35">
        <v>5659.28</v>
      </c>
      <c r="J356" s="7" t="s">
        <v>80</v>
      </c>
      <c r="K356" s="35"/>
      <c r="L356" s="146" t="s">
        <v>261</v>
      </c>
      <c r="M356" s="112" t="str">
        <f t="shared" si="13"/>
        <v>20226闽A30Q3J</v>
      </c>
    </row>
    <row r="357" s="85" customFormat="1" ht="20.1" customHeight="1" spans="1:13">
      <c r="A357" s="98">
        <v>356</v>
      </c>
      <c r="B357" s="99" t="s">
        <v>292</v>
      </c>
      <c r="C357" s="142">
        <v>183020</v>
      </c>
      <c r="D357" s="101" t="s">
        <v>295</v>
      </c>
      <c r="E357" s="100">
        <v>975</v>
      </c>
      <c r="F357" s="102">
        <f t="shared" si="14"/>
        <v>8.96</v>
      </c>
      <c r="G357" s="100">
        <v>43.25</v>
      </c>
      <c r="H357" s="100">
        <v>387.52</v>
      </c>
      <c r="I357" s="35">
        <v>5271.76</v>
      </c>
      <c r="J357" s="7" t="s">
        <v>80</v>
      </c>
      <c r="K357" s="35"/>
      <c r="L357" s="146" t="s">
        <v>261</v>
      </c>
      <c r="M357" s="112" t="str">
        <f t="shared" si="13"/>
        <v>20226闽A30Q3J</v>
      </c>
    </row>
    <row r="358" s="85" customFormat="1" ht="20.1" customHeight="1" spans="1:13">
      <c r="A358" s="98">
        <v>357</v>
      </c>
      <c r="B358" s="99" t="s">
        <v>277</v>
      </c>
      <c r="C358" s="142">
        <v>183020</v>
      </c>
      <c r="D358" s="101" t="s">
        <v>295</v>
      </c>
      <c r="E358" s="100">
        <v>1107</v>
      </c>
      <c r="F358" s="102">
        <f t="shared" si="14"/>
        <v>9.2816787732042</v>
      </c>
      <c r="G358" s="100">
        <v>24.78</v>
      </c>
      <c r="H358" s="100">
        <v>230</v>
      </c>
      <c r="I358" s="35">
        <v>5041.76</v>
      </c>
      <c r="J358" s="7" t="s">
        <v>80</v>
      </c>
      <c r="K358" s="35"/>
      <c r="L358" s="146" t="s">
        <v>261</v>
      </c>
      <c r="M358" s="112" t="str">
        <f t="shared" si="13"/>
        <v>20226闽A30Q3J</v>
      </c>
    </row>
    <row r="359" s="85" customFormat="1" ht="20.1" customHeight="1" spans="1:13">
      <c r="A359" s="98">
        <v>358</v>
      </c>
      <c r="B359" s="99" t="s">
        <v>277</v>
      </c>
      <c r="C359" s="142">
        <v>183020</v>
      </c>
      <c r="D359" s="101" t="s">
        <v>295</v>
      </c>
      <c r="E359" s="100">
        <v>1107</v>
      </c>
      <c r="F359" s="102">
        <f t="shared" si="14"/>
        <v>9.28074245939675</v>
      </c>
      <c r="G359" s="100">
        <v>43.1</v>
      </c>
      <c r="H359" s="100">
        <v>400</v>
      </c>
      <c r="I359" s="35">
        <v>4641.76</v>
      </c>
      <c r="J359" s="7" t="s">
        <v>80</v>
      </c>
      <c r="K359" s="35"/>
      <c r="L359" s="146" t="s">
        <v>261</v>
      </c>
      <c r="M359" s="112" t="str">
        <f t="shared" si="13"/>
        <v>20226闽A30Q3J</v>
      </c>
    </row>
    <row r="360" s="85" customFormat="1" ht="20.1" customHeight="1" spans="1:13">
      <c r="A360" s="98">
        <v>359</v>
      </c>
      <c r="B360" s="99" t="s">
        <v>284</v>
      </c>
      <c r="C360" s="142">
        <v>183020</v>
      </c>
      <c r="D360" s="101" t="s">
        <v>295</v>
      </c>
      <c r="E360" s="100">
        <v>1259</v>
      </c>
      <c r="F360" s="102">
        <f t="shared" si="14"/>
        <v>9.2816787732042</v>
      </c>
      <c r="G360" s="100">
        <v>24.78</v>
      </c>
      <c r="H360" s="100">
        <v>230</v>
      </c>
      <c r="I360" s="35">
        <v>4411.76</v>
      </c>
      <c r="J360" s="7" t="s">
        <v>80</v>
      </c>
      <c r="K360" s="35"/>
      <c r="L360" s="146" t="s">
        <v>261</v>
      </c>
      <c r="M360" s="112" t="str">
        <f t="shared" si="13"/>
        <v>20226闽A30Q3J</v>
      </c>
    </row>
    <row r="361" s="85" customFormat="1" ht="20.1" customHeight="1" spans="1:13">
      <c r="A361" s="98">
        <v>360</v>
      </c>
      <c r="B361" s="99" t="s">
        <v>284</v>
      </c>
      <c r="C361" s="142">
        <v>183020</v>
      </c>
      <c r="D361" s="101" t="s">
        <v>295</v>
      </c>
      <c r="E361" s="100">
        <v>1259</v>
      </c>
      <c r="F361" s="102">
        <f t="shared" si="14"/>
        <v>9.27924039706517</v>
      </c>
      <c r="G361" s="100">
        <v>46.34</v>
      </c>
      <c r="H361" s="100">
        <v>430</v>
      </c>
      <c r="I361" s="35">
        <v>3981.76</v>
      </c>
      <c r="J361" s="7" t="s">
        <v>80</v>
      </c>
      <c r="K361" s="35"/>
      <c r="L361" s="146" t="s">
        <v>261</v>
      </c>
      <c r="M361" s="112" t="str">
        <f t="shared" si="13"/>
        <v>20226闽A30Q3J</v>
      </c>
    </row>
    <row r="362" s="85" customFormat="1" ht="20.1" customHeight="1" spans="1:13">
      <c r="A362" s="98">
        <v>361</v>
      </c>
      <c r="B362" s="99" t="s">
        <v>285</v>
      </c>
      <c r="C362" s="142">
        <v>183020</v>
      </c>
      <c r="D362" s="101" t="s">
        <v>295</v>
      </c>
      <c r="E362" s="100">
        <v>2550</v>
      </c>
      <c r="F362" s="102">
        <f t="shared" si="14"/>
        <v>9.01916572717024</v>
      </c>
      <c r="G362" s="100">
        <v>26.61</v>
      </c>
      <c r="H362" s="100">
        <v>240</v>
      </c>
      <c r="I362" s="35">
        <v>3741.76</v>
      </c>
      <c r="J362" s="7" t="s">
        <v>80</v>
      </c>
      <c r="K362" s="35"/>
      <c r="L362" s="146" t="s">
        <v>261</v>
      </c>
      <c r="M362" s="112" t="str">
        <f t="shared" si="13"/>
        <v>20226闽A30Q3J</v>
      </c>
    </row>
    <row r="363" s="85" customFormat="1" ht="20.1" customHeight="1" spans="1:13">
      <c r="A363" s="98">
        <v>362</v>
      </c>
      <c r="B363" s="99" t="s">
        <v>285</v>
      </c>
      <c r="C363" s="142">
        <v>183020</v>
      </c>
      <c r="D363" s="101" t="s">
        <v>295</v>
      </c>
      <c r="E363" s="100">
        <v>2550</v>
      </c>
      <c r="F363" s="102">
        <f t="shared" si="14"/>
        <v>9.02079925216172</v>
      </c>
      <c r="G363" s="100">
        <v>42.79</v>
      </c>
      <c r="H363" s="100">
        <v>386</v>
      </c>
      <c r="I363" s="35">
        <v>3355.76</v>
      </c>
      <c r="J363" s="7" t="s">
        <v>80</v>
      </c>
      <c r="K363" s="35"/>
      <c r="L363" s="146" t="s">
        <v>261</v>
      </c>
      <c r="M363" s="112" t="str">
        <f t="shared" si="13"/>
        <v>20226闽A30Q3J</v>
      </c>
    </row>
    <row r="364" s="85" customFormat="1" ht="20.1" customHeight="1" spans="1:13">
      <c r="A364" s="98">
        <v>363</v>
      </c>
      <c r="B364" s="99"/>
      <c r="C364" s="143"/>
      <c r="D364" s="148"/>
      <c r="E364" s="100"/>
      <c r="F364" s="102"/>
      <c r="G364" s="100"/>
      <c r="H364" s="100"/>
      <c r="I364" s="35"/>
      <c r="J364" s="149"/>
      <c r="K364" s="149"/>
      <c r="L364" s="147"/>
      <c r="M364" s="112" t="str">
        <f t="shared" si="13"/>
        <v>19001</v>
      </c>
    </row>
    <row r="365" s="85" customFormat="1" ht="20.1" customHeight="1" spans="1:13">
      <c r="A365" s="98">
        <v>364</v>
      </c>
      <c r="B365" s="99" t="s">
        <v>296</v>
      </c>
      <c r="C365" s="142">
        <v>183018</v>
      </c>
      <c r="D365" s="101" t="s">
        <v>297</v>
      </c>
      <c r="E365" s="100">
        <v>1493</v>
      </c>
      <c r="F365" s="102">
        <f t="shared" si="14"/>
        <v>9.27960927960928</v>
      </c>
      <c r="G365" s="100">
        <v>81.9</v>
      </c>
      <c r="H365" s="100">
        <v>760</v>
      </c>
      <c r="I365" s="35">
        <v>3764.03</v>
      </c>
      <c r="J365" s="7" t="s">
        <v>174</v>
      </c>
      <c r="K365" s="35"/>
      <c r="L365" s="146" t="s">
        <v>261</v>
      </c>
      <c r="M365" s="112" t="str">
        <f t="shared" si="13"/>
        <v>20226闽A99P3E</v>
      </c>
    </row>
    <row r="366" s="85" customFormat="1" ht="20.1" customHeight="1" spans="1:13">
      <c r="A366" s="98">
        <v>365</v>
      </c>
      <c r="B366" s="99" t="s">
        <v>272</v>
      </c>
      <c r="C366" s="142">
        <v>183018</v>
      </c>
      <c r="D366" s="101" t="s">
        <v>297</v>
      </c>
      <c r="E366" s="100">
        <v>1593</v>
      </c>
      <c r="F366" s="102">
        <f t="shared" si="14"/>
        <v>9.28</v>
      </c>
      <c r="G366" s="100">
        <v>44.75</v>
      </c>
      <c r="H366" s="100">
        <v>415.28</v>
      </c>
      <c r="I366" s="35">
        <v>3348.75</v>
      </c>
      <c r="J366" s="7" t="s">
        <v>174</v>
      </c>
      <c r="K366" s="35"/>
      <c r="L366" s="146" t="s">
        <v>261</v>
      </c>
      <c r="M366" s="112" t="str">
        <f t="shared" si="13"/>
        <v>20226闽A99P3E</v>
      </c>
    </row>
    <row r="367" s="85" customFormat="1" ht="20.1" customHeight="1" spans="1:13">
      <c r="A367" s="98">
        <v>366</v>
      </c>
      <c r="B367" s="99" t="s">
        <v>298</v>
      </c>
      <c r="C367" s="142">
        <v>183018</v>
      </c>
      <c r="D367" s="101" t="s">
        <v>297</v>
      </c>
      <c r="E367" s="100">
        <v>1822</v>
      </c>
      <c r="F367" s="102">
        <f t="shared" si="14"/>
        <v>9.2800871605766</v>
      </c>
      <c r="G367" s="100">
        <v>59.66</v>
      </c>
      <c r="H367" s="100">
        <v>553.65</v>
      </c>
      <c r="I367" s="35">
        <v>2795.1</v>
      </c>
      <c r="J367" s="7" t="s">
        <v>174</v>
      </c>
      <c r="K367" s="35"/>
      <c r="L367" s="146" t="s">
        <v>261</v>
      </c>
      <c r="M367" s="112" t="str">
        <f t="shared" si="13"/>
        <v>20226闽A99P3E</v>
      </c>
    </row>
    <row r="368" s="85" customFormat="1" ht="20.1" customHeight="1" spans="1:13">
      <c r="A368" s="98">
        <v>367</v>
      </c>
      <c r="B368" s="99" t="s">
        <v>298</v>
      </c>
      <c r="C368" s="142">
        <v>183018</v>
      </c>
      <c r="D368" s="101" t="s">
        <v>297</v>
      </c>
      <c r="E368" s="100">
        <v>1822</v>
      </c>
      <c r="F368" s="102">
        <f t="shared" si="14"/>
        <v>9.28013148283419</v>
      </c>
      <c r="G368" s="100">
        <v>27.38</v>
      </c>
      <c r="H368" s="100">
        <v>254.09</v>
      </c>
      <c r="I368" s="35">
        <v>2541.01</v>
      </c>
      <c r="J368" s="7" t="s">
        <v>174</v>
      </c>
      <c r="K368" s="35"/>
      <c r="L368" s="146" t="s">
        <v>261</v>
      </c>
      <c r="M368" s="112" t="str">
        <f t="shared" si="13"/>
        <v>20226闽A99P3E</v>
      </c>
    </row>
    <row r="369" s="85" customFormat="1" ht="20.1" customHeight="1" spans="1:13">
      <c r="A369" s="98">
        <v>368</v>
      </c>
      <c r="B369" s="99"/>
      <c r="C369" s="143"/>
      <c r="D369" s="148"/>
      <c r="E369" s="100"/>
      <c r="F369" s="102"/>
      <c r="G369" s="100"/>
      <c r="H369" s="100"/>
      <c r="I369" s="35"/>
      <c r="J369" s="149"/>
      <c r="K369" s="149"/>
      <c r="L369" s="147"/>
      <c r="M369" s="112" t="str">
        <f t="shared" si="13"/>
        <v>19001</v>
      </c>
    </row>
    <row r="370" s="85" customFormat="1" ht="20.1" customHeight="1" spans="1:13">
      <c r="A370" s="98">
        <v>369</v>
      </c>
      <c r="B370" s="99" t="s">
        <v>277</v>
      </c>
      <c r="C370" s="142">
        <v>130015</v>
      </c>
      <c r="D370" s="101" t="s">
        <v>299</v>
      </c>
      <c r="E370" s="100">
        <v>2018</v>
      </c>
      <c r="F370" s="102">
        <f>H370/G370</f>
        <v>9.0203860725239</v>
      </c>
      <c r="G370" s="100">
        <v>110.86</v>
      </c>
      <c r="H370" s="100">
        <v>1000</v>
      </c>
      <c r="I370" s="35">
        <v>0</v>
      </c>
      <c r="J370" s="7" t="s">
        <v>166</v>
      </c>
      <c r="K370" s="35"/>
      <c r="L370" s="146" t="s">
        <v>261</v>
      </c>
      <c r="M370" s="112" t="str">
        <f t="shared" si="13"/>
        <v>20226闽AU9316</v>
      </c>
    </row>
    <row r="371" s="85" customFormat="1" ht="20.1" customHeight="1" spans="1:13">
      <c r="A371" s="98">
        <v>370</v>
      </c>
      <c r="B371" s="99">
        <v>44734</v>
      </c>
      <c r="C371" s="142">
        <v>130015</v>
      </c>
      <c r="D371" s="101" t="s">
        <v>299</v>
      </c>
      <c r="E371" s="100">
        <v>2087</v>
      </c>
      <c r="F371" s="102">
        <f>H371/G371</f>
        <v>8.52038607252391</v>
      </c>
      <c r="G371" s="100">
        <v>110.86</v>
      </c>
      <c r="H371" s="100">
        <v>944.57</v>
      </c>
      <c r="I371" s="35">
        <v>55.43</v>
      </c>
      <c r="J371" s="7" t="s">
        <v>166</v>
      </c>
      <c r="K371" s="35"/>
      <c r="L371" s="146" t="s">
        <v>262</v>
      </c>
      <c r="M371" s="112" t="str">
        <f t="shared" si="13"/>
        <v>20226闽AU9316</v>
      </c>
    </row>
    <row r="372" s="85" customFormat="1" ht="20.1" customHeight="1" spans="1:13">
      <c r="A372" s="98">
        <v>371</v>
      </c>
      <c r="B372" s="99">
        <v>44736</v>
      </c>
      <c r="C372" s="142">
        <v>130015</v>
      </c>
      <c r="D372" s="101" t="s">
        <v>299</v>
      </c>
      <c r="E372" s="100">
        <v>2133</v>
      </c>
      <c r="F372" s="102">
        <f>H372/G372</f>
        <v>8.52004920049201</v>
      </c>
      <c r="G372" s="100">
        <v>121.95</v>
      </c>
      <c r="H372" s="100">
        <v>1039.02</v>
      </c>
      <c r="I372" s="35">
        <v>1016.41</v>
      </c>
      <c r="J372" s="7" t="s">
        <v>166</v>
      </c>
      <c r="K372" s="35"/>
      <c r="L372" s="146" t="s">
        <v>262</v>
      </c>
      <c r="M372" s="112" t="str">
        <f t="shared" si="13"/>
        <v>20226闽AU9316</v>
      </c>
    </row>
    <row r="373" s="85" customFormat="1" ht="20.1" customHeight="1" spans="1:13">
      <c r="A373" s="98">
        <v>372</v>
      </c>
      <c r="B373" s="99">
        <v>44739</v>
      </c>
      <c r="C373" s="142">
        <v>130015</v>
      </c>
      <c r="D373" s="101" t="s">
        <v>299</v>
      </c>
      <c r="E373" s="100">
        <v>2220</v>
      </c>
      <c r="F373" s="102">
        <f>H373/G373</f>
        <v>8.52038607252391</v>
      </c>
      <c r="G373" s="100">
        <v>110.86</v>
      </c>
      <c r="H373" s="100">
        <v>944.57</v>
      </c>
      <c r="I373" s="35">
        <v>71.84</v>
      </c>
      <c r="J373" s="7" t="s">
        <v>166</v>
      </c>
      <c r="K373" s="35"/>
      <c r="L373" s="146" t="s">
        <v>262</v>
      </c>
      <c r="M373" s="112" t="str">
        <f t="shared" si="13"/>
        <v>20226闽AU9316</v>
      </c>
    </row>
    <row r="374" s="85" customFormat="1" ht="20.1" customHeight="1" spans="1:13">
      <c r="A374" s="98">
        <v>373</v>
      </c>
      <c r="B374" s="99">
        <v>44742</v>
      </c>
      <c r="C374" s="142">
        <v>130015</v>
      </c>
      <c r="D374" s="101" t="s">
        <v>299</v>
      </c>
      <c r="E374" s="100">
        <v>2290</v>
      </c>
      <c r="F374" s="102">
        <f>H374/G374</f>
        <v>8.25990249847654</v>
      </c>
      <c r="G374" s="100">
        <v>131.28</v>
      </c>
      <c r="H374" s="100">
        <v>1084.36</v>
      </c>
      <c r="I374" s="35">
        <v>987.48</v>
      </c>
      <c r="J374" s="7" t="s">
        <v>166</v>
      </c>
      <c r="K374" s="35"/>
      <c r="L374" s="146" t="s">
        <v>262</v>
      </c>
      <c r="M374" s="112" t="str">
        <f t="shared" si="13"/>
        <v>20226闽AU9316</v>
      </c>
    </row>
    <row r="375" s="85" customFormat="1" ht="20.1" customHeight="1" spans="1:13">
      <c r="A375" s="98">
        <v>374</v>
      </c>
      <c r="B375" s="99"/>
      <c r="C375" s="143"/>
      <c r="D375" s="100"/>
      <c r="E375" s="100"/>
      <c r="F375" s="102"/>
      <c r="G375" s="100"/>
      <c r="H375" s="100"/>
      <c r="I375" s="35"/>
      <c r="J375" s="35"/>
      <c r="K375" s="35"/>
      <c r="L375" s="147"/>
      <c r="M375" s="112" t="str">
        <f t="shared" si="13"/>
        <v>19001</v>
      </c>
    </row>
    <row r="376" s="85" customFormat="1" ht="20.1" customHeight="1" spans="1:13">
      <c r="A376" s="98">
        <v>375</v>
      </c>
      <c r="B376" s="99" t="s">
        <v>292</v>
      </c>
      <c r="C376" s="142">
        <v>144004</v>
      </c>
      <c r="D376" s="101" t="s">
        <v>300</v>
      </c>
      <c r="E376" s="100">
        <v>7196</v>
      </c>
      <c r="F376" s="102">
        <f t="shared" ref="F375:F406" si="15">H376/G376</f>
        <v>8.69981712096142</v>
      </c>
      <c r="G376" s="100">
        <v>114.83</v>
      </c>
      <c r="H376" s="100">
        <v>999</v>
      </c>
      <c r="I376" s="35">
        <v>541.76</v>
      </c>
      <c r="J376" s="7" t="s">
        <v>35</v>
      </c>
      <c r="K376" s="35"/>
      <c r="L376" s="146" t="s">
        <v>261</v>
      </c>
      <c r="M376" s="112" t="str">
        <f t="shared" si="13"/>
        <v>20226闽AU8651</v>
      </c>
    </row>
    <row r="377" s="85" customFormat="1" ht="20.1" customHeight="1" spans="1:13">
      <c r="A377" s="98">
        <v>376</v>
      </c>
      <c r="B377" s="99" t="s">
        <v>275</v>
      </c>
      <c r="C377" s="142">
        <v>144004</v>
      </c>
      <c r="D377" s="101" t="s">
        <v>300</v>
      </c>
      <c r="E377" s="100">
        <v>6895</v>
      </c>
      <c r="F377" s="102">
        <f t="shared" si="15"/>
        <v>8.69877970456005</v>
      </c>
      <c r="G377" s="100">
        <v>62.28</v>
      </c>
      <c r="H377" s="100">
        <v>541.76</v>
      </c>
      <c r="I377" s="35">
        <v>0</v>
      </c>
      <c r="J377" s="7" t="s">
        <v>35</v>
      </c>
      <c r="K377" s="35"/>
      <c r="L377" s="146" t="s">
        <v>261</v>
      </c>
      <c r="M377" s="112" t="str">
        <f t="shared" si="13"/>
        <v>20226闽AU8651</v>
      </c>
    </row>
    <row r="378" s="85" customFormat="1" ht="20.1" customHeight="1" spans="1:13">
      <c r="A378" s="98">
        <v>377</v>
      </c>
      <c r="B378" s="99">
        <v>44716</v>
      </c>
      <c r="C378" s="142">
        <v>144004</v>
      </c>
      <c r="D378" s="101" t="s">
        <v>300</v>
      </c>
      <c r="E378" s="100">
        <v>7390</v>
      </c>
      <c r="F378" s="102">
        <f t="shared" si="15"/>
        <v>8.1996336996337</v>
      </c>
      <c r="G378" s="100">
        <v>109.2</v>
      </c>
      <c r="H378" s="100">
        <v>895.4</v>
      </c>
      <c r="I378" s="35">
        <v>3104.6</v>
      </c>
      <c r="J378" s="7" t="s">
        <v>35</v>
      </c>
      <c r="K378" s="35"/>
      <c r="L378" s="146" t="s">
        <v>262</v>
      </c>
      <c r="M378" s="112" t="str">
        <f t="shared" si="13"/>
        <v>20226闽AU8651</v>
      </c>
    </row>
    <row r="379" s="85" customFormat="1" ht="20.1" customHeight="1" spans="1:13">
      <c r="A379" s="98">
        <v>378</v>
      </c>
      <c r="B379" s="99">
        <v>44719</v>
      </c>
      <c r="C379" s="142">
        <v>144004</v>
      </c>
      <c r="D379" s="101" t="s">
        <v>300</v>
      </c>
      <c r="E379" s="100">
        <v>7780</v>
      </c>
      <c r="F379" s="102">
        <f t="shared" si="15"/>
        <v>8.19977651847713</v>
      </c>
      <c r="G379" s="100">
        <v>125.29</v>
      </c>
      <c r="H379" s="100">
        <v>1027.35</v>
      </c>
      <c r="I379" s="35">
        <v>2077.25</v>
      </c>
      <c r="J379" s="7" t="s">
        <v>35</v>
      </c>
      <c r="K379" s="35"/>
      <c r="L379" s="146" t="s">
        <v>262</v>
      </c>
      <c r="M379" s="112" t="str">
        <f t="shared" si="13"/>
        <v>20226闽AU8651</v>
      </c>
    </row>
    <row r="380" s="85" customFormat="1" ht="20.1" customHeight="1" spans="1:13">
      <c r="A380" s="98">
        <v>379</v>
      </c>
      <c r="B380" s="99">
        <v>44722</v>
      </c>
      <c r="C380" s="142">
        <v>144004</v>
      </c>
      <c r="D380" s="101" t="s">
        <v>300</v>
      </c>
      <c r="E380" s="100">
        <v>8148</v>
      </c>
      <c r="F380" s="102">
        <f t="shared" si="15"/>
        <v>8.20019140421089</v>
      </c>
      <c r="G380" s="100">
        <v>114.94</v>
      </c>
      <c r="H380" s="100">
        <v>942.53</v>
      </c>
      <c r="I380" s="35">
        <v>1134.72</v>
      </c>
      <c r="J380" s="7" t="s">
        <v>35</v>
      </c>
      <c r="K380" s="35"/>
      <c r="L380" s="146" t="s">
        <v>262</v>
      </c>
      <c r="M380" s="112" t="str">
        <f t="shared" si="13"/>
        <v>20226闽AU8651</v>
      </c>
    </row>
    <row r="381" s="85" customFormat="1" ht="20.1" customHeight="1" spans="1:13">
      <c r="A381" s="98">
        <v>380</v>
      </c>
      <c r="B381" s="99">
        <v>44724</v>
      </c>
      <c r="C381" s="142">
        <v>144004</v>
      </c>
      <c r="D381" s="101" t="s">
        <v>300</v>
      </c>
      <c r="E381" s="100">
        <v>8485</v>
      </c>
      <c r="F381" s="102">
        <f t="shared" si="15"/>
        <v>8.2000167308014</v>
      </c>
      <c r="G381" s="100">
        <v>119.54</v>
      </c>
      <c r="H381" s="100">
        <v>980.23</v>
      </c>
      <c r="I381" s="35">
        <v>2154.49</v>
      </c>
      <c r="J381" s="7" t="s">
        <v>35</v>
      </c>
      <c r="K381" s="35"/>
      <c r="L381" s="146" t="s">
        <v>262</v>
      </c>
      <c r="M381" s="112" t="str">
        <f t="shared" si="13"/>
        <v>20226闽AU8651</v>
      </c>
    </row>
    <row r="382" s="85" customFormat="1" ht="20.1" customHeight="1" spans="1:13">
      <c r="A382" s="98">
        <v>381</v>
      </c>
      <c r="B382" s="99">
        <v>44727</v>
      </c>
      <c r="C382" s="142">
        <v>144004</v>
      </c>
      <c r="D382" s="101" t="s">
        <v>300</v>
      </c>
      <c r="E382" s="100">
        <v>8854</v>
      </c>
      <c r="F382" s="102">
        <f t="shared" si="15"/>
        <v>8.5195987524235</v>
      </c>
      <c r="G382" s="100">
        <v>118.63</v>
      </c>
      <c r="H382" s="100">
        <v>1010.68</v>
      </c>
      <c r="I382" s="35">
        <v>1143.81</v>
      </c>
      <c r="J382" s="7" t="s">
        <v>35</v>
      </c>
      <c r="K382" s="35"/>
      <c r="L382" s="146" t="s">
        <v>262</v>
      </c>
      <c r="M382" s="112" t="str">
        <f t="shared" si="13"/>
        <v>20226闽AU8651</v>
      </c>
    </row>
    <row r="383" s="85" customFormat="1" ht="20.1" customHeight="1" spans="1:13">
      <c r="A383" s="98">
        <v>382</v>
      </c>
      <c r="B383" s="99">
        <v>44730</v>
      </c>
      <c r="C383" s="142">
        <v>144004</v>
      </c>
      <c r="D383" s="101" t="s">
        <v>300</v>
      </c>
      <c r="E383" s="100">
        <v>9141</v>
      </c>
      <c r="F383" s="102">
        <f t="shared" si="15"/>
        <v>8.5198436560433</v>
      </c>
      <c r="G383" s="100">
        <v>99.78</v>
      </c>
      <c r="H383" s="100">
        <v>850.11</v>
      </c>
      <c r="I383" s="35">
        <v>293.7</v>
      </c>
      <c r="J383" s="7" t="s">
        <v>35</v>
      </c>
      <c r="K383" s="35"/>
      <c r="L383" s="146" t="s">
        <v>262</v>
      </c>
      <c r="M383" s="112" t="str">
        <f t="shared" si="13"/>
        <v>20226闽AU8651</v>
      </c>
    </row>
    <row r="384" s="85" customFormat="1" ht="20.1" customHeight="1" spans="1:13">
      <c r="A384" s="98">
        <v>383</v>
      </c>
      <c r="B384" s="99">
        <v>44732</v>
      </c>
      <c r="C384" s="142">
        <v>144004</v>
      </c>
      <c r="D384" s="101" t="s">
        <v>300</v>
      </c>
      <c r="E384" s="100">
        <v>9393</v>
      </c>
      <c r="F384" s="102">
        <f t="shared" si="15"/>
        <v>8.5198436560433</v>
      </c>
      <c r="G384" s="100">
        <v>99.78</v>
      </c>
      <c r="H384" s="100">
        <v>850.11</v>
      </c>
      <c r="I384" s="35">
        <v>1443.59</v>
      </c>
      <c r="J384" s="7" t="s">
        <v>35</v>
      </c>
      <c r="K384" s="35"/>
      <c r="L384" s="146" t="s">
        <v>262</v>
      </c>
      <c r="M384" s="112" t="str">
        <f t="shared" si="13"/>
        <v>20226闽AU8651</v>
      </c>
    </row>
    <row r="385" s="85" customFormat="1" ht="20.1" customHeight="1" spans="1:13">
      <c r="A385" s="98">
        <v>384</v>
      </c>
      <c r="B385" s="99">
        <v>44734</v>
      </c>
      <c r="C385" s="142">
        <v>144004</v>
      </c>
      <c r="D385" s="101" t="s">
        <v>300</v>
      </c>
      <c r="E385" s="100">
        <v>9736</v>
      </c>
      <c r="F385" s="102">
        <f t="shared" si="15"/>
        <v>8.51985181605863</v>
      </c>
      <c r="G385" s="100">
        <v>124.17</v>
      </c>
      <c r="H385" s="100">
        <v>1057.91</v>
      </c>
      <c r="I385" s="35">
        <v>385.68</v>
      </c>
      <c r="J385" s="7" t="s">
        <v>35</v>
      </c>
      <c r="K385" s="35"/>
      <c r="L385" s="146" t="s">
        <v>262</v>
      </c>
      <c r="M385" s="112" t="str">
        <f t="shared" si="13"/>
        <v>20226闽AU8651</v>
      </c>
    </row>
    <row r="386" s="85" customFormat="1" ht="20.1" customHeight="1" spans="1:13">
      <c r="A386" s="98">
        <v>385</v>
      </c>
      <c r="B386" s="99">
        <v>44737</v>
      </c>
      <c r="C386" s="142">
        <v>144004</v>
      </c>
      <c r="D386" s="101" t="s">
        <v>300</v>
      </c>
      <c r="E386" s="100">
        <v>10024</v>
      </c>
      <c r="F386" s="102">
        <f t="shared" si="15"/>
        <v>8.51996617495067</v>
      </c>
      <c r="G386" s="100">
        <v>106.43</v>
      </c>
      <c r="H386" s="100">
        <v>906.78</v>
      </c>
      <c r="I386" s="35">
        <v>1478.9</v>
      </c>
      <c r="J386" s="7" t="s">
        <v>35</v>
      </c>
      <c r="K386" s="35"/>
      <c r="L386" s="146" t="s">
        <v>262</v>
      </c>
      <c r="M386" s="112" t="str">
        <f t="shared" si="13"/>
        <v>20226闽AU8651</v>
      </c>
    </row>
    <row r="387" s="85" customFormat="1" ht="20.1" customHeight="1" spans="1:13">
      <c r="A387" s="98">
        <v>386</v>
      </c>
      <c r="B387" s="99">
        <v>44739</v>
      </c>
      <c r="C387" s="142">
        <v>144004</v>
      </c>
      <c r="D387" s="101" t="s">
        <v>300</v>
      </c>
      <c r="E387" s="100">
        <v>10269</v>
      </c>
      <c r="F387" s="102">
        <f t="shared" si="15"/>
        <v>8.52038607252391</v>
      </c>
      <c r="G387" s="100">
        <v>110.86</v>
      </c>
      <c r="H387" s="100">
        <v>944.57</v>
      </c>
      <c r="I387" s="35">
        <v>534.33</v>
      </c>
      <c r="J387" s="7" t="s">
        <v>35</v>
      </c>
      <c r="K387" s="35"/>
      <c r="L387" s="146" t="s">
        <v>262</v>
      </c>
      <c r="M387" s="112" t="str">
        <f t="shared" ref="M387:M450" si="16">YEAR(B387)&amp;MONTH(B387)&amp;D387</f>
        <v>20226闽AU8651</v>
      </c>
    </row>
    <row r="388" s="85" customFormat="1" ht="20.1" customHeight="1" spans="1:13">
      <c r="A388" s="98">
        <v>387</v>
      </c>
      <c r="B388" s="99">
        <v>44741</v>
      </c>
      <c r="C388" s="142">
        <v>144004</v>
      </c>
      <c r="D388" s="101" t="s">
        <v>300</v>
      </c>
      <c r="E388" s="100">
        <v>10573</v>
      </c>
      <c r="F388" s="102">
        <f t="shared" si="15"/>
        <v>8.2602361454961</v>
      </c>
      <c r="G388" s="100">
        <v>105.02</v>
      </c>
      <c r="H388" s="100">
        <v>867.49</v>
      </c>
      <c r="I388" s="149" t="s">
        <v>301</v>
      </c>
      <c r="J388" s="7" t="s">
        <v>35</v>
      </c>
      <c r="K388" s="35"/>
      <c r="L388" s="146" t="s">
        <v>262</v>
      </c>
      <c r="M388" s="112" t="str">
        <f t="shared" si="16"/>
        <v>20226闽AU8651</v>
      </c>
    </row>
    <row r="389" s="85" customFormat="1" ht="20.1" customHeight="1" spans="1:13">
      <c r="A389" s="98">
        <v>388</v>
      </c>
      <c r="B389" s="99"/>
      <c r="C389" s="143"/>
      <c r="D389" s="100"/>
      <c r="E389" s="100"/>
      <c r="F389" s="102"/>
      <c r="G389" s="100"/>
      <c r="H389" s="100"/>
      <c r="I389" s="35"/>
      <c r="J389" s="35"/>
      <c r="K389" s="35"/>
      <c r="L389" s="147"/>
      <c r="M389" s="112" t="str">
        <f t="shared" si="16"/>
        <v>19001</v>
      </c>
    </row>
    <row r="390" s="85" customFormat="1" ht="20.1" customHeight="1" spans="1:13">
      <c r="A390" s="98">
        <v>389</v>
      </c>
      <c r="B390" s="99">
        <v>44726</v>
      </c>
      <c r="C390" s="143"/>
      <c r="D390" s="101" t="s">
        <v>302</v>
      </c>
      <c r="E390" s="100">
        <v>121715</v>
      </c>
      <c r="F390" s="102">
        <f t="shared" si="15"/>
        <v>8.86031276415892</v>
      </c>
      <c r="G390" s="100">
        <v>47.32</v>
      </c>
      <c r="H390" s="100">
        <v>419.27</v>
      </c>
      <c r="I390" s="35">
        <v>1080.73</v>
      </c>
      <c r="J390" s="7" t="s">
        <v>85</v>
      </c>
      <c r="K390" s="35"/>
      <c r="L390" s="146" t="s">
        <v>97</v>
      </c>
      <c r="M390" s="112" t="str">
        <f t="shared" si="16"/>
        <v>20226闽JJL318</v>
      </c>
    </row>
    <row r="391" s="85" customFormat="1" ht="20.1" customHeight="1" spans="1:13">
      <c r="A391" s="98">
        <v>390</v>
      </c>
      <c r="B391" s="99"/>
      <c r="C391" s="143"/>
      <c r="D391" s="100"/>
      <c r="E391" s="100"/>
      <c r="F391" s="102"/>
      <c r="G391" s="100"/>
      <c r="H391" s="100"/>
      <c r="I391" s="35"/>
      <c r="J391" s="35"/>
      <c r="K391" s="35"/>
      <c r="L391" s="147"/>
      <c r="M391" s="112" t="str">
        <f t="shared" si="16"/>
        <v>19001</v>
      </c>
    </row>
    <row r="392" s="85" customFormat="1" ht="20.1" customHeight="1" spans="1:13">
      <c r="A392" s="98">
        <v>391</v>
      </c>
      <c r="B392" s="99">
        <v>44728</v>
      </c>
      <c r="C392" s="143"/>
      <c r="D392" s="101" t="s">
        <v>303</v>
      </c>
      <c r="E392" s="100">
        <v>89474</v>
      </c>
      <c r="F392" s="102">
        <f t="shared" si="15"/>
        <v>9.17973137973138</v>
      </c>
      <c r="G392" s="100">
        <v>40.95</v>
      </c>
      <c r="H392" s="100">
        <v>375.91</v>
      </c>
      <c r="I392" s="35">
        <v>704.82</v>
      </c>
      <c r="J392" s="7" t="s">
        <v>187</v>
      </c>
      <c r="K392" s="35"/>
      <c r="L392" s="146" t="s">
        <v>97</v>
      </c>
      <c r="M392" s="112" t="str">
        <f t="shared" si="16"/>
        <v>20226闽J6B266</v>
      </c>
    </row>
    <row r="393" s="85" customFormat="1" ht="20.1" customHeight="1" spans="1:13">
      <c r="A393" s="98">
        <v>392</v>
      </c>
      <c r="B393" s="99"/>
      <c r="C393" s="143"/>
      <c r="D393" s="100"/>
      <c r="E393" s="100"/>
      <c r="F393" s="102"/>
      <c r="G393" s="100"/>
      <c r="H393" s="100"/>
      <c r="I393" s="35"/>
      <c r="J393" s="35"/>
      <c r="K393" s="35"/>
      <c r="L393" s="147"/>
      <c r="M393" s="112" t="str">
        <f t="shared" si="16"/>
        <v>19001</v>
      </c>
    </row>
    <row r="394" s="85" customFormat="1" ht="20.1" customHeight="1" spans="1:13">
      <c r="A394" s="98">
        <v>393</v>
      </c>
      <c r="B394" s="99">
        <v>44736</v>
      </c>
      <c r="C394" s="142">
        <v>183019</v>
      </c>
      <c r="D394" s="101" t="s">
        <v>304</v>
      </c>
      <c r="E394" s="100">
        <v>1223</v>
      </c>
      <c r="F394" s="102">
        <f t="shared" si="15"/>
        <v>9.1794438469811</v>
      </c>
      <c r="G394" s="100">
        <v>65.09</v>
      </c>
      <c r="H394" s="100">
        <v>597.49</v>
      </c>
      <c r="I394" s="35">
        <v>1107.33</v>
      </c>
      <c r="J394" s="7" t="s">
        <v>77</v>
      </c>
      <c r="K394" s="35"/>
      <c r="L394" s="146" t="s">
        <v>262</v>
      </c>
      <c r="M394" s="112" t="str">
        <f t="shared" si="16"/>
        <v>20226闽A90Q6E</v>
      </c>
    </row>
    <row r="395" s="85" customFormat="1" ht="20.1" customHeight="1" spans="1:13">
      <c r="A395" s="98">
        <v>394</v>
      </c>
      <c r="B395" s="99">
        <v>44740</v>
      </c>
      <c r="C395" s="142">
        <v>183019</v>
      </c>
      <c r="D395" s="101" t="s">
        <v>304</v>
      </c>
      <c r="E395" s="100">
        <v>1306</v>
      </c>
      <c r="F395" s="102">
        <f t="shared" si="15"/>
        <v>9.18048435566555</v>
      </c>
      <c r="G395" s="100">
        <v>56.57</v>
      </c>
      <c r="H395" s="100">
        <v>519.34</v>
      </c>
      <c r="I395" s="35">
        <v>587.99</v>
      </c>
      <c r="J395" s="7" t="s">
        <v>77</v>
      </c>
      <c r="K395" s="35"/>
      <c r="L395" s="146" t="s">
        <v>262</v>
      </c>
      <c r="M395" s="112" t="str">
        <f t="shared" si="16"/>
        <v>20226闽A90Q6E</v>
      </c>
    </row>
    <row r="396" s="85" customFormat="1" ht="20.1" customHeight="1" spans="1:13">
      <c r="A396" s="98">
        <v>395</v>
      </c>
      <c r="B396" s="99"/>
      <c r="C396" s="143"/>
      <c r="D396" s="100"/>
      <c r="E396" s="100"/>
      <c r="F396" s="102"/>
      <c r="G396" s="100"/>
      <c r="H396" s="100"/>
      <c r="I396" s="35"/>
      <c r="J396" s="35"/>
      <c r="K396" s="35"/>
      <c r="L396" s="147"/>
      <c r="M396" s="112" t="str">
        <f t="shared" si="16"/>
        <v>19001</v>
      </c>
    </row>
    <row r="397" s="85" customFormat="1" ht="20.1" customHeight="1" spans="1:13">
      <c r="A397" s="98">
        <v>396</v>
      </c>
      <c r="B397" s="99">
        <v>44713</v>
      </c>
      <c r="C397" s="142">
        <v>180020</v>
      </c>
      <c r="D397" s="101" t="s">
        <v>305</v>
      </c>
      <c r="E397" s="100">
        <v>1691</v>
      </c>
      <c r="F397" s="102">
        <f t="shared" si="15"/>
        <v>8.20027840612494</v>
      </c>
      <c r="G397" s="100">
        <v>57.47</v>
      </c>
      <c r="H397" s="100">
        <v>471.27</v>
      </c>
      <c r="I397" s="35">
        <v>553.89</v>
      </c>
      <c r="J397" s="7" t="s">
        <v>88</v>
      </c>
      <c r="K397" s="35"/>
      <c r="L397" s="146" t="s">
        <v>262</v>
      </c>
      <c r="M397" s="112" t="str">
        <f t="shared" si="16"/>
        <v>20226闽AW5Z36</v>
      </c>
    </row>
    <row r="398" s="85" customFormat="1" ht="20.1" customHeight="1" spans="1:13">
      <c r="A398" s="98">
        <v>397</v>
      </c>
      <c r="B398" s="99">
        <v>44724</v>
      </c>
      <c r="C398" s="142">
        <v>180020</v>
      </c>
      <c r="D398" s="101" t="s">
        <v>305</v>
      </c>
      <c r="E398" s="100">
        <v>2369</v>
      </c>
      <c r="F398" s="102">
        <f t="shared" si="15"/>
        <v>8.19977855109143</v>
      </c>
      <c r="G398" s="100">
        <v>63.22</v>
      </c>
      <c r="H398" s="100">
        <v>518.39</v>
      </c>
      <c r="I398" s="35">
        <v>35.5</v>
      </c>
      <c r="J398" s="7" t="s">
        <v>88</v>
      </c>
      <c r="K398" s="35"/>
      <c r="L398" s="146" t="s">
        <v>262</v>
      </c>
      <c r="M398" s="112" t="str">
        <f t="shared" si="16"/>
        <v>20226闽AW5Z36</v>
      </c>
    </row>
    <row r="399" s="85" customFormat="1" ht="20.1" customHeight="1" spans="1:13">
      <c r="A399" s="98">
        <v>398</v>
      </c>
      <c r="B399" s="99">
        <v>44733</v>
      </c>
      <c r="C399" s="142">
        <v>180020</v>
      </c>
      <c r="D399" s="101" t="s">
        <v>305</v>
      </c>
      <c r="E399" s="100">
        <v>3053</v>
      </c>
      <c r="F399" s="102">
        <f t="shared" si="15"/>
        <v>8.51935060675631</v>
      </c>
      <c r="G399" s="100">
        <v>60.98</v>
      </c>
      <c r="H399" s="100">
        <v>519.51</v>
      </c>
      <c r="I399" s="35">
        <v>515.99</v>
      </c>
      <c r="J399" s="7" t="s">
        <v>88</v>
      </c>
      <c r="K399" s="35"/>
      <c r="L399" s="146" t="s">
        <v>262</v>
      </c>
      <c r="M399" s="112" t="str">
        <f t="shared" si="16"/>
        <v>20226闽AW5Z36</v>
      </c>
    </row>
    <row r="400" s="85" customFormat="1" ht="20.1" customHeight="1" spans="1:13">
      <c r="A400" s="98">
        <v>399</v>
      </c>
      <c r="B400" s="99">
        <v>44742</v>
      </c>
      <c r="C400" s="142">
        <v>180020</v>
      </c>
      <c r="D400" s="101" t="s">
        <v>305</v>
      </c>
      <c r="E400" s="100">
        <v>3741</v>
      </c>
      <c r="F400" s="102">
        <f t="shared" si="15"/>
        <v>8.26056904034721</v>
      </c>
      <c r="G400" s="100">
        <v>62.21</v>
      </c>
      <c r="H400" s="100">
        <v>513.89</v>
      </c>
      <c r="I400" s="35">
        <v>2.1</v>
      </c>
      <c r="J400" s="7" t="s">
        <v>88</v>
      </c>
      <c r="K400" s="35"/>
      <c r="L400" s="146" t="s">
        <v>262</v>
      </c>
      <c r="M400" s="112" t="str">
        <f t="shared" si="16"/>
        <v>20226闽AW5Z36</v>
      </c>
    </row>
    <row r="401" s="85" customFormat="1" ht="20.1" customHeight="1" spans="1:13">
      <c r="A401" s="98">
        <v>400</v>
      </c>
      <c r="B401" s="99"/>
      <c r="C401" s="143"/>
      <c r="D401" s="100"/>
      <c r="E401" s="100"/>
      <c r="F401" s="102"/>
      <c r="G401" s="100"/>
      <c r="H401" s="100"/>
      <c r="I401" s="35"/>
      <c r="J401" s="35"/>
      <c r="K401" s="35"/>
      <c r="L401" s="147"/>
      <c r="M401" s="112" t="str">
        <f t="shared" si="16"/>
        <v>19001</v>
      </c>
    </row>
    <row r="402" s="85" customFormat="1" ht="20.1" customHeight="1" spans="1:13">
      <c r="A402" s="98">
        <v>401</v>
      </c>
      <c r="B402" s="99">
        <v>44722</v>
      </c>
      <c r="C402" s="142">
        <v>180021</v>
      </c>
      <c r="D402" s="101" t="s">
        <v>306</v>
      </c>
      <c r="E402" s="100">
        <v>1366</v>
      </c>
      <c r="F402" s="102">
        <f t="shared" si="15"/>
        <v>8.1996336996337</v>
      </c>
      <c r="G402" s="100">
        <v>54.6</v>
      </c>
      <c r="H402" s="100">
        <v>447.7</v>
      </c>
      <c r="I402" s="35">
        <v>52.3</v>
      </c>
      <c r="J402" s="7" t="s">
        <v>85</v>
      </c>
      <c r="K402" s="35"/>
      <c r="L402" s="146" t="s">
        <v>262</v>
      </c>
      <c r="M402" s="112" t="str">
        <f t="shared" si="16"/>
        <v>20226闽A83P3B</v>
      </c>
    </row>
    <row r="403" s="85" customFormat="1" ht="20.1" customHeight="1" spans="1:13">
      <c r="A403" s="98">
        <v>402</v>
      </c>
      <c r="B403" s="99">
        <v>44734</v>
      </c>
      <c r="C403" s="142">
        <v>180021</v>
      </c>
      <c r="D403" s="101" t="s">
        <v>306</v>
      </c>
      <c r="E403" s="100">
        <v>1710</v>
      </c>
      <c r="F403" s="102">
        <f t="shared" si="15"/>
        <v>8.51946107784431</v>
      </c>
      <c r="G403" s="100">
        <v>53.44</v>
      </c>
      <c r="H403" s="100">
        <v>455.28</v>
      </c>
      <c r="I403" s="35">
        <v>97.02</v>
      </c>
      <c r="J403" s="7" t="s">
        <v>85</v>
      </c>
      <c r="K403" s="35"/>
      <c r="L403" s="146" t="s">
        <v>262</v>
      </c>
      <c r="M403" s="112" t="str">
        <f t="shared" si="16"/>
        <v>20226闽A83P3B</v>
      </c>
    </row>
    <row r="404" s="85" customFormat="1" ht="20.1" customHeight="1" spans="1:13">
      <c r="A404" s="98">
        <v>403</v>
      </c>
      <c r="B404" s="99">
        <v>44740</v>
      </c>
      <c r="C404" s="142">
        <v>180021</v>
      </c>
      <c r="D404" s="101" t="s">
        <v>306</v>
      </c>
      <c r="E404" s="100">
        <v>2393</v>
      </c>
      <c r="F404" s="102">
        <f t="shared" si="15"/>
        <v>8.52008310249307</v>
      </c>
      <c r="G404" s="100">
        <v>57.76</v>
      </c>
      <c r="H404" s="100">
        <v>492.12</v>
      </c>
      <c r="I404" s="35">
        <v>104.9</v>
      </c>
      <c r="J404" s="7" t="s">
        <v>85</v>
      </c>
      <c r="K404" s="35"/>
      <c r="L404" s="146" t="s">
        <v>262</v>
      </c>
      <c r="M404" s="112" t="str">
        <f t="shared" si="16"/>
        <v>20226闽A83P3B</v>
      </c>
    </row>
    <row r="405" s="85" customFormat="1" ht="20.1" customHeight="1" spans="1:13">
      <c r="A405" s="98">
        <v>404</v>
      </c>
      <c r="B405" s="99"/>
      <c r="C405" s="143"/>
      <c r="D405" s="100"/>
      <c r="E405" s="100"/>
      <c r="F405" s="102"/>
      <c r="G405" s="100"/>
      <c r="H405" s="100"/>
      <c r="I405" s="35"/>
      <c r="J405" s="35"/>
      <c r="K405" s="35"/>
      <c r="L405" s="147"/>
      <c r="M405" s="112" t="str">
        <f t="shared" si="16"/>
        <v>19001</v>
      </c>
    </row>
    <row r="406" s="85" customFormat="1" ht="20.1" customHeight="1" spans="1:13">
      <c r="A406" s="98">
        <v>405</v>
      </c>
      <c r="B406" s="99">
        <v>44732</v>
      </c>
      <c r="C406" s="143">
        <v>182005</v>
      </c>
      <c r="D406" s="101" t="s">
        <v>307</v>
      </c>
      <c r="E406" s="100">
        <v>22844</v>
      </c>
      <c r="F406" s="102">
        <f t="shared" si="15"/>
        <v>9.17898567204912</v>
      </c>
      <c r="G406" s="100">
        <v>43.97</v>
      </c>
      <c r="H406" s="100">
        <v>403.6</v>
      </c>
      <c r="I406" s="35">
        <v>1596.4</v>
      </c>
      <c r="J406" s="7" t="s">
        <v>144</v>
      </c>
      <c r="K406" s="35"/>
      <c r="L406" s="146" t="s">
        <v>262</v>
      </c>
      <c r="M406" s="112" t="str">
        <f t="shared" si="16"/>
        <v>20226闽AM9W86</v>
      </c>
    </row>
    <row r="407" s="85" customFormat="1" ht="20.1" customHeight="1" spans="1:13">
      <c r="A407" s="98">
        <v>406</v>
      </c>
      <c r="B407" s="99">
        <v>44737</v>
      </c>
      <c r="C407" s="143">
        <v>182005</v>
      </c>
      <c r="D407" s="101" t="s">
        <v>307</v>
      </c>
      <c r="E407" s="100">
        <v>23119</v>
      </c>
      <c r="F407" s="102">
        <f t="shared" ref="F407:F432" si="17">H407/G407</f>
        <v>9.18000894454383</v>
      </c>
      <c r="G407" s="100">
        <v>44.72</v>
      </c>
      <c r="H407" s="100">
        <v>410.53</v>
      </c>
      <c r="I407" s="35">
        <v>1185.87</v>
      </c>
      <c r="J407" s="7" t="s">
        <v>144</v>
      </c>
      <c r="K407" s="35"/>
      <c r="L407" s="146" t="s">
        <v>262</v>
      </c>
      <c r="M407" s="112" t="str">
        <f t="shared" si="16"/>
        <v>20226闽AM9W86</v>
      </c>
    </row>
    <row r="408" s="85" customFormat="1" ht="20.1" customHeight="1" spans="1:13">
      <c r="A408" s="98">
        <v>407</v>
      </c>
      <c r="B408" s="99">
        <v>44740</v>
      </c>
      <c r="C408" s="143">
        <v>182005</v>
      </c>
      <c r="D408" s="101" t="s">
        <v>307</v>
      </c>
      <c r="E408" s="100">
        <v>23384</v>
      </c>
      <c r="F408" s="102">
        <f t="shared" si="17"/>
        <v>9.18015342736946</v>
      </c>
      <c r="G408" s="100">
        <v>40.41</v>
      </c>
      <c r="H408" s="100">
        <v>370.97</v>
      </c>
      <c r="I408" s="149" t="s">
        <v>308</v>
      </c>
      <c r="J408" s="7" t="s">
        <v>144</v>
      </c>
      <c r="K408" s="35"/>
      <c r="L408" s="146" t="s">
        <v>262</v>
      </c>
      <c r="M408" s="112" t="str">
        <f t="shared" si="16"/>
        <v>20226闽AM9W86</v>
      </c>
    </row>
    <row r="409" s="85" customFormat="1" ht="20.1" customHeight="1" spans="1:13">
      <c r="A409" s="98">
        <v>408</v>
      </c>
      <c r="B409" s="99"/>
      <c r="C409" s="143"/>
      <c r="D409" s="100"/>
      <c r="E409" s="100"/>
      <c r="F409" s="102"/>
      <c r="G409" s="100"/>
      <c r="H409" s="100"/>
      <c r="I409" s="35"/>
      <c r="J409" s="35"/>
      <c r="K409" s="35"/>
      <c r="L409" s="147"/>
      <c r="M409" s="112" t="str">
        <f t="shared" si="16"/>
        <v>19001</v>
      </c>
    </row>
    <row r="410" s="85" customFormat="1" ht="20.1" customHeight="1" spans="1:13">
      <c r="A410" s="98">
        <v>409</v>
      </c>
      <c r="B410" s="99">
        <v>44716</v>
      </c>
      <c r="C410" s="100">
        <v>182002</v>
      </c>
      <c r="D410" s="101" t="s">
        <v>309</v>
      </c>
      <c r="E410" s="100">
        <v>31946</v>
      </c>
      <c r="F410" s="102">
        <f t="shared" si="17"/>
        <v>8.85997204100652</v>
      </c>
      <c r="G410" s="100">
        <v>42.92</v>
      </c>
      <c r="H410" s="100">
        <v>380.27</v>
      </c>
      <c r="I410" s="35">
        <v>2619.73</v>
      </c>
      <c r="J410" s="7" t="s">
        <v>144</v>
      </c>
      <c r="K410" s="35"/>
      <c r="L410" s="146" t="s">
        <v>262</v>
      </c>
      <c r="M410" s="112" t="str">
        <f t="shared" si="16"/>
        <v>20226闽AK8E11</v>
      </c>
    </row>
    <row r="411" s="85" customFormat="1" ht="20.1" customHeight="1" spans="1:13">
      <c r="A411" s="98">
        <v>410</v>
      </c>
      <c r="B411" s="99">
        <v>44719</v>
      </c>
      <c r="C411" s="100">
        <v>182002</v>
      </c>
      <c r="D411" s="101" t="s">
        <v>309</v>
      </c>
      <c r="E411" s="100">
        <v>32321</v>
      </c>
      <c r="F411" s="102">
        <f t="shared" si="17"/>
        <v>8.86006637168142</v>
      </c>
      <c r="G411" s="100">
        <v>36.16</v>
      </c>
      <c r="H411" s="100">
        <v>320.38</v>
      </c>
      <c r="I411" s="35">
        <v>2299.35</v>
      </c>
      <c r="J411" s="7" t="s">
        <v>144</v>
      </c>
      <c r="K411" s="35"/>
      <c r="L411" s="146" t="s">
        <v>262</v>
      </c>
      <c r="M411" s="112" t="str">
        <f t="shared" si="16"/>
        <v>20226闽AK8E11</v>
      </c>
    </row>
    <row r="412" s="85" customFormat="1" ht="20.1" customHeight="1" spans="1:13">
      <c r="A412" s="98">
        <v>411</v>
      </c>
      <c r="B412" s="99">
        <v>44725</v>
      </c>
      <c r="C412" s="100">
        <v>182002</v>
      </c>
      <c r="D412" s="101" t="s">
        <v>307</v>
      </c>
      <c r="E412" s="100">
        <v>22524</v>
      </c>
      <c r="F412" s="102">
        <f t="shared" si="17"/>
        <v>8.86012568416785</v>
      </c>
      <c r="G412" s="100">
        <v>49.33</v>
      </c>
      <c r="H412" s="100">
        <v>437.07</v>
      </c>
      <c r="I412" s="35">
        <v>1862.28</v>
      </c>
      <c r="J412" s="7" t="s">
        <v>144</v>
      </c>
      <c r="K412" s="35"/>
      <c r="L412" s="146" t="s">
        <v>262</v>
      </c>
      <c r="M412" s="112" t="str">
        <f t="shared" si="16"/>
        <v>20226闽AM9W86</v>
      </c>
    </row>
    <row r="413" s="85" customFormat="1" ht="20.1" customHeight="1" spans="1:13">
      <c r="A413" s="98">
        <v>412</v>
      </c>
      <c r="B413" s="99">
        <v>44728</v>
      </c>
      <c r="C413" s="100">
        <v>182002</v>
      </c>
      <c r="D413" s="101" t="s">
        <v>309</v>
      </c>
      <c r="E413" s="100"/>
      <c r="F413" s="102">
        <f t="shared" si="17"/>
        <v>9.17998335414066</v>
      </c>
      <c r="G413" s="100">
        <v>48.06</v>
      </c>
      <c r="H413" s="100">
        <v>441.19</v>
      </c>
      <c r="I413" s="35">
        <v>1421.09</v>
      </c>
      <c r="J413" s="7" t="s">
        <v>205</v>
      </c>
      <c r="K413" s="35"/>
      <c r="L413" s="146" t="s">
        <v>310</v>
      </c>
      <c r="M413" s="112" t="str">
        <f t="shared" si="16"/>
        <v>20226闽AK8E11</v>
      </c>
    </row>
    <row r="414" s="85" customFormat="1" ht="20.1" customHeight="1" spans="1:13">
      <c r="A414" s="98">
        <v>413</v>
      </c>
      <c r="B414" s="99">
        <v>44736</v>
      </c>
      <c r="C414" s="100">
        <v>182002</v>
      </c>
      <c r="D414" s="101" t="s">
        <v>309</v>
      </c>
      <c r="E414" s="100"/>
      <c r="F414" s="102">
        <f t="shared" si="17"/>
        <v>9.18057553956834</v>
      </c>
      <c r="G414" s="100">
        <v>41.7</v>
      </c>
      <c r="H414" s="100">
        <v>382.83</v>
      </c>
      <c r="I414" s="35">
        <v>2038.26</v>
      </c>
      <c r="J414" s="7" t="s">
        <v>205</v>
      </c>
      <c r="K414" s="35"/>
      <c r="L414" s="146" t="s">
        <v>262</v>
      </c>
      <c r="M414" s="112" t="str">
        <f t="shared" si="16"/>
        <v>20226闽AK8E11</v>
      </c>
    </row>
    <row r="415" s="85" customFormat="1" ht="20.1" customHeight="1" spans="1:13">
      <c r="A415" s="98">
        <v>414</v>
      </c>
      <c r="B415" s="99"/>
      <c r="C415" s="143"/>
      <c r="D415" s="100"/>
      <c r="E415" s="100"/>
      <c r="F415" s="102"/>
      <c r="G415" s="100"/>
      <c r="H415" s="100"/>
      <c r="I415" s="35"/>
      <c r="J415" s="35"/>
      <c r="K415" s="35"/>
      <c r="L415" s="147"/>
      <c r="M415" s="112" t="str">
        <f t="shared" si="16"/>
        <v>19001</v>
      </c>
    </row>
    <row r="416" s="85" customFormat="1" ht="20.1" customHeight="1" spans="1:13">
      <c r="A416" s="98">
        <v>415</v>
      </c>
      <c r="B416" s="99">
        <v>44722</v>
      </c>
      <c r="C416" s="142">
        <v>190002</v>
      </c>
      <c r="D416" s="101" t="s">
        <v>311</v>
      </c>
      <c r="E416" s="100">
        <v>163134</v>
      </c>
      <c r="F416" s="102">
        <f t="shared" si="17"/>
        <v>8.86012568416785</v>
      </c>
      <c r="G416" s="100">
        <v>49.33</v>
      </c>
      <c r="H416" s="100">
        <v>437.07</v>
      </c>
      <c r="I416" s="35">
        <v>1562.93</v>
      </c>
      <c r="J416" s="7" t="s">
        <v>162</v>
      </c>
      <c r="K416" s="35"/>
      <c r="L416" s="146" t="s">
        <v>262</v>
      </c>
      <c r="M416" s="112" t="str">
        <f t="shared" si="16"/>
        <v>20226闽A632Q8</v>
      </c>
    </row>
    <row r="417" s="85" customFormat="1" ht="20.1" customHeight="1" spans="1:13">
      <c r="A417" s="98">
        <v>416</v>
      </c>
      <c r="B417" s="99">
        <v>44728</v>
      </c>
      <c r="C417" s="142">
        <v>190002</v>
      </c>
      <c r="D417" s="101" t="s">
        <v>311</v>
      </c>
      <c r="E417" s="100">
        <v>163647</v>
      </c>
      <c r="F417" s="102">
        <f t="shared" si="17"/>
        <v>9.17822485207101</v>
      </c>
      <c r="G417" s="100">
        <v>42.25</v>
      </c>
      <c r="H417" s="100">
        <v>387.78</v>
      </c>
      <c r="I417" s="35">
        <v>1175.15</v>
      </c>
      <c r="J417" s="7" t="s">
        <v>162</v>
      </c>
      <c r="K417" s="35"/>
      <c r="L417" s="146" t="s">
        <v>262</v>
      </c>
      <c r="M417" s="112" t="str">
        <f t="shared" si="16"/>
        <v>20226闽A632Q8</v>
      </c>
    </row>
    <row r="418" s="85" customFormat="1" ht="20.1" customHeight="1" spans="1:13">
      <c r="A418" s="98">
        <v>417</v>
      </c>
      <c r="B418" s="99">
        <v>44735</v>
      </c>
      <c r="C418" s="142">
        <v>190002</v>
      </c>
      <c r="D418" s="101" t="s">
        <v>311</v>
      </c>
      <c r="E418" s="100">
        <v>164161</v>
      </c>
      <c r="F418" s="102">
        <f t="shared" si="17"/>
        <v>9.18090555214095</v>
      </c>
      <c r="G418" s="100">
        <v>48.81</v>
      </c>
      <c r="H418" s="100">
        <v>448.12</v>
      </c>
      <c r="I418" s="35">
        <v>1727.03</v>
      </c>
      <c r="J418" s="7" t="s">
        <v>162</v>
      </c>
      <c r="K418" s="35"/>
      <c r="L418" s="146" t="s">
        <v>262</v>
      </c>
      <c r="M418" s="112" t="str">
        <f t="shared" si="16"/>
        <v>20226闽A632Q8</v>
      </c>
    </row>
    <row r="419" s="85" customFormat="1" ht="20.1" customHeight="1" spans="1:13">
      <c r="A419" s="98">
        <v>418</v>
      </c>
      <c r="B419" s="99">
        <v>44739</v>
      </c>
      <c r="C419" s="142">
        <v>190002</v>
      </c>
      <c r="D419" s="101" t="s">
        <v>311</v>
      </c>
      <c r="E419" s="100">
        <v>164688</v>
      </c>
      <c r="F419" s="102">
        <f t="shared" si="17"/>
        <v>9.18000894454383</v>
      </c>
      <c r="G419" s="100">
        <v>44.72</v>
      </c>
      <c r="H419" s="100">
        <v>410.53</v>
      </c>
      <c r="I419" s="149" t="s">
        <v>312</v>
      </c>
      <c r="J419" s="7" t="s">
        <v>162</v>
      </c>
      <c r="K419" s="35"/>
      <c r="L419" s="146" t="s">
        <v>262</v>
      </c>
      <c r="M419" s="112" t="str">
        <f t="shared" si="16"/>
        <v>20226闽A632Q8</v>
      </c>
    </row>
    <row r="420" s="85" customFormat="1" ht="20.1" customHeight="1" spans="1:13">
      <c r="A420" s="98">
        <v>419</v>
      </c>
      <c r="B420" s="99"/>
      <c r="C420" s="143"/>
      <c r="D420" s="100"/>
      <c r="E420" s="100"/>
      <c r="F420" s="102"/>
      <c r="G420" s="100"/>
      <c r="H420" s="100"/>
      <c r="I420" s="149"/>
      <c r="J420" s="35"/>
      <c r="K420" s="35"/>
      <c r="L420" s="147"/>
      <c r="M420" s="112" t="str">
        <f t="shared" si="16"/>
        <v>19001</v>
      </c>
    </row>
    <row r="421" s="85" customFormat="1" ht="20.1" customHeight="1" spans="1:13">
      <c r="A421" s="98">
        <v>420</v>
      </c>
      <c r="B421" s="99">
        <v>44713</v>
      </c>
      <c r="C421" s="142">
        <v>140006</v>
      </c>
      <c r="D421" s="101" t="s">
        <v>313</v>
      </c>
      <c r="E421" s="100">
        <v>4785</v>
      </c>
      <c r="F421" s="102">
        <f t="shared" si="17"/>
        <v>8.20010192566707</v>
      </c>
      <c r="G421" s="100">
        <v>274.71</v>
      </c>
      <c r="H421" s="100">
        <v>2252.65</v>
      </c>
      <c r="I421" s="35">
        <v>2747.35</v>
      </c>
      <c r="J421" s="7" t="s">
        <v>156</v>
      </c>
      <c r="K421" s="35"/>
      <c r="L421" s="146" t="s">
        <v>262</v>
      </c>
      <c r="M421" s="112" t="str">
        <f t="shared" si="16"/>
        <v>20226闽AU9308</v>
      </c>
    </row>
    <row r="422" s="85" customFormat="1" ht="20.1" customHeight="1" spans="1:13">
      <c r="A422" s="98">
        <v>421</v>
      </c>
      <c r="B422" s="99">
        <v>44718</v>
      </c>
      <c r="C422" s="142">
        <v>140006</v>
      </c>
      <c r="D422" s="101" t="s">
        <v>313</v>
      </c>
      <c r="E422" s="100">
        <v>5236</v>
      </c>
      <c r="F422" s="102">
        <f t="shared" si="17"/>
        <v>8.20006525048938</v>
      </c>
      <c r="G422" s="100">
        <v>275.86</v>
      </c>
      <c r="H422" s="100">
        <v>2262.07</v>
      </c>
      <c r="I422" s="35">
        <v>2737.93</v>
      </c>
      <c r="J422" s="7" t="s">
        <v>156</v>
      </c>
      <c r="K422" s="35"/>
      <c r="L422" s="146" t="s">
        <v>262</v>
      </c>
      <c r="M422" s="112" t="str">
        <f t="shared" si="16"/>
        <v>20226闽AU9308</v>
      </c>
    </row>
    <row r="423" s="85" customFormat="1" ht="20.1" customHeight="1" spans="1:13">
      <c r="A423" s="98">
        <v>422</v>
      </c>
      <c r="B423" s="99">
        <v>44721</v>
      </c>
      <c r="C423" s="142">
        <v>140006</v>
      </c>
      <c r="D423" s="101" t="s">
        <v>313</v>
      </c>
      <c r="E423" s="100">
        <v>5762</v>
      </c>
      <c r="F423" s="102">
        <f t="shared" si="17"/>
        <v>8.20006525048938</v>
      </c>
      <c r="G423" s="100">
        <v>275.86</v>
      </c>
      <c r="H423" s="100">
        <v>2262.07</v>
      </c>
      <c r="I423" s="35">
        <v>475.86</v>
      </c>
      <c r="J423" s="7" t="s">
        <v>156</v>
      </c>
      <c r="K423" s="35"/>
      <c r="L423" s="146" t="s">
        <v>262</v>
      </c>
      <c r="M423" s="112" t="str">
        <f t="shared" si="16"/>
        <v>20226闽AU9308</v>
      </c>
    </row>
    <row r="424" s="85" customFormat="1" ht="20.1" customHeight="1" spans="1:13">
      <c r="A424" s="98">
        <v>423</v>
      </c>
      <c r="B424" s="99">
        <v>44724</v>
      </c>
      <c r="C424" s="142">
        <v>140006</v>
      </c>
      <c r="D424" s="101" t="s">
        <v>313</v>
      </c>
      <c r="E424" s="100">
        <v>6217</v>
      </c>
      <c r="F424" s="102">
        <f t="shared" si="17"/>
        <v>8.20006242197254</v>
      </c>
      <c r="G424" s="100">
        <v>256.32</v>
      </c>
      <c r="H424" s="100">
        <v>2101.84</v>
      </c>
      <c r="I424" s="35">
        <v>3374.02</v>
      </c>
      <c r="J424" s="7" t="s">
        <v>156</v>
      </c>
      <c r="K424" s="35"/>
      <c r="L424" s="146" t="s">
        <v>262</v>
      </c>
      <c r="M424" s="112" t="str">
        <f t="shared" si="16"/>
        <v>20226闽AU9308</v>
      </c>
    </row>
    <row r="425" s="85" customFormat="1" ht="20.1" customHeight="1" spans="1:13">
      <c r="A425" s="98">
        <v>424</v>
      </c>
      <c r="B425" s="99">
        <v>44727</v>
      </c>
      <c r="C425" s="142">
        <v>140006</v>
      </c>
      <c r="D425" s="101" t="s">
        <v>313</v>
      </c>
      <c r="E425" s="100">
        <v>6668</v>
      </c>
      <c r="F425" s="102">
        <f t="shared" si="17"/>
        <v>8.52009365524124</v>
      </c>
      <c r="G425" s="100">
        <v>260.53</v>
      </c>
      <c r="H425" s="100">
        <v>2219.74</v>
      </c>
      <c r="I425" s="35">
        <v>1154.28</v>
      </c>
      <c r="J425" s="7" t="s">
        <v>156</v>
      </c>
      <c r="K425" s="35"/>
      <c r="L425" s="146" t="s">
        <v>262</v>
      </c>
      <c r="M425" s="112" t="str">
        <f t="shared" si="16"/>
        <v>20226闽AU9308</v>
      </c>
    </row>
    <row r="426" s="85" customFormat="1" ht="20.1" customHeight="1" spans="1:13">
      <c r="A426" s="98">
        <v>425</v>
      </c>
      <c r="B426" s="99">
        <v>44730</v>
      </c>
      <c r="C426" s="142">
        <v>140006</v>
      </c>
      <c r="D426" s="101" t="s">
        <v>313</v>
      </c>
      <c r="E426" s="100">
        <v>7143</v>
      </c>
      <c r="F426" s="102">
        <f t="shared" si="17"/>
        <v>8.52007156435201</v>
      </c>
      <c r="G426" s="100">
        <v>268.29</v>
      </c>
      <c r="H426" s="100">
        <v>2285.85</v>
      </c>
      <c r="I426" s="35">
        <v>3868.43</v>
      </c>
      <c r="J426" s="7" t="s">
        <v>156</v>
      </c>
      <c r="K426" s="35"/>
      <c r="L426" s="146" t="s">
        <v>262</v>
      </c>
      <c r="M426" s="112" t="str">
        <f t="shared" si="16"/>
        <v>20226闽AU9308</v>
      </c>
    </row>
    <row r="427" s="85" customFormat="1" ht="20.1" customHeight="1" spans="1:13">
      <c r="A427" s="98">
        <v>426</v>
      </c>
      <c r="B427" s="99">
        <v>44733</v>
      </c>
      <c r="C427" s="142">
        <v>140006</v>
      </c>
      <c r="D427" s="101" t="s">
        <v>313</v>
      </c>
      <c r="E427" s="100">
        <v>7548</v>
      </c>
      <c r="F427" s="102">
        <f t="shared" si="17"/>
        <v>8.51986491101582</v>
      </c>
      <c r="G427" s="100">
        <v>263.53</v>
      </c>
      <c r="H427" s="100">
        <v>2245.24</v>
      </c>
      <c r="I427" s="35">
        <v>1623.19</v>
      </c>
      <c r="J427" s="7" t="s">
        <v>156</v>
      </c>
      <c r="K427" s="35"/>
      <c r="L427" s="146" t="s">
        <v>262</v>
      </c>
      <c r="M427" s="112" t="str">
        <f t="shared" si="16"/>
        <v>20226闽AU9308</v>
      </c>
    </row>
    <row r="428" s="85" customFormat="1" ht="20.1" customHeight="1" spans="1:13">
      <c r="A428" s="98">
        <v>427</v>
      </c>
      <c r="B428" s="99">
        <v>44737</v>
      </c>
      <c r="C428" s="142">
        <v>140006</v>
      </c>
      <c r="D428" s="101" t="s">
        <v>313</v>
      </c>
      <c r="E428" s="100">
        <v>7987</v>
      </c>
      <c r="F428" s="102">
        <f t="shared" si="17"/>
        <v>8.52018265869884</v>
      </c>
      <c r="G428" s="100">
        <v>177.38</v>
      </c>
      <c r="H428" s="100">
        <v>1511.31</v>
      </c>
      <c r="I428" s="35">
        <v>111.88</v>
      </c>
      <c r="J428" s="7" t="s">
        <v>156</v>
      </c>
      <c r="K428" s="35"/>
      <c r="L428" s="146" t="s">
        <v>262</v>
      </c>
      <c r="M428" s="112" t="str">
        <f t="shared" si="16"/>
        <v>20226闽AU9308</v>
      </c>
    </row>
    <row r="429" s="85" customFormat="1" ht="20.1" customHeight="1" spans="1:13">
      <c r="A429" s="98">
        <v>428</v>
      </c>
      <c r="B429" s="99">
        <v>44739</v>
      </c>
      <c r="C429" s="142">
        <v>140006</v>
      </c>
      <c r="D429" s="101" t="s">
        <v>313</v>
      </c>
      <c r="E429" s="100">
        <v>8276</v>
      </c>
      <c r="F429" s="102">
        <f t="shared" si="17"/>
        <v>8.51983670051293</v>
      </c>
      <c r="G429" s="100">
        <v>286.59</v>
      </c>
      <c r="H429" s="100">
        <v>2441.7</v>
      </c>
      <c r="I429" s="35">
        <v>170.18</v>
      </c>
      <c r="J429" s="7" t="s">
        <v>156</v>
      </c>
      <c r="K429" s="35"/>
      <c r="L429" s="146" t="s">
        <v>262</v>
      </c>
      <c r="M429" s="112" t="str">
        <f t="shared" si="16"/>
        <v>20226闽AU9308</v>
      </c>
    </row>
    <row r="430" s="85" customFormat="1" ht="20.1" customHeight="1" spans="1:13">
      <c r="A430" s="98">
        <v>429</v>
      </c>
      <c r="B430" s="99">
        <v>44742</v>
      </c>
      <c r="C430" s="142">
        <v>140006</v>
      </c>
      <c r="D430" s="101" t="s">
        <v>313</v>
      </c>
      <c r="E430" s="100">
        <v>8658</v>
      </c>
      <c r="F430" s="102">
        <f t="shared" si="17"/>
        <v>8.25989019861134</v>
      </c>
      <c r="G430" s="100">
        <v>247.72</v>
      </c>
      <c r="H430" s="100">
        <v>2046.14</v>
      </c>
      <c r="I430" s="35">
        <v>3124.04</v>
      </c>
      <c r="J430" s="7" t="s">
        <v>156</v>
      </c>
      <c r="K430" s="35"/>
      <c r="L430" s="146" t="s">
        <v>262</v>
      </c>
      <c r="M430" s="112" t="str">
        <f t="shared" si="16"/>
        <v>20226闽AU9308</v>
      </c>
    </row>
    <row r="431" s="85" customFormat="1" ht="20.1" customHeight="1" spans="1:13">
      <c r="A431" s="98">
        <v>430</v>
      </c>
      <c r="B431" s="99"/>
      <c r="C431" s="143"/>
      <c r="D431" s="100"/>
      <c r="E431" s="100"/>
      <c r="F431" s="102"/>
      <c r="G431" s="100"/>
      <c r="H431" s="100"/>
      <c r="I431" s="35"/>
      <c r="J431" s="35"/>
      <c r="K431" s="35"/>
      <c r="L431" s="147"/>
      <c r="M431" s="112" t="str">
        <f t="shared" si="16"/>
        <v>19001</v>
      </c>
    </row>
    <row r="432" s="85" customFormat="1" ht="27" customHeight="1" spans="1:13">
      <c r="A432" s="98">
        <v>431</v>
      </c>
      <c r="B432" s="99">
        <v>44740</v>
      </c>
      <c r="C432" s="142">
        <v>183017</v>
      </c>
      <c r="D432" s="101" t="s">
        <v>314</v>
      </c>
      <c r="E432" s="100"/>
      <c r="F432" s="102">
        <f t="shared" si="17"/>
        <v>9.18019480519481</v>
      </c>
      <c r="G432" s="100">
        <v>36.96</v>
      </c>
      <c r="H432" s="100">
        <v>339.3</v>
      </c>
      <c r="I432" s="149" t="s">
        <v>315</v>
      </c>
      <c r="J432" s="35"/>
      <c r="K432" s="35"/>
      <c r="L432" s="150" t="s">
        <v>316</v>
      </c>
      <c r="M432" s="112" t="str">
        <f t="shared" si="16"/>
        <v>20226闽A92P3N</v>
      </c>
    </row>
    <row r="433" s="85" customFormat="1" ht="20.1" customHeight="1" spans="1:13">
      <c r="A433" s="98">
        <v>432</v>
      </c>
      <c r="B433" s="99"/>
      <c r="C433" s="142"/>
      <c r="D433" s="100"/>
      <c r="E433" s="100"/>
      <c r="F433" s="102"/>
      <c r="G433" s="102"/>
      <c r="H433" s="100"/>
      <c r="I433" s="35"/>
      <c r="J433" s="35"/>
      <c r="K433" s="125"/>
      <c r="L433" s="145"/>
      <c r="M433" s="112" t="str">
        <f t="shared" si="16"/>
        <v>19001</v>
      </c>
    </row>
    <row r="434" s="85" customFormat="1" ht="20.1" customHeight="1" spans="1:13">
      <c r="A434" s="98">
        <v>433</v>
      </c>
      <c r="B434" s="99">
        <v>44746</v>
      </c>
      <c r="C434" s="142">
        <v>130015</v>
      </c>
      <c r="D434" s="101" t="s">
        <v>317</v>
      </c>
      <c r="E434" s="100">
        <v>2376</v>
      </c>
      <c r="F434" s="102">
        <f>H434/G434</f>
        <v>8.26012335746849</v>
      </c>
      <c r="G434" s="100">
        <v>111.87</v>
      </c>
      <c r="H434" s="100">
        <v>924.06</v>
      </c>
      <c r="I434" s="35">
        <v>63.42</v>
      </c>
      <c r="J434" s="7" t="s">
        <v>166</v>
      </c>
      <c r="K434" s="35"/>
      <c r="L434" s="146" t="s">
        <v>262</v>
      </c>
      <c r="M434" s="112" t="str">
        <f t="shared" si="16"/>
        <v>20227闽AU9316</v>
      </c>
    </row>
    <row r="435" s="85" customFormat="1" ht="20.1" customHeight="1" spans="1:13">
      <c r="A435" s="98">
        <v>434</v>
      </c>
      <c r="B435" s="99">
        <v>44748</v>
      </c>
      <c r="C435" s="142">
        <v>130015</v>
      </c>
      <c r="D435" s="101" t="s">
        <v>317</v>
      </c>
      <c r="E435" s="100">
        <v>2439</v>
      </c>
      <c r="F435" s="102">
        <f t="shared" ref="F435:F498" si="18">H435/G435</f>
        <v>8.26001433463407</v>
      </c>
      <c r="G435" s="100">
        <v>125.57</v>
      </c>
      <c r="H435" s="100">
        <v>1037.21</v>
      </c>
      <c r="I435" s="35">
        <v>683.21</v>
      </c>
      <c r="J435" s="7" t="s">
        <v>166</v>
      </c>
      <c r="K435" s="35"/>
      <c r="L435" s="146" t="s">
        <v>262</v>
      </c>
      <c r="M435" s="112" t="str">
        <f t="shared" si="16"/>
        <v>20227闽AU9316</v>
      </c>
    </row>
    <row r="436" s="85" customFormat="1" ht="20.1" customHeight="1" spans="1:13">
      <c r="A436" s="98">
        <v>435</v>
      </c>
      <c r="B436" s="99">
        <v>44750</v>
      </c>
      <c r="C436" s="142">
        <v>130015</v>
      </c>
      <c r="D436" s="101" t="s">
        <v>317</v>
      </c>
      <c r="E436" s="100">
        <v>2524</v>
      </c>
      <c r="F436" s="102">
        <f t="shared" si="18"/>
        <v>8.25956460131393</v>
      </c>
      <c r="G436" s="100">
        <v>77.63</v>
      </c>
      <c r="H436" s="100">
        <v>641.19</v>
      </c>
      <c r="I436" s="35">
        <v>1579.99</v>
      </c>
      <c r="J436" s="7" t="s">
        <v>166</v>
      </c>
      <c r="K436" s="35"/>
      <c r="L436" s="146" t="s">
        <v>262</v>
      </c>
      <c r="M436" s="112" t="str">
        <f t="shared" si="16"/>
        <v>20227闽AU9316</v>
      </c>
    </row>
    <row r="437" s="85" customFormat="1" ht="20.1" customHeight="1" spans="1:13">
      <c r="A437" s="98">
        <v>436</v>
      </c>
      <c r="B437" s="99">
        <v>44750</v>
      </c>
      <c r="C437" s="142">
        <v>130015</v>
      </c>
      <c r="D437" s="101" t="s">
        <v>317</v>
      </c>
      <c r="E437" s="100">
        <v>2608</v>
      </c>
      <c r="F437" s="102">
        <f t="shared" si="18"/>
        <v>8.25938505541652</v>
      </c>
      <c r="G437" s="100">
        <v>55.94</v>
      </c>
      <c r="H437" s="100">
        <v>462.03</v>
      </c>
      <c r="I437" s="35">
        <v>3507.89</v>
      </c>
      <c r="J437" s="7" t="s">
        <v>166</v>
      </c>
      <c r="K437" s="35"/>
      <c r="L437" s="146" t="s">
        <v>262</v>
      </c>
      <c r="M437" s="112" t="str">
        <f t="shared" si="16"/>
        <v>20227闽AU9316</v>
      </c>
    </row>
    <row r="438" s="85" customFormat="1" ht="20.1" customHeight="1" spans="1:13">
      <c r="A438" s="98">
        <v>437</v>
      </c>
      <c r="B438" s="99">
        <v>44752</v>
      </c>
      <c r="C438" s="142">
        <v>130015</v>
      </c>
      <c r="D438" s="101" t="s">
        <v>317</v>
      </c>
      <c r="E438" s="100">
        <v>2703</v>
      </c>
      <c r="F438" s="102">
        <f t="shared" si="18"/>
        <v>8.26026658448263</v>
      </c>
      <c r="G438" s="100">
        <v>129.79</v>
      </c>
      <c r="H438" s="100">
        <v>1072.1</v>
      </c>
      <c r="I438" s="35">
        <v>2442.39</v>
      </c>
      <c r="J438" s="7" t="s">
        <v>166</v>
      </c>
      <c r="K438" s="35"/>
      <c r="L438" s="146" t="s">
        <v>262</v>
      </c>
      <c r="M438" s="112" t="str">
        <f t="shared" si="16"/>
        <v>20227闽AU9316</v>
      </c>
    </row>
    <row r="439" s="85" customFormat="1" ht="20.1" customHeight="1" spans="1:13">
      <c r="A439" s="98">
        <v>438</v>
      </c>
      <c r="B439" s="99">
        <v>44754</v>
      </c>
      <c r="C439" s="142">
        <v>130015</v>
      </c>
      <c r="D439" s="101" t="s">
        <v>317</v>
      </c>
      <c r="E439" s="100">
        <v>2801</v>
      </c>
      <c r="F439" s="102">
        <f t="shared" si="18"/>
        <v>8.25968992248062</v>
      </c>
      <c r="G439" s="100">
        <v>129</v>
      </c>
      <c r="H439" s="100">
        <v>1065.5</v>
      </c>
      <c r="I439" s="35">
        <v>1461.04</v>
      </c>
      <c r="J439" s="7" t="s">
        <v>166</v>
      </c>
      <c r="K439" s="35"/>
      <c r="L439" s="146" t="s">
        <v>262</v>
      </c>
      <c r="M439" s="112" t="str">
        <f t="shared" si="16"/>
        <v>20227闽AU9316</v>
      </c>
    </row>
    <row r="440" s="85" customFormat="1" ht="20.1" customHeight="1" spans="1:13">
      <c r="A440" s="98">
        <v>439</v>
      </c>
      <c r="B440" s="99">
        <v>44756</v>
      </c>
      <c r="C440" s="142">
        <v>130015</v>
      </c>
      <c r="D440" s="101" t="s">
        <v>317</v>
      </c>
      <c r="E440" s="100">
        <v>2894</v>
      </c>
      <c r="F440" s="102">
        <f t="shared" si="18"/>
        <v>7.95968853921648</v>
      </c>
      <c r="G440" s="100">
        <v>123.29</v>
      </c>
      <c r="H440" s="100">
        <v>981.35</v>
      </c>
      <c r="I440" s="35">
        <v>473.1</v>
      </c>
      <c r="J440" s="7" t="s">
        <v>166</v>
      </c>
      <c r="K440" s="35"/>
      <c r="L440" s="146" t="s">
        <v>262</v>
      </c>
      <c r="M440" s="112" t="str">
        <f t="shared" si="16"/>
        <v>20227闽AU9316</v>
      </c>
    </row>
    <row r="441" s="85" customFormat="1" ht="20.1" customHeight="1" spans="1:13">
      <c r="A441" s="98">
        <v>440</v>
      </c>
      <c r="B441" s="99">
        <v>44758</v>
      </c>
      <c r="C441" s="142">
        <v>130015</v>
      </c>
      <c r="D441" s="101" t="s">
        <v>317</v>
      </c>
      <c r="E441" s="100">
        <v>2988</v>
      </c>
      <c r="F441" s="102">
        <f t="shared" si="18"/>
        <v>7.96019659979051</v>
      </c>
      <c r="G441" s="100">
        <v>124.11</v>
      </c>
      <c r="H441" s="100">
        <v>987.94</v>
      </c>
      <c r="I441" s="35">
        <v>79</v>
      </c>
      <c r="J441" s="7" t="s">
        <v>166</v>
      </c>
      <c r="K441" s="35"/>
      <c r="L441" s="146" t="s">
        <v>262</v>
      </c>
      <c r="M441" s="112" t="str">
        <f t="shared" si="16"/>
        <v>20227闽AU9316</v>
      </c>
    </row>
    <row r="442" s="85" customFormat="1" ht="20.1" customHeight="1" spans="1:13">
      <c r="A442" s="98">
        <v>441</v>
      </c>
      <c r="B442" s="99">
        <v>44763</v>
      </c>
      <c r="C442" s="142">
        <v>130015</v>
      </c>
      <c r="D442" s="101" t="s">
        <v>317</v>
      </c>
      <c r="E442" s="100">
        <v>3090</v>
      </c>
      <c r="F442" s="102">
        <f t="shared" si="18"/>
        <v>7.95932325413967</v>
      </c>
      <c r="G442" s="100">
        <v>55.56</v>
      </c>
      <c r="H442" s="100">
        <v>442.22</v>
      </c>
      <c r="I442" s="35">
        <v>30.88</v>
      </c>
      <c r="J442" s="7" t="s">
        <v>166</v>
      </c>
      <c r="K442" s="35"/>
      <c r="L442" s="146" t="s">
        <v>262</v>
      </c>
      <c r="M442" s="112" t="str">
        <f t="shared" si="16"/>
        <v>20227闽AU9316</v>
      </c>
    </row>
    <row r="443" s="85" customFormat="1" ht="20.1" customHeight="1" spans="1:13">
      <c r="A443" s="98">
        <v>442</v>
      </c>
      <c r="B443" s="99">
        <v>44764</v>
      </c>
      <c r="C443" s="142">
        <v>130015</v>
      </c>
      <c r="D443" s="101" t="s">
        <v>317</v>
      </c>
      <c r="E443" s="100">
        <v>3136</v>
      </c>
      <c r="F443" s="102">
        <f t="shared" si="18"/>
        <v>7.95984734038324</v>
      </c>
      <c r="G443" s="100">
        <v>125.77</v>
      </c>
      <c r="H443" s="100">
        <v>1001.11</v>
      </c>
      <c r="I443" s="35">
        <v>3029.77</v>
      </c>
      <c r="J443" s="7" t="s">
        <v>166</v>
      </c>
      <c r="K443" s="35"/>
      <c r="L443" s="146" t="s">
        <v>262</v>
      </c>
      <c r="M443" s="112" t="str">
        <f t="shared" si="16"/>
        <v>20227闽AU9316</v>
      </c>
    </row>
    <row r="444" s="85" customFormat="1" ht="20.1" customHeight="1" spans="1:13">
      <c r="A444" s="98">
        <v>443</v>
      </c>
      <c r="B444" s="99">
        <v>44767</v>
      </c>
      <c r="C444" s="142">
        <v>130015</v>
      </c>
      <c r="D444" s="101" t="s">
        <v>317</v>
      </c>
      <c r="E444" s="100">
        <v>3228</v>
      </c>
      <c r="F444" s="102">
        <f t="shared" si="18"/>
        <v>7.95974329054842</v>
      </c>
      <c r="G444" s="100">
        <v>119.98</v>
      </c>
      <c r="H444" s="100">
        <v>955.01</v>
      </c>
      <c r="I444" s="35">
        <v>2074.76</v>
      </c>
      <c r="J444" s="7" t="s">
        <v>166</v>
      </c>
      <c r="K444" s="35"/>
      <c r="L444" s="146" t="s">
        <v>262</v>
      </c>
      <c r="M444" s="112" t="str">
        <f t="shared" si="16"/>
        <v>20227闽AU9316</v>
      </c>
    </row>
    <row r="445" s="85" customFormat="1" ht="20.1" customHeight="1" spans="1:13">
      <c r="A445" s="98">
        <v>444</v>
      </c>
      <c r="B445" s="99">
        <v>44770</v>
      </c>
      <c r="C445" s="142">
        <v>130015</v>
      </c>
      <c r="D445" s="101" t="s">
        <v>317</v>
      </c>
      <c r="E445" s="100">
        <v>3355</v>
      </c>
      <c r="F445" s="102">
        <f t="shared" si="18"/>
        <v>7.70978505470629</v>
      </c>
      <c r="G445" s="100">
        <v>128.87</v>
      </c>
      <c r="H445" s="100">
        <v>993.56</v>
      </c>
      <c r="I445" s="35">
        <v>1081.2</v>
      </c>
      <c r="J445" s="7" t="s">
        <v>166</v>
      </c>
      <c r="K445" s="35"/>
      <c r="L445" s="146" t="s">
        <v>262</v>
      </c>
      <c r="M445" s="112" t="str">
        <f t="shared" si="16"/>
        <v>20227闽AU9316</v>
      </c>
    </row>
    <row r="446" s="85" customFormat="1" ht="20.1" customHeight="1" spans="1:13">
      <c r="A446" s="98">
        <v>445</v>
      </c>
      <c r="B446" s="99">
        <v>44772</v>
      </c>
      <c r="C446" s="142">
        <v>130015</v>
      </c>
      <c r="D446" s="101" t="s">
        <v>317</v>
      </c>
      <c r="E446" s="100">
        <v>3464</v>
      </c>
      <c r="F446" s="102">
        <f t="shared" si="18"/>
        <v>7.71018062397373</v>
      </c>
      <c r="G446" s="100">
        <v>121.8</v>
      </c>
      <c r="H446" s="100">
        <v>939.1</v>
      </c>
      <c r="I446" s="35">
        <v>1142.1</v>
      </c>
      <c r="J446" s="7" t="s">
        <v>166</v>
      </c>
      <c r="K446" s="35"/>
      <c r="L446" s="146" t="s">
        <v>262</v>
      </c>
      <c r="M446" s="112" t="str">
        <f t="shared" si="16"/>
        <v>20227闽AU9316</v>
      </c>
    </row>
    <row r="447" s="85" customFormat="1" ht="20.1" customHeight="1" spans="1:13">
      <c r="A447" s="98">
        <v>446</v>
      </c>
      <c r="B447" s="99"/>
      <c r="C447" s="143"/>
      <c r="D447" s="100"/>
      <c r="E447" s="100"/>
      <c r="F447" s="102"/>
      <c r="G447" s="100"/>
      <c r="H447" s="100"/>
      <c r="I447" s="35"/>
      <c r="J447" s="35"/>
      <c r="K447" s="35"/>
      <c r="L447" s="147"/>
      <c r="M447" s="112" t="str">
        <f t="shared" si="16"/>
        <v>19001</v>
      </c>
    </row>
    <row r="448" s="85" customFormat="1" ht="20.1" customHeight="1" spans="1:13">
      <c r="A448" s="98">
        <v>447</v>
      </c>
      <c r="B448" s="99" t="s">
        <v>318</v>
      </c>
      <c r="C448" s="142">
        <v>183018</v>
      </c>
      <c r="D448" s="101" t="s">
        <v>297</v>
      </c>
      <c r="E448" s="100">
        <v>2078</v>
      </c>
      <c r="F448" s="102">
        <f t="shared" si="18"/>
        <v>9.01926444833625</v>
      </c>
      <c r="G448" s="100">
        <v>57.1</v>
      </c>
      <c r="H448" s="100">
        <v>515</v>
      </c>
      <c r="I448" s="35">
        <v>2026.01</v>
      </c>
      <c r="J448" s="7" t="s">
        <v>174</v>
      </c>
      <c r="K448" s="35"/>
      <c r="L448" s="151" t="s">
        <v>261</v>
      </c>
      <c r="M448" s="112" t="str">
        <f t="shared" si="16"/>
        <v>20227闽A99P3E</v>
      </c>
    </row>
    <row r="449" s="85" customFormat="1" ht="20.1" customHeight="1" spans="1:13">
      <c r="A449" s="98">
        <v>448</v>
      </c>
      <c r="B449" s="99" t="s">
        <v>318</v>
      </c>
      <c r="C449" s="142">
        <v>183018</v>
      </c>
      <c r="D449" s="101" t="s">
        <v>297</v>
      </c>
      <c r="E449" s="100">
        <v>2078</v>
      </c>
      <c r="F449" s="102">
        <f t="shared" si="18"/>
        <v>9.01987662782728</v>
      </c>
      <c r="G449" s="100">
        <v>29.18</v>
      </c>
      <c r="H449" s="100">
        <v>263.2</v>
      </c>
      <c r="I449" s="35">
        <v>1762.81</v>
      </c>
      <c r="J449" s="7" t="s">
        <v>174</v>
      </c>
      <c r="K449" s="35"/>
      <c r="L449" s="151" t="s">
        <v>261</v>
      </c>
      <c r="M449" s="112" t="str">
        <f t="shared" si="16"/>
        <v>20227闽A99P3E</v>
      </c>
    </row>
    <row r="450" s="85" customFormat="1" ht="20.1" customHeight="1" spans="1:13">
      <c r="A450" s="98">
        <v>449</v>
      </c>
      <c r="B450" s="99" t="s">
        <v>319</v>
      </c>
      <c r="C450" s="142">
        <v>183018</v>
      </c>
      <c r="D450" s="101" t="s">
        <v>297</v>
      </c>
      <c r="E450" s="100">
        <v>2260</v>
      </c>
      <c r="F450" s="102">
        <f t="shared" si="18"/>
        <v>8.73063769865218</v>
      </c>
      <c r="G450" s="100">
        <v>49.71</v>
      </c>
      <c r="H450" s="100">
        <v>434</v>
      </c>
      <c r="I450" s="35">
        <v>1328.81</v>
      </c>
      <c r="J450" s="7" t="s">
        <v>174</v>
      </c>
      <c r="K450" s="35"/>
      <c r="L450" s="151" t="s">
        <v>261</v>
      </c>
      <c r="M450" s="112" t="str">
        <f t="shared" si="16"/>
        <v>20227闽A99P3E</v>
      </c>
    </row>
    <row r="451" s="85" customFormat="1" ht="20.1" customHeight="1" spans="1:13">
      <c r="A451" s="98">
        <v>450</v>
      </c>
      <c r="B451" s="99" t="s">
        <v>320</v>
      </c>
      <c r="C451" s="142">
        <v>183018</v>
      </c>
      <c r="D451" s="101" t="s">
        <v>297</v>
      </c>
      <c r="E451" s="100">
        <v>2278</v>
      </c>
      <c r="F451" s="102">
        <f t="shared" si="18"/>
        <v>8.73</v>
      </c>
      <c r="G451" s="100">
        <v>30</v>
      </c>
      <c r="H451" s="100">
        <v>261.9</v>
      </c>
      <c r="I451" s="35">
        <v>1066.91</v>
      </c>
      <c r="J451" s="7" t="s">
        <v>174</v>
      </c>
      <c r="K451" s="35"/>
      <c r="L451" s="151" t="s">
        <v>261</v>
      </c>
      <c r="M451" s="112" t="str">
        <f t="shared" ref="M451:M514" si="19">YEAR(B451)&amp;MONTH(B451)&amp;D451</f>
        <v>20227闽A99P3E</v>
      </c>
    </row>
    <row r="452" s="85" customFormat="1" ht="20.1" customHeight="1" spans="1:13">
      <c r="A452" s="98">
        <v>451</v>
      </c>
      <c r="B452" s="99" t="s">
        <v>321</v>
      </c>
      <c r="C452" s="142">
        <v>183018</v>
      </c>
      <c r="D452" s="101" t="s">
        <v>297</v>
      </c>
      <c r="E452" s="100">
        <v>2422</v>
      </c>
      <c r="F452" s="102">
        <f t="shared" si="18"/>
        <v>8.73002257336343</v>
      </c>
      <c r="G452" s="100">
        <v>44.3</v>
      </c>
      <c r="H452" s="100">
        <v>386.74</v>
      </c>
      <c r="I452" s="35">
        <v>680.17</v>
      </c>
      <c r="J452" s="7" t="s">
        <v>174</v>
      </c>
      <c r="K452" s="35"/>
      <c r="L452" s="151" t="s">
        <v>261</v>
      </c>
      <c r="M452" s="112" t="str">
        <f t="shared" si="19"/>
        <v>20227闽A99P3E</v>
      </c>
    </row>
    <row r="453" s="85" customFormat="1" ht="20.1" customHeight="1" spans="1:13">
      <c r="A453" s="98">
        <v>452</v>
      </c>
      <c r="B453" s="99" t="s">
        <v>322</v>
      </c>
      <c r="C453" s="142">
        <v>183018</v>
      </c>
      <c r="D453" s="101" t="s">
        <v>297</v>
      </c>
      <c r="E453" s="100">
        <v>2422</v>
      </c>
      <c r="F453" s="102">
        <f t="shared" si="18"/>
        <v>8.73011844331641</v>
      </c>
      <c r="G453" s="100">
        <v>23.64</v>
      </c>
      <c r="H453" s="100">
        <v>206.38</v>
      </c>
      <c r="I453" s="35">
        <v>473.79</v>
      </c>
      <c r="J453" s="7" t="s">
        <v>174</v>
      </c>
      <c r="K453" s="35"/>
      <c r="L453" s="151" t="s">
        <v>261</v>
      </c>
      <c r="M453" s="112" t="str">
        <f t="shared" si="19"/>
        <v>20227闽A99P3E</v>
      </c>
    </row>
    <row r="454" s="85" customFormat="1" ht="20.1" customHeight="1" spans="1:13">
      <c r="A454" s="98">
        <v>453</v>
      </c>
      <c r="B454" s="99" t="s">
        <v>323</v>
      </c>
      <c r="C454" s="142">
        <v>183018</v>
      </c>
      <c r="D454" s="101" t="s">
        <v>297</v>
      </c>
      <c r="E454" s="100">
        <v>2650</v>
      </c>
      <c r="F454" s="102">
        <f t="shared" si="18"/>
        <v>8.5</v>
      </c>
      <c r="G454" s="100">
        <v>55.74</v>
      </c>
      <c r="H454" s="100">
        <v>473.79</v>
      </c>
      <c r="I454" s="35">
        <v>0</v>
      </c>
      <c r="J454" s="7" t="s">
        <v>174</v>
      </c>
      <c r="K454" s="35"/>
      <c r="L454" s="151" t="s">
        <v>261</v>
      </c>
      <c r="M454" s="112" t="str">
        <f t="shared" si="19"/>
        <v>20227闽A99P3E</v>
      </c>
    </row>
    <row r="455" s="85" customFormat="1" ht="20.1" customHeight="1" spans="1:13">
      <c r="A455" s="98">
        <v>454</v>
      </c>
      <c r="B455" s="99">
        <v>44772</v>
      </c>
      <c r="C455" s="142">
        <v>183018</v>
      </c>
      <c r="D455" s="101" t="s">
        <v>324</v>
      </c>
      <c r="E455" s="100">
        <v>2716</v>
      </c>
      <c r="F455" s="102">
        <f t="shared" si="18"/>
        <v>7.89964040536123</v>
      </c>
      <c r="G455" s="100">
        <v>30.59</v>
      </c>
      <c r="H455" s="100">
        <v>241.65</v>
      </c>
      <c r="I455" s="35">
        <v>7758.35</v>
      </c>
      <c r="J455" s="7" t="s">
        <v>174</v>
      </c>
      <c r="K455" s="35"/>
      <c r="L455" s="146" t="s">
        <v>262</v>
      </c>
      <c r="M455" s="112" t="str">
        <f t="shared" si="19"/>
        <v>20227闽A99P3E</v>
      </c>
    </row>
    <row r="456" s="85" customFormat="1" ht="20.1" customHeight="1" spans="1:13">
      <c r="A456" s="98">
        <v>455</v>
      </c>
      <c r="B456" s="99"/>
      <c r="C456" s="143"/>
      <c r="D456" s="100"/>
      <c r="E456" s="100"/>
      <c r="F456" s="102"/>
      <c r="G456" s="100"/>
      <c r="H456" s="100"/>
      <c r="I456" s="35"/>
      <c r="J456" s="35"/>
      <c r="K456" s="35"/>
      <c r="L456" s="147"/>
      <c r="M456" s="112" t="str">
        <f t="shared" si="19"/>
        <v>19001</v>
      </c>
    </row>
    <row r="457" s="85" customFormat="1" ht="20.1" customHeight="1" spans="1:13">
      <c r="A457" s="98">
        <v>456</v>
      </c>
      <c r="B457" s="99">
        <v>44748</v>
      </c>
      <c r="C457" s="142">
        <v>180020</v>
      </c>
      <c r="D457" s="101" t="s">
        <v>325</v>
      </c>
      <c r="E457" s="100">
        <v>4263</v>
      </c>
      <c r="F457" s="102">
        <f t="shared" si="18"/>
        <v>8.25939667688337</v>
      </c>
      <c r="G457" s="100">
        <v>61.99</v>
      </c>
      <c r="H457" s="100">
        <v>512</v>
      </c>
      <c r="I457" s="35">
        <v>990.1</v>
      </c>
      <c r="J457" s="7" t="s">
        <v>88</v>
      </c>
      <c r="K457" s="35"/>
      <c r="L457" s="146" t="s">
        <v>262</v>
      </c>
      <c r="M457" s="112" t="str">
        <f t="shared" si="19"/>
        <v>20227闽AW5Z36</v>
      </c>
    </row>
    <row r="458" s="85" customFormat="1" ht="20.1" customHeight="1" spans="1:13">
      <c r="A458" s="98">
        <v>457</v>
      </c>
      <c r="B458" s="99">
        <v>44754</v>
      </c>
      <c r="C458" s="142">
        <v>180020</v>
      </c>
      <c r="D458" s="101" t="s">
        <v>325</v>
      </c>
      <c r="E458" s="100">
        <v>4859</v>
      </c>
      <c r="F458" s="102">
        <f t="shared" si="18"/>
        <v>8.259883446212</v>
      </c>
      <c r="G458" s="100">
        <v>63.49</v>
      </c>
      <c r="H458" s="100">
        <v>524.42</v>
      </c>
      <c r="I458" s="35">
        <v>1465.68</v>
      </c>
      <c r="J458" s="7" t="s">
        <v>88</v>
      </c>
      <c r="K458" s="35"/>
      <c r="L458" s="146" t="s">
        <v>262</v>
      </c>
      <c r="M458" s="112" t="str">
        <f t="shared" si="19"/>
        <v>20227闽AW5Z36</v>
      </c>
    </row>
    <row r="459" s="85" customFormat="1" ht="20.1" customHeight="1" spans="1:13">
      <c r="A459" s="98">
        <v>458</v>
      </c>
      <c r="B459" s="99">
        <v>44760</v>
      </c>
      <c r="C459" s="142">
        <v>180020</v>
      </c>
      <c r="D459" s="101" t="s">
        <v>325</v>
      </c>
      <c r="E459" s="100">
        <v>5492</v>
      </c>
      <c r="F459" s="102">
        <f t="shared" si="18"/>
        <v>7.96009142053446</v>
      </c>
      <c r="G459" s="100">
        <v>56.88</v>
      </c>
      <c r="H459" s="100">
        <v>452.77</v>
      </c>
      <c r="I459" s="35">
        <v>1012.91</v>
      </c>
      <c r="J459" s="7" t="s">
        <v>88</v>
      </c>
      <c r="K459" s="35"/>
      <c r="L459" s="146" t="s">
        <v>262</v>
      </c>
      <c r="M459" s="112" t="str">
        <f t="shared" si="19"/>
        <v>20227闽AW5Z36</v>
      </c>
    </row>
    <row r="460" s="85" customFormat="1" ht="20.1" customHeight="1" spans="1:13">
      <c r="A460" s="98">
        <v>459</v>
      </c>
      <c r="B460" s="99">
        <v>44769</v>
      </c>
      <c r="C460" s="142">
        <v>180020</v>
      </c>
      <c r="D460" s="101" t="s">
        <v>325</v>
      </c>
      <c r="E460" s="100">
        <v>6030</v>
      </c>
      <c r="F460" s="102">
        <f t="shared" si="18"/>
        <v>7.71029335184864</v>
      </c>
      <c r="G460" s="100">
        <v>57.61</v>
      </c>
      <c r="H460" s="100">
        <v>444.19</v>
      </c>
      <c r="I460" s="35">
        <v>1568.72</v>
      </c>
      <c r="J460" s="7" t="s">
        <v>88</v>
      </c>
      <c r="K460" s="35"/>
      <c r="L460" s="146" t="s">
        <v>262</v>
      </c>
      <c r="M460" s="112" t="str">
        <f t="shared" si="19"/>
        <v>20227闽AW5Z36</v>
      </c>
    </row>
    <row r="461" s="85" customFormat="1" ht="20.1" customHeight="1" spans="1:13">
      <c r="A461" s="98">
        <v>460</v>
      </c>
      <c r="B461" s="99"/>
      <c r="C461" s="143"/>
      <c r="D461" s="100"/>
      <c r="E461" s="100"/>
      <c r="F461" s="102"/>
      <c r="G461" s="100"/>
      <c r="H461" s="100"/>
      <c r="I461" s="35"/>
      <c r="J461" s="35"/>
      <c r="K461" s="35"/>
      <c r="L461" s="147"/>
      <c r="M461" s="112" t="str">
        <f t="shared" si="19"/>
        <v>19001</v>
      </c>
    </row>
    <row r="462" s="85" customFormat="1" ht="20.1" customHeight="1" spans="1:13">
      <c r="A462" s="98">
        <v>461</v>
      </c>
      <c r="B462" s="99">
        <v>44749</v>
      </c>
      <c r="C462" s="142">
        <v>180021</v>
      </c>
      <c r="D462" s="101" t="s">
        <v>326</v>
      </c>
      <c r="E462" s="100">
        <v>2956</v>
      </c>
      <c r="F462" s="102">
        <f t="shared" si="18"/>
        <v>8.25987930698851</v>
      </c>
      <c r="G462" s="100">
        <v>51.37</v>
      </c>
      <c r="H462" s="100">
        <v>424.31</v>
      </c>
      <c r="I462" s="35">
        <v>680.59</v>
      </c>
      <c r="J462" s="7" t="s">
        <v>85</v>
      </c>
      <c r="K462" s="35"/>
      <c r="L462" s="146" t="s">
        <v>262</v>
      </c>
      <c r="M462" s="112" t="str">
        <f t="shared" si="19"/>
        <v>20227闽A83P3B</v>
      </c>
    </row>
    <row r="463" s="85" customFormat="1" ht="20.1" customHeight="1" spans="1:13">
      <c r="A463" s="98">
        <v>462</v>
      </c>
      <c r="B463" s="99">
        <v>44758</v>
      </c>
      <c r="C463" s="142">
        <v>180021</v>
      </c>
      <c r="D463" s="101" t="s">
        <v>326</v>
      </c>
      <c r="E463" s="100">
        <v>3236</v>
      </c>
      <c r="F463" s="102">
        <f t="shared" si="18"/>
        <v>7.96023688663283</v>
      </c>
      <c r="G463" s="100">
        <v>59.1</v>
      </c>
      <c r="H463" s="100">
        <v>470.45</v>
      </c>
      <c r="I463" s="35">
        <v>710.14</v>
      </c>
      <c r="J463" s="7" t="s">
        <v>85</v>
      </c>
      <c r="K463" s="35"/>
      <c r="L463" s="146" t="s">
        <v>262</v>
      </c>
      <c r="M463" s="112" t="str">
        <f t="shared" si="19"/>
        <v>20227闽A83P3B</v>
      </c>
    </row>
    <row r="464" s="85" customFormat="1" ht="20.1" customHeight="1" spans="1:13">
      <c r="A464" s="98">
        <v>463</v>
      </c>
      <c r="B464" s="99">
        <v>44765</v>
      </c>
      <c r="C464" s="142">
        <v>180021</v>
      </c>
      <c r="D464" s="101" t="s">
        <v>326</v>
      </c>
      <c r="E464" s="100">
        <v>3627</v>
      </c>
      <c r="F464" s="102">
        <f t="shared" si="18"/>
        <v>7.95971563981043</v>
      </c>
      <c r="G464" s="100">
        <v>42.2</v>
      </c>
      <c r="H464" s="100">
        <v>335.9</v>
      </c>
      <c r="I464" s="35">
        <v>874.24</v>
      </c>
      <c r="J464" s="7" t="s">
        <v>85</v>
      </c>
      <c r="K464" s="35"/>
      <c r="L464" s="146" t="s">
        <v>262</v>
      </c>
      <c r="M464" s="112" t="str">
        <f t="shared" si="19"/>
        <v>20227闽A83P3B</v>
      </c>
    </row>
    <row r="465" s="85" customFormat="1" ht="20.1" customHeight="1" spans="1:13">
      <c r="A465" s="98">
        <v>464</v>
      </c>
      <c r="B465" s="99">
        <v>44770</v>
      </c>
      <c r="C465" s="142">
        <v>180021</v>
      </c>
      <c r="D465" s="101" t="s">
        <v>326</v>
      </c>
      <c r="E465" s="100">
        <v>4160</v>
      </c>
      <c r="F465" s="102">
        <f t="shared" si="18"/>
        <v>7.70991629104958</v>
      </c>
      <c r="G465" s="100">
        <v>62.12</v>
      </c>
      <c r="H465" s="100">
        <v>478.94</v>
      </c>
      <c r="I465" s="35">
        <v>395.3</v>
      </c>
      <c r="J465" s="7" t="s">
        <v>85</v>
      </c>
      <c r="K465" s="35"/>
      <c r="L465" s="146" t="s">
        <v>262</v>
      </c>
      <c r="M465" s="112" t="str">
        <f t="shared" si="19"/>
        <v>20227闽A83P3B</v>
      </c>
    </row>
    <row r="466" s="85" customFormat="1" ht="20.1" customHeight="1" spans="1:13">
      <c r="A466" s="98">
        <v>465</v>
      </c>
      <c r="B466" s="99"/>
      <c r="C466" s="143"/>
      <c r="D466" s="100"/>
      <c r="E466" s="100"/>
      <c r="F466" s="102"/>
      <c r="G466" s="100"/>
      <c r="H466" s="100"/>
      <c r="I466" s="35"/>
      <c r="J466" s="35"/>
      <c r="K466" s="35"/>
      <c r="L466" s="147"/>
      <c r="M466" s="112" t="str">
        <f t="shared" si="19"/>
        <v>19001</v>
      </c>
    </row>
    <row r="467" s="85" customFormat="1" ht="20.1" customHeight="1" spans="1:13">
      <c r="A467" s="98">
        <v>466</v>
      </c>
      <c r="B467" s="99">
        <v>44744</v>
      </c>
      <c r="C467" s="100">
        <v>182002</v>
      </c>
      <c r="D467" s="101" t="s">
        <v>327</v>
      </c>
      <c r="E467" s="100">
        <v>23629</v>
      </c>
      <c r="F467" s="102">
        <f t="shared" si="18"/>
        <v>8.9202290857026</v>
      </c>
      <c r="G467" s="100">
        <v>48.89</v>
      </c>
      <c r="H467" s="100">
        <v>436.11</v>
      </c>
      <c r="I467" s="35">
        <v>378.79</v>
      </c>
      <c r="J467" s="7" t="s">
        <v>144</v>
      </c>
      <c r="K467" s="35"/>
      <c r="L467" s="146" t="s">
        <v>262</v>
      </c>
      <c r="M467" s="112" t="str">
        <f t="shared" si="19"/>
        <v>20227闽AM9W86</v>
      </c>
    </row>
    <row r="468" s="85" customFormat="1" ht="20.1" customHeight="1" spans="1:13">
      <c r="A468" s="98">
        <v>467</v>
      </c>
      <c r="B468" s="99">
        <v>44748</v>
      </c>
      <c r="C468" s="100">
        <v>182002</v>
      </c>
      <c r="D468" s="101" t="s">
        <v>327</v>
      </c>
      <c r="E468" s="100">
        <v>23895</v>
      </c>
      <c r="F468" s="102">
        <f t="shared" si="18"/>
        <v>8.92094060409487</v>
      </c>
      <c r="G468" s="100">
        <v>49.33</v>
      </c>
      <c r="H468" s="100">
        <v>440.07</v>
      </c>
      <c r="I468" s="35">
        <v>1938.72</v>
      </c>
      <c r="J468" s="7" t="s">
        <v>144</v>
      </c>
      <c r="K468" s="35"/>
      <c r="L468" s="146" t="s">
        <v>262</v>
      </c>
      <c r="M468" s="112" t="str">
        <f t="shared" si="19"/>
        <v>20227闽AM9W86</v>
      </c>
    </row>
    <row r="469" s="85" customFormat="1" ht="20.1" customHeight="1" spans="1:13">
      <c r="A469" s="98">
        <v>468</v>
      </c>
      <c r="B469" s="99">
        <v>44752</v>
      </c>
      <c r="C469" s="100">
        <v>182002</v>
      </c>
      <c r="D469" s="101" t="s">
        <v>327</v>
      </c>
      <c r="E469" s="100">
        <v>24152</v>
      </c>
      <c r="F469" s="102">
        <f t="shared" si="18"/>
        <v>8.92004454342984</v>
      </c>
      <c r="G469" s="100">
        <v>44.9</v>
      </c>
      <c r="H469" s="100">
        <v>400.51</v>
      </c>
      <c r="I469" s="35">
        <v>3038.21</v>
      </c>
      <c r="J469" s="7" t="s">
        <v>144</v>
      </c>
      <c r="K469" s="35"/>
      <c r="L469" s="146" t="s">
        <v>262</v>
      </c>
      <c r="M469" s="112" t="str">
        <f t="shared" si="19"/>
        <v>20227闽AM9W86</v>
      </c>
    </row>
    <row r="470" s="85" customFormat="1" ht="20.1" customHeight="1" spans="1:13">
      <c r="A470" s="98">
        <v>469</v>
      </c>
      <c r="B470" s="99">
        <v>44755</v>
      </c>
      <c r="C470" s="100">
        <v>182002</v>
      </c>
      <c r="D470" s="101" t="s">
        <v>327</v>
      </c>
      <c r="E470" s="100">
        <v>24370</v>
      </c>
      <c r="F470" s="102">
        <f t="shared" si="18"/>
        <v>8.1290723700572</v>
      </c>
      <c r="G470" s="100">
        <v>40.21</v>
      </c>
      <c r="H470" s="100">
        <v>326.87</v>
      </c>
      <c r="I470" s="35">
        <v>2711.34</v>
      </c>
      <c r="J470" s="7" t="s">
        <v>144</v>
      </c>
      <c r="K470" s="35"/>
      <c r="L470" s="146" t="s">
        <v>262</v>
      </c>
      <c r="M470" s="112" t="str">
        <f t="shared" si="19"/>
        <v>20227闽AM9W86</v>
      </c>
    </row>
    <row r="471" s="85" customFormat="1" ht="20.1" customHeight="1" spans="1:13">
      <c r="A471" s="98">
        <v>470</v>
      </c>
      <c r="B471" s="99">
        <v>44759</v>
      </c>
      <c r="C471" s="100">
        <v>182002</v>
      </c>
      <c r="D471" s="101" t="s">
        <v>327</v>
      </c>
      <c r="E471" s="100">
        <v>24621</v>
      </c>
      <c r="F471" s="102">
        <f t="shared" si="18"/>
        <v>8.13019652305367</v>
      </c>
      <c r="G471" s="100">
        <v>52.92</v>
      </c>
      <c r="H471" s="100">
        <v>430.25</v>
      </c>
      <c r="I471" s="35">
        <v>2281.09</v>
      </c>
      <c r="J471" s="7" t="s">
        <v>144</v>
      </c>
      <c r="K471" s="35"/>
      <c r="L471" s="146" t="s">
        <v>262</v>
      </c>
      <c r="M471" s="112" t="str">
        <f t="shared" si="19"/>
        <v>20227闽AM9W86</v>
      </c>
    </row>
    <row r="472" s="85" customFormat="1" ht="20.1" customHeight="1" spans="1:13">
      <c r="A472" s="98">
        <v>471</v>
      </c>
      <c r="B472" s="99">
        <v>44763</v>
      </c>
      <c r="C472" s="100">
        <v>182002</v>
      </c>
      <c r="D472" s="101" t="s">
        <v>327</v>
      </c>
      <c r="E472" s="100">
        <v>24851</v>
      </c>
      <c r="F472" s="102">
        <f t="shared" si="18"/>
        <v>8.13023037141514</v>
      </c>
      <c r="G472" s="100">
        <v>42.54</v>
      </c>
      <c r="H472" s="100">
        <v>345.86</v>
      </c>
      <c r="I472" s="35">
        <v>1935.23</v>
      </c>
      <c r="J472" s="7" t="s">
        <v>144</v>
      </c>
      <c r="K472" s="35"/>
      <c r="L472" s="146" t="s">
        <v>262</v>
      </c>
      <c r="M472" s="112" t="str">
        <f t="shared" si="19"/>
        <v>20227闽AM9W86</v>
      </c>
    </row>
    <row r="473" s="85" customFormat="1" ht="20.1" customHeight="1" spans="1:13">
      <c r="A473" s="98">
        <v>472</v>
      </c>
      <c r="B473" s="99">
        <v>44766</v>
      </c>
      <c r="C473" s="100">
        <v>182002</v>
      </c>
      <c r="D473" s="101" t="s">
        <v>327</v>
      </c>
      <c r="E473" s="100">
        <v>25191</v>
      </c>
      <c r="F473" s="102">
        <f t="shared" si="18"/>
        <v>8.12930858657965</v>
      </c>
      <c r="G473" s="100">
        <v>49.03</v>
      </c>
      <c r="H473" s="100">
        <v>398.58</v>
      </c>
      <c r="I473" s="35">
        <v>1536.65</v>
      </c>
      <c r="J473" s="7" t="s">
        <v>144</v>
      </c>
      <c r="K473" s="35"/>
      <c r="L473" s="146" t="s">
        <v>262</v>
      </c>
      <c r="M473" s="112" t="str">
        <f t="shared" si="19"/>
        <v>20227闽AM9W86</v>
      </c>
    </row>
    <row r="474" s="85" customFormat="1" ht="20.1" customHeight="1" spans="1:13">
      <c r="A474" s="98">
        <v>473</v>
      </c>
      <c r="B474" s="99"/>
      <c r="C474" s="143"/>
      <c r="D474" s="100"/>
      <c r="E474" s="100"/>
      <c r="F474" s="102"/>
      <c r="G474" s="100"/>
      <c r="H474" s="100"/>
      <c r="I474" s="35"/>
      <c r="J474" s="35"/>
      <c r="K474" s="35"/>
      <c r="L474" s="147"/>
      <c r="M474" s="112" t="str">
        <f t="shared" si="19"/>
        <v>19001</v>
      </c>
    </row>
    <row r="475" s="85" customFormat="1" ht="20.1" customHeight="1" spans="1:13">
      <c r="A475" s="98">
        <v>474</v>
      </c>
      <c r="B475" s="99">
        <v>44750</v>
      </c>
      <c r="C475" s="100">
        <v>182002</v>
      </c>
      <c r="D475" s="101" t="s">
        <v>328</v>
      </c>
      <c r="E475" s="100"/>
      <c r="F475" s="102">
        <f>H475/G475</f>
        <v>8.92062790183507</v>
      </c>
      <c r="G475" s="100">
        <v>45.23</v>
      </c>
      <c r="H475" s="100">
        <v>403.48</v>
      </c>
      <c r="I475" s="35">
        <v>4134.78</v>
      </c>
      <c r="J475" s="7" t="s">
        <v>205</v>
      </c>
      <c r="K475" s="35"/>
      <c r="L475" s="146" t="s">
        <v>310</v>
      </c>
      <c r="M475" s="112" t="str">
        <f t="shared" si="19"/>
        <v>20227闽AK8E11</v>
      </c>
    </row>
    <row r="476" s="85" customFormat="1" ht="20.1" customHeight="1" spans="1:13">
      <c r="A476" s="98">
        <v>475</v>
      </c>
      <c r="B476" s="99">
        <v>44758</v>
      </c>
      <c r="C476" s="100">
        <v>182002</v>
      </c>
      <c r="D476" s="101" t="s">
        <v>328</v>
      </c>
      <c r="E476" s="100"/>
      <c r="F476" s="102">
        <f>H476/G476</f>
        <v>8.12908011869436</v>
      </c>
      <c r="G476" s="100">
        <v>40.44</v>
      </c>
      <c r="H476" s="100">
        <v>328.74</v>
      </c>
      <c r="I476" s="35">
        <v>3806.04</v>
      </c>
      <c r="J476" s="7" t="s">
        <v>205</v>
      </c>
      <c r="K476" s="35"/>
      <c r="L476" s="146" t="s">
        <v>262</v>
      </c>
      <c r="M476" s="112" t="str">
        <f t="shared" si="19"/>
        <v>20227闽AK8E11</v>
      </c>
    </row>
    <row r="477" s="85" customFormat="1" ht="20.1" customHeight="1" spans="1:13">
      <c r="A477" s="98">
        <v>476</v>
      </c>
      <c r="B477" s="99">
        <v>44764</v>
      </c>
      <c r="C477" s="100">
        <v>182002</v>
      </c>
      <c r="D477" s="101" t="s">
        <v>328</v>
      </c>
      <c r="E477" s="100"/>
      <c r="F477" s="102">
        <f>H477/G477</f>
        <v>8.1290723700572</v>
      </c>
      <c r="G477" s="100">
        <v>40.21</v>
      </c>
      <c r="H477" s="100">
        <v>326.87</v>
      </c>
      <c r="I477" s="35">
        <v>3479.17</v>
      </c>
      <c r="J477" s="7" t="s">
        <v>205</v>
      </c>
      <c r="K477" s="35"/>
      <c r="L477" s="146" t="s">
        <v>262</v>
      </c>
      <c r="M477" s="112" t="str">
        <f t="shared" si="19"/>
        <v>20227闽AK8E11</v>
      </c>
    </row>
    <row r="478" s="85" customFormat="1" ht="20.1" customHeight="1" spans="1:13">
      <c r="A478" s="98">
        <v>477</v>
      </c>
      <c r="B478" s="99">
        <v>44769</v>
      </c>
      <c r="C478" s="100">
        <v>182002</v>
      </c>
      <c r="D478" s="101" t="s">
        <v>328</v>
      </c>
      <c r="E478" s="100">
        <v>33719</v>
      </c>
      <c r="F478" s="102">
        <f>H478/G478</f>
        <v>7.89925891616489</v>
      </c>
      <c r="G478" s="100">
        <v>43.18</v>
      </c>
      <c r="H478" s="100">
        <v>341.09</v>
      </c>
      <c r="I478" s="35">
        <v>3138.08</v>
      </c>
      <c r="J478" s="7" t="s">
        <v>205</v>
      </c>
      <c r="K478" s="35"/>
      <c r="L478" s="146" t="s">
        <v>262</v>
      </c>
      <c r="M478" s="112" t="str">
        <f t="shared" si="19"/>
        <v>20227闽AK8E11</v>
      </c>
    </row>
    <row r="479" s="85" customFormat="1" ht="20.1" customHeight="1" spans="1:13">
      <c r="A479" s="98">
        <v>478</v>
      </c>
      <c r="B479" s="99"/>
      <c r="C479" s="143"/>
      <c r="D479" s="100"/>
      <c r="E479" s="100"/>
      <c r="F479" s="102"/>
      <c r="G479" s="100"/>
      <c r="H479" s="100"/>
      <c r="I479" s="35"/>
      <c r="J479" s="35"/>
      <c r="K479" s="35"/>
      <c r="L479" s="147"/>
      <c r="M479" s="112" t="str">
        <f t="shared" si="19"/>
        <v>19001</v>
      </c>
    </row>
    <row r="480" s="85" customFormat="1" ht="20.1" customHeight="1" spans="1:13">
      <c r="A480" s="98">
        <v>479</v>
      </c>
      <c r="B480" s="99">
        <v>44744</v>
      </c>
      <c r="C480" s="142">
        <v>190002</v>
      </c>
      <c r="D480" s="101" t="s">
        <v>329</v>
      </c>
      <c r="E480" s="100">
        <v>165191</v>
      </c>
      <c r="F480" s="102">
        <f>H480/G480</f>
        <v>8.91946849204751</v>
      </c>
      <c r="G480" s="100">
        <v>49.67</v>
      </c>
      <c r="H480" s="100">
        <v>443.03</v>
      </c>
      <c r="I480" s="35">
        <v>1873.47</v>
      </c>
      <c r="J480" s="7" t="s">
        <v>162</v>
      </c>
      <c r="K480" s="35"/>
      <c r="L480" s="146" t="s">
        <v>262</v>
      </c>
      <c r="M480" s="112" t="str">
        <f t="shared" si="19"/>
        <v>20227闽A632Q8</v>
      </c>
    </row>
    <row r="481" s="85" customFormat="1" ht="20.1" customHeight="1" spans="1:13">
      <c r="A481" s="98">
        <v>480</v>
      </c>
      <c r="B481" s="99">
        <v>44754</v>
      </c>
      <c r="C481" s="142">
        <v>190002</v>
      </c>
      <c r="D481" s="101" t="s">
        <v>329</v>
      </c>
      <c r="E481" s="100">
        <v>165710</v>
      </c>
      <c r="F481" s="102">
        <f>H481/G481</f>
        <v>8.42083924589499</v>
      </c>
      <c r="G481" s="100">
        <v>49.33</v>
      </c>
      <c r="H481" s="100">
        <v>415.4</v>
      </c>
      <c r="I481" s="35">
        <v>1958.07</v>
      </c>
      <c r="J481" s="7" t="s">
        <v>162</v>
      </c>
      <c r="K481" s="35"/>
      <c r="L481" s="146" t="s">
        <v>262</v>
      </c>
      <c r="M481" s="112" t="str">
        <f t="shared" si="19"/>
        <v>20227闽A632Q8</v>
      </c>
    </row>
    <row r="482" s="85" customFormat="1" ht="20.1" customHeight="1" spans="1:13">
      <c r="A482" s="98">
        <v>481</v>
      </c>
      <c r="B482" s="99" t="s">
        <v>330</v>
      </c>
      <c r="C482" s="142">
        <v>190002</v>
      </c>
      <c r="D482" s="101" t="s">
        <v>331</v>
      </c>
      <c r="E482" s="100">
        <v>166193</v>
      </c>
      <c r="F482" s="102">
        <f>H482/G482</f>
        <v>8.72954014029618</v>
      </c>
      <c r="G482" s="100">
        <v>12.83</v>
      </c>
      <c r="H482" s="100">
        <v>112</v>
      </c>
      <c r="I482" s="35">
        <v>0</v>
      </c>
      <c r="J482" s="7" t="s">
        <v>162</v>
      </c>
      <c r="K482" s="149"/>
      <c r="L482" s="151" t="s">
        <v>261</v>
      </c>
      <c r="M482" s="112" t="str">
        <f t="shared" si="19"/>
        <v>20227闽A632Q8</v>
      </c>
    </row>
    <row r="483" s="85" customFormat="1" ht="20.1" customHeight="1" spans="1:13">
      <c r="A483" s="98">
        <v>482</v>
      </c>
      <c r="B483" s="99"/>
      <c r="C483" s="152"/>
      <c r="D483" s="100"/>
      <c r="E483" s="100"/>
      <c r="F483" s="102"/>
      <c r="G483" s="100"/>
      <c r="H483" s="100"/>
      <c r="I483" s="35"/>
      <c r="J483" s="35"/>
      <c r="K483" s="149"/>
      <c r="L483" s="145"/>
      <c r="M483" s="112" t="str">
        <f t="shared" si="19"/>
        <v>19001</v>
      </c>
    </row>
    <row r="484" s="85" customFormat="1" ht="20.1" customHeight="1" spans="1:13">
      <c r="A484" s="98">
        <v>483</v>
      </c>
      <c r="B484" s="99">
        <v>44765</v>
      </c>
      <c r="C484" s="142">
        <v>190002</v>
      </c>
      <c r="D484" s="101" t="s">
        <v>329</v>
      </c>
      <c r="E484" s="100">
        <v>166967</v>
      </c>
      <c r="F484" s="102">
        <f t="shared" ref="F484:F490" si="20">H484/G484</f>
        <v>8.62957509465713</v>
      </c>
      <c r="G484" s="100">
        <v>47.54</v>
      </c>
      <c r="H484" s="100">
        <v>410.25</v>
      </c>
      <c r="I484" s="35">
        <v>547.32</v>
      </c>
      <c r="J484" s="7" t="s">
        <v>162</v>
      </c>
      <c r="K484" s="35"/>
      <c r="L484" s="146" t="s">
        <v>262</v>
      </c>
      <c r="M484" s="112" t="str">
        <f t="shared" si="19"/>
        <v>20227闽A632Q8</v>
      </c>
    </row>
    <row r="485" s="85" customFormat="1" ht="20.1" customHeight="1" spans="1:13">
      <c r="A485" s="98">
        <v>484</v>
      </c>
      <c r="B485" s="99">
        <v>44769</v>
      </c>
      <c r="C485" s="142">
        <v>190002</v>
      </c>
      <c r="D485" s="101" t="s">
        <v>329</v>
      </c>
      <c r="E485" s="100">
        <v>167486</v>
      </c>
      <c r="F485" s="102">
        <f t="shared" si="20"/>
        <v>7.90037593984962</v>
      </c>
      <c r="G485" s="100">
        <v>47.88</v>
      </c>
      <c r="H485" s="100">
        <v>378.27</v>
      </c>
      <c r="I485" s="35">
        <v>1169.55</v>
      </c>
      <c r="J485" s="7" t="s">
        <v>162</v>
      </c>
      <c r="K485" s="35"/>
      <c r="L485" s="146" t="s">
        <v>262</v>
      </c>
      <c r="M485" s="112" t="str">
        <f t="shared" si="19"/>
        <v>20227闽A632Q8</v>
      </c>
    </row>
    <row r="486" s="85" customFormat="1" ht="20.1" customHeight="1" spans="1:13">
      <c r="A486" s="98">
        <v>485</v>
      </c>
      <c r="B486" s="99" t="s">
        <v>330</v>
      </c>
      <c r="C486" s="142">
        <v>190002</v>
      </c>
      <c r="D486" s="6" t="s">
        <v>194</v>
      </c>
      <c r="E486" s="100">
        <v>166396</v>
      </c>
      <c r="F486" s="102">
        <f t="shared" si="20"/>
        <v>8.72998932764141</v>
      </c>
      <c r="G486" s="100">
        <v>46.85</v>
      </c>
      <c r="H486" s="100">
        <v>409</v>
      </c>
      <c r="I486" s="35"/>
      <c r="J486" s="7" t="s">
        <v>162</v>
      </c>
      <c r="K486" s="149"/>
      <c r="L486" s="146" t="s">
        <v>332</v>
      </c>
      <c r="M486" s="112" t="str">
        <f t="shared" si="19"/>
        <v>20227闽A632Q8</v>
      </c>
    </row>
    <row r="487" s="85" customFormat="1" ht="20.1" customHeight="1" spans="1:13">
      <c r="A487" s="98">
        <v>486</v>
      </c>
      <c r="B487" s="99">
        <v>44749</v>
      </c>
      <c r="C487" s="142">
        <v>183022</v>
      </c>
      <c r="D487" s="101" t="s">
        <v>333</v>
      </c>
      <c r="E487" s="100">
        <v>1156</v>
      </c>
      <c r="F487" s="102">
        <f t="shared" si="20"/>
        <v>8.92046753906746</v>
      </c>
      <c r="G487" s="100">
        <v>78.71</v>
      </c>
      <c r="H487" s="100">
        <v>702.13</v>
      </c>
      <c r="I487" s="35">
        <v>3069.8</v>
      </c>
      <c r="J487" s="7" t="s">
        <v>290</v>
      </c>
      <c r="K487" s="35"/>
      <c r="L487" s="146" t="s">
        <v>262</v>
      </c>
      <c r="M487" s="112" t="str">
        <f t="shared" si="19"/>
        <v>20227闽A92P3S</v>
      </c>
    </row>
    <row r="488" s="85" customFormat="1" ht="20.1" customHeight="1" spans="1:13">
      <c r="A488" s="98">
        <v>487</v>
      </c>
      <c r="B488" s="99">
        <v>44756</v>
      </c>
      <c r="C488" s="142">
        <v>183022</v>
      </c>
      <c r="D488" s="101" t="s">
        <v>333</v>
      </c>
      <c r="E488" s="100">
        <v>1452</v>
      </c>
      <c r="F488" s="102">
        <f t="shared" si="20"/>
        <v>8.13032511210762</v>
      </c>
      <c r="G488" s="100">
        <v>71.36</v>
      </c>
      <c r="H488" s="100">
        <v>580.18</v>
      </c>
      <c r="I488" s="35">
        <v>2489.62</v>
      </c>
      <c r="J488" s="7" t="s">
        <v>290</v>
      </c>
      <c r="K488" s="35"/>
      <c r="L488" s="146" t="s">
        <v>262</v>
      </c>
      <c r="M488" s="112" t="str">
        <f t="shared" si="19"/>
        <v>20227闽A92P3S</v>
      </c>
    </row>
    <row r="489" s="85" customFormat="1" ht="20.1" customHeight="1" spans="1:13">
      <c r="A489" s="98">
        <v>488</v>
      </c>
      <c r="B489" s="99">
        <v>44762</v>
      </c>
      <c r="C489" s="142">
        <v>183022</v>
      </c>
      <c r="D489" s="101" t="s">
        <v>333</v>
      </c>
      <c r="E489" s="100">
        <v>1720</v>
      </c>
      <c r="F489" s="102">
        <f t="shared" si="20"/>
        <v>8.13011152416357</v>
      </c>
      <c r="G489" s="100">
        <v>83.39</v>
      </c>
      <c r="H489" s="100">
        <v>677.97</v>
      </c>
      <c r="I489" s="35">
        <v>1811.65</v>
      </c>
      <c r="J489" s="7" t="s">
        <v>290</v>
      </c>
      <c r="K489" s="35"/>
      <c r="L489" s="146" t="s">
        <v>262</v>
      </c>
      <c r="M489" s="112" t="str">
        <f t="shared" si="19"/>
        <v>20227闽A92P3S</v>
      </c>
    </row>
    <row r="490" s="85" customFormat="1" ht="20.1" customHeight="1" spans="1:13">
      <c r="A490" s="98">
        <v>489</v>
      </c>
      <c r="B490" s="99">
        <v>44768</v>
      </c>
      <c r="C490" s="142">
        <v>183022</v>
      </c>
      <c r="D490" s="101" t="s">
        <v>333</v>
      </c>
      <c r="E490" s="100">
        <v>1997</v>
      </c>
      <c r="F490" s="102">
        <f t="shared" si="20"/>
        <v>8.12975737392959</v>
      </c>
      <c r="G490" s="100">
        <v>84.08</v>
      </c>
      <c r="H490" s="100">
        <v>683.55</v>
      </c>
      <c r="I490" s="35">
        <v>1128.1</v>
      </c>
      <c r="J490" s="7" t="s">
        <v>290</v>
      </c>
      <c r="K490" s="35"/>
      <c r="L490" s="146" t="s">
        <v>262</v>
      </c>
      <c r="M490" s="112" t="str">
        <f t="shared" si="19"/>
        <v>20227闽A92P3S</v>
      </c>
    </row>
    <row r="491" s="85" customFormat="1" ht="20.1" customHeight="1" spans="1:13">
      <c r="A491" s="98">
        <v>490</v>
      </c>
      <c r="B491" s="99"/>
      <c r="C491" s="143"/>
      <c r="D491" s="100"/>
      <c r="E491" s="100"/>
      <c r="F491" s="102"/>
      <c r="G491" s="100"/>
      <c r="H491" s="100"/>
      <c r="I491" s="35"/>
      <c r="J491" s="35"/>
      <c r="K491" s="35"/>
      <c r="L491" s="147"/>
      <c r="M491" s="112" t="str">
        <f t="shared" si="19"/>
        <v>19001</v>
      </c>
    </row>
    <row r="492" s="85" customFormat="1" ht="20.1" customHeight="1" spans="1:13">
      <c r="A492" s="98">
        <v>491</v>
      </c>
      <c r="B492" s="99">
        <v>44746</v>
      </c>
      <c r="C492" s="143"/>
      <c r="D492" s="101" t="s">
        <v>334</v>
      </c>
      <c r="E492" s="100"/>
      <c r="F492" s="102">
        <f>H492/G492</f>
        <v>8.9188679245283</v>
      </c>
      <c r="G492" s="100">
        <v>26.5</v>
      </c>
      <c r="H492" s="100">
        <v>236.35</v>
      </c>
      <c r="I492" s="35">
        <v>1767.35</v>
      </c>
      <c r="J492" s="35"/>
      <c r="K492" s="35"/>
      <c r="L492" s="146" t="s">
        <v>335</v>
      </c>
      <c r="M492" s="112" t="str">
        <f t="shared" si="19"/>
        <v>20227闽A92P3N</v>
      </c>
    </row>
    <row r="493" s="85" customFormat="1" ht="20.1" customHeight="1" spans="1:13">
      <c r="A493" s="98">
        <v>492</v>
      </c>
      <c r="B493" s="99">
        <v>44751</v>
      </c>
      <c r="C493" s="143"/>
      <c r="D493" s="101" t="s">
        <v>334</v>
      </c>
      <c r="E493" s="100"/>
      <c r="F493" s="102">
        <f>H493/G493</f>
        <v>8.92002405291642</v>
      </c>
      <c r="G493" s="100">
        <v>16.63</v>
      </c>
      <c r="H493" s="100">
        <v>148.34</v>
      </c>
      <c r="I493" s="35">
        <v>1619.01</v>
      </c>
      <c r="J493" s="35"/>
      <c r="K493" s="35"/>
      <c r="L493" s="146" t="s">
        <v>335</v>
      </c>
      <c r="M493" s="112" t="str">
        <f t="shared" si="19"/>
        <v>20227闽A92P3N</v>
      </c>
    </row>
    <row r="494" s="85" customFormat="1" ht="20.1" customHeight="1" spans="1:13">
      <c r="A494" s="98">
        <v>493</v>
      </c>
      <c r="B494" s="99">
        <v>44753</v>
      </c>
      <c r="C494" s="143"/>
      <c r="D494" s="101" t="s">
        <v>334</v>
      </c>
      <c r="E494" s="100"/>
      <c r="F494" s="102">
        <f>H494/G494</f>
        <v>8.72292993630573</v>
      </c>
      <c r="G494" s="100">
        <v>9.42</v>
      </c>
      <c r="H494" s="100">
        <v>82.17</v>
      </c>
      <c r="I494" s="35">
        <v>1536.84</v>
      </c>
      <c r="J494" s="35"/>
      <c r="K494" s="35"/>
      <c r="L494" s="146" t="s">
        <v>335</v>
      </c>
      <c r="M494" s="112" t="str">
        <f t="shared" si="19"/>
        <v>20227闽A92P3N</v>
      </c>
    </row>
    <row r="495" s="85" customFormat="1" ht="20.1" customHeight="1" spans="1:13">
      <c r="A495" s="98">
        <v>494</v>
      </c>
      <c r="B495" s="99">
        <v>44757</v>
      </c>
      <c r="C495" s="143"/>
      <c r="D495" s="101" t="s">
        <v>334</v>
      </c>
      <c r="E495" s="100"/>
      <c r="F495" s="102">
        <f t="shared" ref="F495:F558" si="21">H495/G495</f>
        <v>8.43340611353712</v>
      </c>
      <c r="G495" s="100">
        <v>9.16</v>
      </c>
      <c r="H495" s="100">
        <v>77.25</v>
      </c>
      <c r="I495" s="35">
        <v>1459.59</v>
      </c>
      <c r="J495" s="35"/>
      <c r="K495" s="35"/>
      <c r="L495" s="146" t="s">
        <v>335</v>
      </c>
      <c r="M495" s="112" t="str">
        <f t="shared" si="19"/>
        <v>20227闽A92P3N</v>
      </c>
    </row>
    <row r="496" s="85" customFormat="1" ht="20.1" customHeight="1" spans="1:13">
      <c r="A496" s="98">
        <v>495</v>
      </c>
      <c r="B496" s="99">
        <v>44769</v>
      </c>
      <c r="C496" s="143"/>
      <c r="D496" s="101" t="s">
        <v>334</v>
      </c>
      <c r="E496" s="100"/>
      <c r="F496" s="102">
        <f t="shared" si="21"/>
        <v>7.89894291754757</v>
      </c>
      <c r="G496" s="100">
        <v>23.65</v>
      </c>
      <c r="H496" s="100">
        <v>186.81</v>
      </c>
      <c r="I496" s="35">
        <v>1272.78</v>
      </c>
      <c r="J496" s="35"/>
      <c r="K496" s="35"/>
      <c r="L496" s="146" t="s">
        <v>335</v>
      </c>
      <c r="M496" s="112" t="str">
        <f t="shared" si="19"/>
        <v>20227闽A92P3N</v>
      </c>
    </row>
    <row r="497" s="85" customFormat="1" ht="20.1" customHeight="1" spans="1:13">
      <c r="A497" s="98">
        <v>496</v>
      </c>
      <c r="B497" s="99" t="s">
        <v>336</v>
      </c>
      <c r="C497" s="152"/>
      <c r="D497" s="101" t="s">
        <v>334</v>
      </c>
      <c r="E497" s="148"/>
      <c r="F497" s="102">
        <f t="shared" si="21"/>
        <v>8.73205741626794</v>
      </c>
      <c r="G497" s="100">
        <v>8.36</v>
      </c>
      <c r="H497" s="100">
        <v>73</v>
      </c>
      <c r="I497" s="35">
        <v>0</v>
      </c>
      <c r="J497" s="149"/>
      <c r="K497" s="149"/>
      <c r="L497" s="146" t="s">
        <v>335</v>
      </c>
      <c r="M497" s="112" t="str">
        <f t="shared" si="19"/>
        <v>20227闽A92P3N</v>
      </c>
    </row>
    <row r="498" s="85" customFormat="1" ht="20.1" customHeight="1" spans="1:13">
      <c r="A498" s="98">
        <v>497</v>
      </c>
      <c r="B498" s="99"/>
      <c r="C498" s="152"/>
      <c r="D498" s="148"/>
      <c r="E498" s="148"/>
      <c r="F498" s="102"/>
      <c r="G498" s="100"/>
      <c r="H498" s="100"/>
      <c r="I498" s="35"/>
      <c r="J498" s="149"/>
      <c r="K498" s="149"/>
      <c r="L498" s="145"/>
      <c r="M498" s="112" t="str">
        <f t="shared" si="19"/>
        <v>19001</v>
      </c>
    </row>
    <row r="499" s="85" customFormat="1" ht="20.1" customHeight="1" spans="1:13">
      <c r="A499" s="98">
        <v>498</v>
      </c>
      <c r="B499" s="99">
        <v>44743</v>
      </c>
      <c r="C499" s="142">
        <v>183016</v>
      </c>
      <c r="D499" s="101" t="s">
        <v>337</v>
      </c>
      <c r="E499" s="100">
        <v>1393</v>
      </c>
      <c r="F499" s="102">
        <f t="shared" si="21"/>
        <v>8.92073170731707</v>
      </c>
      <c r="G499" s="100">
        <v>55.76</v>
      </c>
      <c r="H499" s="100">
        <v>497.42</v>
      </c>
      <c r="I499" s="35">
        <v>1502.58</v>
      </c>
      <c r="J499" s="7" t="s">
        <v>77</v>
      </c>
      <c r="K499" s="35"/>
      <c r="L499" s="146" t="s">
        <v>262</v>
      </c>
      <c r="M499" s="112" t="str">
        <f t="shared" si="19"/>
        <v>20227闽A63Q6R</v>
      </c>
    </row>
    <row r="500" s="85" customFormat="1" ht="20.1" customHeight="1" spans="1:13">
      <c r="A500" s="98">
        <v>499</v>
      </c>
      <c r="B500" s="99">
        <v>44746</v>
      </c>
      <c r="C500" s="142">
        <v>183016</v>
      </c>
      <c r="D500" s="101" t="s">
        <v>337</v>
      </c>
      <c r="E500" s="100">
        <v>1489</v>
      </c>
      <c r="F500" s="102">
        <f t="shared" si="21"/>
        <v>8.92003968253968</v>
      </c>
      <c r="G500" s="100">
        <v>50.4</v>
      </c>
      <c r="H500" s="100">
        <v>449.57</v>
      </c>
      <c r="I500" s="35">
        <v>2553.01</v>
      </c>
      <c r="J500" s="7" t="s">
        <v>77</v>
      </c>
      <c r="K500" s="35"/>
      <c r="L500" s="146" t="s">
        <v>262</v>
      </c>
      <c r="M500" s="112" t="str">
        <f t="shared" si="19"/>
        <v>20227闽A63Q6R</v>
      </c>
    </row>
    <row r="501" s="85" customFormat="1" ht="20.1" customHeight="1" spans="1:13">
      <c r="A501" s="98">
        <v>500</v>
      </c>
      <c r="B501" s="99">
        <v>44750</v>
      </c>
      <c r="C501" s="142">
        <v>183016</v>
      </c>
      <c r="D501" s="101" t="s">
        <v>337</v>
      </c>
      <c r="E501" s="100">
        <v>1558</v>
      </c>
      <c r="F501" s="102">
        <f t="shared" si="21"/>
        <v>8.92057502246181</v>
      </c>
      <c r="G501" s="100">
        <v>55.65</v>
      </c>
      <c r="H501" s="100">
        <v>496.43</v>
      </c>
      <c r="I501" s="35">
        <v>2056.58</v>
      </c>
      <c r="J501" s="7" t="s">
        <v>77</v>
      </c>
      <c r="K501" s="35"/>
      <c r="L501" s="146" t="s">
        <v>262</v>
      </c>
      <c r="M501" s="112" t="str">
        <f t="shared" si="19"/>
        <v>20227闽A63Q6R</v>
      </c>
    </row>
    <row r="502" s="85" customFormat="1" ht="20.1" customHeight="1" spans="1:13">
      <c r="A502" s="98">
        <v>501</v>
      </c>
      <c r="B502" s="99">
        <v>44753</v>
      </c>
      <c r="C502" s="142">
        <v>183016</v>
      </c>
      <c r="D502" s="101" t="s">
        <v>337</v>
      </c>
      <c r="E502" s="100">
        <v>1629</v>
      </c>
      <c r="F502" s="102">
        <f t="shared" si="21"/>
        <v>8.42070697315047</v>
      </c>
      <c r="G502" s="100">
        <v>51.77</v>
      </c>
      <c r="H502" s="100">
        <v>435.94</v>
      </c>
      <c r="I502" s="35">
        <v>1620.64</v>
      </c>
      <c r="J502" s="7" t="s">
        <v>77</v>
      </c>
      <c r="K502" s="35"/>
      <c r="L502" s="146" t="s">
        <v>262</v>
      </c>
      <c r="M502" s="112" t="str">
        <f t="shared" si="19"/>
        <v>20227闽A63Q6R</v>
      </c>
    </row>
    <row r="503" s="85" customFormat="1" ht="20.1" customHeight="1" spans="1:13">
      <c r="A503" s="98">
        <v>502</v>
      </c>
      <c r="B503" s="99">
        <v>44756</v>
      </c>
      <c r="C503" s="142">
        <v>183016</v>
      </c>
      <c r="D503" s="101" t="s">
        <v>337</v>
      </c>
      <c r="E503" s="100">
        <v>1718</v>
      </c>
      <c r="F503" s="102">
        <f t="shared" si="21"/>
        <v>8.13023088023088</v>
      </c>
      <c r="G503" s="100">
        <v>55.44</v>
      </c>
      <c r="H503" s="100">
        <v>450.74</v>
      </c>
      <c r="I503" s="35">
        <v>1169.9</v>
      </c>
      <c r="J503" s="7" t="s">
        <v>77</v>
      </c>
      <c r="K503" s="35"/>
      <c r="L503" s="146" t="s">
        <v>262</v>
      </c>
      <c r="M503" s="112" t="str">
        <f t="shared" si="19"/>
        <v>20227闽A63Q6R</v>
      </c>
    </row>
    <row r="504" s="85" customFormat="1" ht="20.1" customHeight="1" spans="1:13">
      <c r="A504" s="98">
        <v>503</v>
      </c>
      <c r="B504" s="99">
        <v>44758</v>
      </c>
      <c r="C504" s="142">
        <v>183016</v>
      </c>
      <c r="D504" s="101" t="s">
        <v>337</v>
      </c>
      <c r="E504" s="100">
        <v>1789</v>
      </c>
      <c r="F504" s="102">
        <f t="shared" si="21"/>
        <v>8.13096529284165</v>
      </c>
      <c r="G504" s="100">
        <v>36.88</v>
      </c>
      <c r="H504" s="100">
        <v>299.87</v>
      </c>
      <c r="I504" s="35">
        <v>870.03</v>
      </c>
      <c r="J504" s="7" t="s">
        <v>77</v>
      </c>
      <c r="K504" s="35"/>
      <c r="L504" s="146" t="s">
        <v>262</v>
      </c>
      <c r="M504" s="112" t="str">
        <f t="shared" si="19"/>
        <v>20227闽A63Q6R</v>
      </c>
    </row>
    <row r="505" s="85" customFormat="1" ht="20.1" customHeight="1" spans="1:13">
      <c r="A505" s="98">
        <v>504</v>
      </c>
      <c r="B505" s="99">
        <v>44762</v>
      </c>
      <c r="C505" s="142">
        <v>183016</v>
      </c>
      <c r="D505" s="101" t="s">
        <v>337</v>
      </c>
      <c r="E505" s="100">
        <v>1870</v>
      </c>
      <c r="F505" s="102">
        <f t="shared" si="21"/>
        <v>8.12969891323713</v>
      </c>
      <c r="G505" s="100">
        <v>56.13</v>
      </c>
      <c r="H505" s="100">
        <v>456.32</v>
      </c>
      <c r="I505" s="35">
        <v>413.71</v>
      </c>
      <c r="J505" s="7" t="s">
        <v>77</v>
      </c>
      <c r="K505" s="35"/>
      <c r="L505" s="146" t="s">
        <v>262</v>
      </c>
      <c r="M505" s="112" t="str">
        <f t="shared" si="19"/>
        <v>20227闽A63Q6R</v>
      </c>
    </row>
    <row r="506" s="85" customFormat="1" ht="20.1" customHeight="1" spans="1:13">
      <c r="A506" s="98">
        <v>505</v>
      </c>
      <c r="B506" s="99">
        <v>44766</v>
      </c>
      <c r="C506" s="142">
        <v>183016</v>
      </c>
      <c r="D506" s="101" t="s">
        <v>337</v>
      </c>
      <c r="E506" s="100">
        <v>1957</v>
      </c>
      <c r="F506" s="102">
        <f t="shared" si="21"/>
        <v>8.1303852723477</v>
      </c>
      <c r="G506" s="100">
        <v>52.69</v>
      </c>
      <c r="H506" s="100">
        <v>428.39</v>
      </c>
      <c r="I506" s="35">
        <v>1985.32</v>
      </c>
      <c r="J506" s="7" t="s">
        <v>77</v>
      </c>
      <c r="K506" s="35"/>
      <c r="L506" s="146" t="s">
        <v>262</v>
      </c>
      <c r="M506" s="112" t="str">
        <f t="shared" si="19"/>
        <v>20227闽A63Q6R</v>
      </c>
    </row>
    <row r="507" s="85" customFormat="1" ht="20.1" customHeight="1" spans="1:13">
      <c r="A507" s="98">
        <v>506</v>
      </c>
      <c r="B507" s="99">
        <v>44770</v>
      </c>
      <c r="C507" s="142">
        <v>183016</v>
      </c>
      <c r="D507" s="101" t="s">
        <v>337</v>
      </c>
      <c r="E507" s="100">
        <v>2028</v>
      </c>
      <c r="F507" s="102">
        <f t="shared" si="21"/>
        <v>7.90009624639076</v>
      </c>
      <c r="G507" s="100">
        <v>51.95</v>
      </c>
      <c r="H507" s="100">
        <v>410.41</v>
      </c>
      <c r="I507" s="35">
        <v>1574.91</v>
      </c>
      <c r="J507" s="7" t="s">
        <v>77</v>
      </c>
      <c r="K507" s="35"/>
      <c r="L507" s="146" t="s">
        <v>262</v>
      </c>
      <c r="M507" s="112" t="str">
        <f t="shared" si="19"/>
        <v>20227闽A63Q6R</v>
      </c>
    </row>
    <row r="508" s="85" customFormat="1" ht="20.1" customHeight="1" spans="1:13">
      <c r="A508" s="98">
        <v>507</v>
      </c>
      <c r="B508" s="99"/>
      <c r="C508" s="143"/>
      <c r="D508" s="100"/>
      <c r="E508" s="100"/>
      <c r="F508" s="102"/>
      <c r="G508" s="100"/>
      <c r="H508" s="100"/>
      <c r="I508" s="35"/>
      <c r="J508" s="35"/>
      <c r="K508" s="35"/>
      <c r="L508" s="147"/>
      <c r="M508" s="112" t="str">
        <f t="shared" si="19"/>
        <v>19001</v>
      </c>
    </row>
    <row r="509" s="85" customFormat="1" ht="20.1" customHeight="1" spans="1:13">
      <c r="A509" s="98">
        <v>508</v>
      </c>
      <c r="B509" s="99" t="s">
        <v>338</v>
      </c>
      <c r="C509" s="142">
        <v>121020</v>
      </c>
      <c r="D509" s="101" t="s">
        <v>282</v>
      </c>
      <c r="E509" s="100">
        <v>3527</v>
      </c>
      <c r="F509" s="102">
        <f t="shared" si="21"/>
        <v>8.76004696107649</v>
      </c>
      <c r="G509" s="100">
        <v>110.73</v>
      </c>
      <c r="H509" s="100">
        <v>970</v>
      </c>
      <c r="I509" s="35">
        <v>731.28</v>
      </c>
      <c r="J509" s="7" t="s">
        <v>64</v>
      </c>
      <c r="K509" s="35"/>
      <c r="L509" s="151" t="s">
        <v>261</v>
      </c>
      <c r="M509" s="112" t="str">
        <f t="shared" si="19"/>
        <v>20227闽AU9103</v>
      </c>
    </row>
    <row r="510" s="85" customFormat="1" ht="20.1" customHeight="1" spans="1:13">
      <c r="A510" s="98">
        <v>509</v>
      </c>
      <c r="B510" s="99" t="s">
        <v>339</v>
      </c>
      <c r="C510" s="142">
        <v>121020</v>
      </c>
      <c r="D510" s="101" t="s">
        <v>282</v>
      </c>
      <c r="E510" s="100">
        <v>3757</v>
      </c>
      <c r="F510" s="102">
        <f t="shared" si="21"/>
        <v>8.76025199096636</v>
      </c>
      <c r="G510" s="100">
        <v>84.13</v>
      </c>
      <c r="H510" s="100">
        <v>737</v>
      </c>
      <c r="I510" s="35">
        <v>0.28</v>
      </c>
      <c r="J510" s="7" t="s">
        <v>64</v>
      </c>
      <c r="K510" s="35"/>
      <c r="L510" s="151" t="s">
        <v>261</v>
      </c>
      <c r="M510" s="112" t="str">
        <f t="shared" si="19"/>
        <v>20227闽AU9103</v>
      </c>
    </row>
    <row r="511" s="85" customFormat="1" ht="20.1" customHeight="1" spans="1:13">
      <c r="A511" s="98">
        <v>510</v>
      </c>
      <c r="B511" s="99">
        <v>44748</v>
      </c>
      <c r="C511" s="142">
        <v>121020</v>
      </c>
      <c r="D511" s="101" t="s">
        <v>340</v>
      </c>
      <c r="E511" s="100">
        <v>3922</v>
      </c>
      <c r="F511" s="102">
        <f t="shared" si="21"/>
        <v>8.2596027730935</v>
      </c>
      <c r="G511" s="100">
        <v>106.74</v>
      </c>
      <c r="H511" s="100">
        <v>881.63</v>
      </c>
      <c r="I511" s="35">
        <v>1118.37</v>
      </c>
      <c r="J511" s="7" t="s">
        <v>64</v>
      </c>
      <c r="K511" s="35"/>
      <c r="L511" s="146" t="s">
        <v>262</v>
      </c>
      <c r="M511" s="112" t="str">
        <f t="shared" si="19"/>
        <v>20227闽AU9103</v>
      </c>
    </row>
    <row r="512" s="85" customFormat="1" ht="20.1" customHeight="1" spans="1:13">
      <c r="A512" s="98">
        <v>511</v>
      </c>
      <c r="B512" s="99">
        <v>44751</v>
      </c>
      <c r="C512" s="142">
        <v>121020</v>
      </c>
      <c r="D512" s="101" t="s">
        <v>340</v>
      </c>
      <c r="E512" s="100">
        <v>4151</v>
      </c>
      <c r="F512" s="102">
        <f t="shared" si="21"/>
        <v>8.26012335746849</v>
      </c>
      <c r="G512" s="100">
        <v>111.87</v>
      </c>
      <c r="H512" s="100">
        <v>924.06</v>
      </c>
      <c r="I512" s="35">
        <v>4194.31</v>
      </c>
      <c r="J512" s="7" t="s">
        <v>64</v>
      </c>
      <c r="K512" s="35"/>
      <c r="L512" s="146" t="s">
        <v>262</v>
      </c>
      <c r="M512" s="112" t="str">
        <f t="shared" si="19"/>
        <v>20227闽AU9103</v>
      </c>
    </row>
    <row r="513" s="85" customFormat="1" ht="20.1" customHeight="1" spans="1:13">
      <c r="A513" s="98">
        <v>512</v>
      </c>
      <c r="B513" s="99">
        <v>44754</v>
      </c>
      <c r="C513" s="142">
        <v>121020</v>
      </c>
      <c r="D513" s="101" t="s">
        <v>340</v>
      </c>
      <c r="E513" s="100">
        <v>4441</v>
      </c>
      <c r="F513" s="102">
        <f t="shared" si="21"/>
        <v>8.25991657186196</v>
      </c>
      <c r="G513" s="100">
        <v>131.85</v>
      </c>
      <c r="H513" s="100">
        <v>1089.07</v>
      </c>
      <c r="I513" s="35">
        <v>3105.24</v>
      </c>
      <c r="J513" s="7" t="s">
        <v>64</v>
      </c>
      <c r="K513" s="35"/>
      <c r="L513" s="146" t="s">
        <v>262</v>
      </c>
      <c r="M513" s="112" t="str">
        <f t="shared" si="19"/>
        <v>20227闽AU9103</v>
      </c>
    </row>
    <row r="514" s="85" customFormat="1" ht="20.1" customHeight="1" spans="1:13">
      <c r="A514" s="98">
        <v>513</v>
      </c>
      <c r="B514" s="99">
        <v>44757</v>
      </c>
      <c r="C514" s="142">
        <v>121020</v>
      </c>
      <c r="D514" s="101" t="s">
        <v>340</v>
      </c>
      <c r="E514" s="100">
        <v>4657</v>
      </c>
      <c r="F514" s="102">
        <f t="shared" si="21"/>
        <v>7.960039600396</v>
      </c>
      <c r="G514" s="100">
        <v>111.11</v>
      </c>
      <c r="H514" s="100">
        <v>884.44</v>
      </c>
      <c r="I514" s="35">
        <v>2220.8</v>
      </c>
      <c r="J514" s="7" t="s">
        <v>64</v>
      </c>
      <c r="K514" s="35"/>
      <c r="L514" s="146" t="s">
        <v>262</v>
      </c>
      <c r="M514" s="112" t="str">
        <f t="shared" si="19"/>
        <v>20227闽AU9103</v>
      </c>
    </row>
    <row r="515" s="85" customFormat="1" ht="20.1" customHeight="1" spans="1:13">
      <c r="A515" s="98">
        <v>514</v>
      </c>
      <c r="B515" s="99">
        <v>44759</v>
      </c>
      <c r="C515" s="142">
        <v>121020</v>
      </c>
      <c r="D515" s="101" t="s">
        <v>340</v>
      </c>
      <c r="E515" s="100">
        <v>4870</v>
      </c>
      <c r="F515" s="102">
        <f t="shared" si="21"/>
        <v>7.96036271851921</v>
      </c>
      <c r="G515" s="100">
        <v>106.97</v>
      </c>
      <c r="H515" s="100">
        <v>851.52</v>
      </c>
      <c r="I515" s="35">
        <v>1369.28</v>
      </c>
      <c r="J515" s="7" t="s">
        <v>64</v>
      </c>
      <c r="K515" s="35"/>
      <c r="L515" s="146" t="s">
        <v>262</v>
      </c>
      <c r="M515" s="112" t="str">
        <f t="shared" ref="M515:M578" si="22">YEAR(B515)&amp;MONTH(B515)&amp;D515</f>
        <v>20227闽AU9103</v>
      </c>
    </row>
    <row r="516" s="85" customFormat="1" ht="20.1" customHeight="1" spans="1:13">
      <c r="A516" s="98">
        <v>515</v>
      </c>
      <c r="B516" s="99">
        <v>44761</v>
      </c>
      <c r="C516" s="142">
        <v>121020</v>
      </c>
      <c r="D516" s="101" t="s">
        <v>340</v>
      </c>
      <c r="E516" s="100">
        <v>5055</v>
      </c>
      <c r="F516" s="102">
        <f t="shared" si="21"/>
        <v>7.9596616114722</v>
      </c>
      <c r="G516" s="100">
        <v>96.93</v>
      </c>
      <c r="H516" s="100">
        <v>771.53</v>
      </c>
      <c r="I516" s="35">
        <v>597.75</v>
      </c>
      <c r="J516" s="7" t="s">
        <v>64</v>
      </c>
      <c r="K516" s="35"/>
      <c r="L516" s="146" t="s">
        <v>262</v>
      </c>
      <c r="M516" s="112" t="str">
        <f t="shared" si="22"/>
        <v>20227闽AU9103</v>
      </c>
    </row>
    <row r="517" s="85" customFormat="1" ht="20.1" customHeight="1" spans="1:13">
      <c r="A517" s="98">
        <v>516</v>
      </c>
      <c r="B517" s="99">
        <v>44763</v>
      </c>
      <c r="C517" s="142">
        <v>121020</v>
      </c>
      <c r="D517" s="101" t="s">
        <v>340</v>
      </c>
      <c r="E517" s="100">
        <v>5219</v>
      </c>
      <c r="F517" s="102">
        <f t="shared" si="21"/>
        <v>7.95984329089128</v>
      </c>
      <c r="G517" s="100">
        <v>81.68</v>
      </c>
      <c r="H517" s="100">
        <v>650.16</v>
      </c>
      <c r="I517" s="35">
        <v>3947.59</v>
      </c>
      <c r="J517" s="7" t="s">
        <v>64</v>
      </c>
      <c r="K517" s="35"/>
      <c r="L517" s="146" t="s">
        <v>262</v>
      </c>
      <c r="M517" s="112" t="str">
        <f t="shared" si="22"/>
        <v>20227闽AU9103</v>
      </c>
    </row>
    <row r="518" s="85" customFormat="1" ht="20.1" customHeight="1" spans="1:13">
      <c r="A518" s="98">
        <v>517</v>
      </c>
      <c r="B518" s="99">
        <v>44765</v>
      </c>
      <c r="C518" s="142">
        <v>121020</v>
      </c>
      <c r="D518" s="101" t="s">
        <v>340</v>
      </c>
      <c r="E518" s="100">
        <v>5358</v>
      </c>
      <c r="F518" s="102">
        <f t="shared" si="21"/>
        <v>7.96004549978672</v>
      </c>
      <c r="G518" s="100">
        <v>70.33</v>
      </c>
      <c r="H518" s="100">
        <v>559.83</v>
      </c>
      <c r="I518" s="35">
        <v>3387.76</v>
      </c>
      <c r="J518" s="7" t="s">
        <v>64</v>
      </c>
      <c r="K518" s="35"/>
      <c r="L518" s="146" t="s">
        <v>262</v>
      </c>
      <c r="M518" s="112" t="str">
        <f t="shared" si="22"/>
        <v>20227闽AU9103</v>
      </c>
    </row>
    <row r="519" s="85" customFormat="1" ht="20.1" customHeight="1" spans="1:13">
      <c r="A519" s="98">
        <v>518</v>
      </c>
      <c r="B519" s="99">
        <v>44767</v>
      </c>
      <c r="C519" s="142">
        <v>121020</v>
      </c>
      <c r="D519" s="101" t="s">
        <v>340</v>
      </c>
      <c r="E519" s="100">
        <v>5581</v>
      </c>
      <c r="F519" s="102">
        <f t="shared" si="21"/>
        <v>7.96023754195714</v>
      </c>
      <c r="G519" s="100">
        <v>116.19</v>
      </c>
      <c r="H519" s="100">
        <v>924.9</v>
      </c>
      <c r="I519" s="35">
        <v>2462.86</v>
      </c>
      <c r="J519" s="7" t="s">
        <v>64</v>
      </c>
      <c r="K519" s="35"/>
      <c r="L519" s="146" t="s">
        <v>262</v>
      </c>
      <c r="M519" s="112" t="str">
        <f t="shared" si="22"/>
        <v>20227闽AU9103</v>
      </c>
    </row>
    <row r="520" s="85" customFormat="1" ht="20.1" customHeight="1" spans="1:13">
      <c r="A520" s="98">
        <v>519</v>
      </c>
      <c r="B520" s="99">
        <v>44769</v>
      </c>
      <c r="C520" s="142">
        <v>121020</v>
      </c>
      <c r="D520" s="101" t="s">
        <v>340</v>
      </c>
      <c r="E520" s="100">
        <v>5747</v>
      </c>
      <c r="F520" s="102">
        <f t="shared" si="21"/>
        <v>7.7103073338511</v>
      </c>
      <c r="G520" s="100">
        <v>90.13</v>
      </c>
      <c r="H520" s="100">
        <v>694.93</v>
      </c>
      <c r="I520" s="35">
        <v>1767.93</v>
      </c>
      <c r="J520" s="7" t="s">
        <v>64</v>
      </c>
      <c r="K520" s="35"/>
      <c r="L520" s="146" t="s">
        <v>262</v>
      </c>
      <c r="M520" s="112" t="str">
        <f t="shared" si="22"/>
        <v>20227闽AU9103</v>
      </c>
    </row>
    <row r="521" s="85" customFormat="1" ht="20.1" customHeight="1" spans="1:13">
      <c r="A521" s="98">
        <v>520</v>
      </c>
      <c r="B521" s="99">
        <v>44771</v>
      </c>
      <c r="C521" s="142">
        <v>121020</v>
      </c>
      <c r="D521" s="101" t="s">
        <v>340</v>
      </c>
      <c r="E521" s="100">
        <v>5919</v>
      </c>
      <c r="F521" s="102">
        <f t="shared" si="21"/>
        <v>7.71035127832052</v>
      </c>
      <c r="G521" s="100">
        <v>96.22</v>
      </c>
      <c r="H521" s="100">
        <v>741.89</v>
      </c>
      <c r="I521" s="35">
        <v>1026.04</v>
      </c>
      <c r="J521" s="7" t="s">
        <v>64</v>
      </c>
      <c r="K521" s="35"/>
      <c r="L521" s="146" t="s">
        <v>262</v>
      </c>
      <c r="M521" s="112" t="str">
        <f t="shared" si="22"/>
        <v>20227闽AU9103</v>
      </c>
    </row>
    <row r="522" s="85" customFormat="1" ht="20.1" customHeight="1" spans="1:13">
      <c r="A522" s="98">
        <v>521</v>
      </c>
      <c r="B522" s="99">
        <v>44773</v>
      </c>
      <c r="C522" s="142">
        <v>121020</v>
      </c>
      <c r="D522" s="101" t="s">
        <v>340</v>
      </c>
      <c r="E522" s="100">
        <v>6076</v>
      </c>
      <c r="F522" s="102">
        <f t="shared" si="21"/>
        <v>7.7103073338511</v>
      </c>
      <c r="G522" s="100">
        <v>90.13</v>
      </c>
      <c r="H522" s="100">
        <v>694.93</v>
      </c>
      <c r="I522" s="35">
        <v>1331.11</v>
      </c>
      <c r="J522" s="7" t="s">
        <v>64</v>
      </c>
      <c r="K522" s="35"/>
      <c r="L522" s="146" t="s">
        <v>341</v>
      </c>
      <c r="M522" s="112" t="str">
        <f t="shared" si="22"/>
        <v>20227闽AU9103</v>
      </c>
    </row>
    <row r="523" s="85" customFormat="1" ht="20.1" customHeight="1" spans="1:13">
      <c r="A523" s="98">
        <v>522</v>
      </c>
      <c r="B523" s="99"/>
      <c r="C523" s="143"/>
      <c r="D523" s="100"/>
      <c r="E523" s="100"/>
      <c r="F523" s="102"/>
      <c r="G523" s="100"/>
      <c r="H523" s="100"/>
      <c r="I523" s="35"/>
      <c r="J523" s="35"/>
      <c r="K523" s="35"/>
      <c r="L523" s="147"/>
      <c r="M523" s="112" t="str">
        <f t="shared" si="22"/>
        <v>19001</v>
      </c>
    </row>
    <row r="524" s="85" customFormat="1" ht="20.1" customHeight="1" spans="1:13">
      <c r="A524" s="98">
        <v>523</v>
      </c>
      <c r="B524" s="99">
        <v>44745</v>
      </c>
      <c r="C524" s="142">
        <v>130011</v>
      </c>
      <c r="D524" s="101" t="s">
        <v>342</v>
      </c>
      <c r="E524" s="100">
        <v>2962</v>
      </c>
      <c r="F524" s="102">
        <f t="shared" si="21"/>
        <v>8.26031471886394</v>
      </c>
      <c r="G524" s="100">
        <v>104.22</v>
      </c>
      <c r="H524" s="100">
        <v>860.89</v>
      </c>
      <c r="I524" s="35">
        <v>4303.86</v>
      </c>
      <c r="J524" s="7" t="s">
        <v>168</v>
      </c>
      <c r="K524" s="35"/>
      <c r="L524" s="146" t="s">
        <v>262</v>
      </c>
      <c r="M524" s="112" t="str">
        <f t="shared" si="22"/>
        <v>20227闽AU9093</v>
      </c>
    </row>
    <row r="525" s="85" customFormat="1" ht="20.1" customHeight="1" spans="1:13">
      <c r="A525" s="98">
        <v>524</v>
      </c>
      <c r="B525" s="99">
        <v>44748</v>
      </c>
      <c r="C525" s="142">
        <v>130011</v>
      </c>
      <c r="D525" s="101" t="s">
        <v>342</v>
      </c>
      <c r="E525" s="100">
        <v>3051</v>
      </c>
      <c r="F525" s="102">
        <f t="shared" si="21"/>
        <v>8.26024245641979</v>
      </c>
      <c r="G525" s="100">
        <v>113.01</v>
      </c>
      <c r="H525" s="100">
        <v>933.49</v>
      </c>
      <c r="I525" s="35"/>
      <c r="J525" s="7" t="s">
        <v>168</v>
      </c>
      <c r="K525" s="35"/>
      <c r="L525" s="146" t="s">
        <v>262</v>
      </c>
      <c r="M525" s="112" t="str">
        <f t="shared" si="22"/>
        <v>20227闽AU9093</v>
      </c>
    </row>
    <row r="526" s="85" customFormat="1" ht="20.1" customHeight="1" spans="1:13">
      <c r="A526" s="98">
        <v>525</v>
      </c>
      <c r="B526" s="99">
        <v>44752</v>
      </c>
      <c r="C526" s="142">
        <v>130011</v>
      </c>
      <c r="D526" s="101" t="s">
        <v>342</v>
      </c>
      <c r="E526" s="100">
        <v>3137</v>
      </c>
      <c r="F526" s="102">
        <f t="shared" si="21"/>
        <v>8.25992063492064</v>
      </c>
      <c r="G526" s="100">
        <v>100.8</v>
      </c>
      <c r="H526" s="100">
        <v>832.6</v>
      </c>
      <c r="I526" s="35">
        <v>4537.77</v>
      </c>
      <c r="J526" s="7" t="s">
        <v>168</v>
      </c>
      <c r="K526" s="35"/>
      <c r="L526" s="146" t="s">
        <v>262</v>
      </c>
      <c r="M526" s="112" t="str">
        <f t="shared" si="22"/>
        <v>20227闽AU9093</v>
      </c>
    </row>
    <row r="527" s="85" customFormat="1" ht="20.1" customHeight="1" spans="1:13">
      <c r="A527" s="98">
        <v>526</v>
      </c>
      <c r="B527" s="99">
        <v>44756</v>
      </c>
      <c r="C527" s="142">
        <v>130011</v>
      </c>
      <c r="D527" s="101" t="s">
        <v>342</v>
      </c>
      <c r="E527" s="100">
        <v>3221</v>
      </c>
      <c r="F527" s="102">
        <f t="shared" si="21"/>
        <v>7.96015306546876</v>
      </c>
      <c r="G527" s="100">
        <v>120.21</v>
      </c>
      <c r="H527" s="100">
        <v>956.89</v>
      </c>
      <c r="I527" s="35">
        <v>3580.88</v>
      </c>
      <c r="J527" s="7" t="s">
        <v>168</v>
      </c>
      <c r="K527" s="35"/>
      <c r="L527" s="146" t="s">
        <v>262</v>
      </c>
      <c r="M527" s="112" t="str">
        <f t="shared" si="22"/>
        <v>20227闽AU9093</v>
      </c>
    </row>
    <row r="528" s="85" customFormat="1" ht="20.1" customHeight="1" spans="1:13">
      <c r="A528" s="98">
        <v>527</v>
      </c>
      <c r="B528" s="99">
        <v>44759</v>
      </c>
      <c r="C528" s="142">
        <v>130011</v>
      </c>
      <c r="D528" s="101" t="s">
        <v>342</v>
      </c>
      <c r="E528" s="100">
        <v>3289</v>
      </c>
      <c r="F528" s="102">
        <f t="shared" si="21"/>
        <v>7.95969921278346</v>
      </c>
      <c r="G528" s="100">
        <v>85.11</v>
      </c>
      <c r="H528" s="100">
        <v>677.45</v>
      </c>
      <c r="I528" s="35">
        <v>2903.43</v>
      </c>
      <c r="J528" s="7" t="s">
        <v>168</v>
      </c>
      <c r="K528" s="35"/>
      <c r="L528" s="146" t="s">
        <v>262</v>
      </c>
      <c r="M528" s="112" t="str">
        <f t="shared" si="22"/>
        <v>20227闽AU9093</v>
      </c>
    </row>
    <row r="529" s="85" customFormat="1" ht="20.1" customHeight="1" spans="1:13">
      <c r="A529" s="98">
        <v>528</v>
      </c>
      <c r="B529" s="99">
        <v>44760</v>
      </c>
      <c r="C529" s="142">
        <v>130011</v>
      </c>
      <c r="D529" s="101" t="s">
        <v>342</v>
      </c>
      <c r="E529" s="100">
        <v>3323</v>
      </c>
      <c r="F529" s="102">
        <f t="shared" si="21"/>
        <v>7.95990129549661</v>
      </c>
      <c r="G529" s="100">
        <v>32.42</v>
      </c>
      <c r="H529" s="100">
        <v>258.06</v>
      </c>
      <c r="I529" s="35">
        <v>2645.37</v>
      </c>
      <c r="J529" s="7" t="s">
        <v>168</v>
      </c>
      <c r="K529" s="35"/>
      <c r="L529" s="146" t="s">
        <v>262</v>
      </c>
      <c r="M529" s="112" t="str">
        <f t="shared" si="22"/>
        <v>20227闽AU9093</v>
      </c>
    </row>
    <row r="530" s="85" customFormat="1" ht="20.1" customHeight="1" spans="1:13">
      <c r="A530" s="98">
        <v>529</v>
      </c>
      <c r="B530" s="99">
        <v>44760</v>
      </c>
      <c r="C530" s="142">
        <v>130011</v>
      </c>
      <c r="D530" s="101" t="s">
        <v>342</v>
      </c>
      <c r="E530" s="100">
        <v>3361</v>
      </c>
      <c r="F530" s="102">
        <f t="shared" si="21"/>
        <v>7.95969146553869</v>
      </c>
      <c r="G530" s="100">
        <v>40.19</v>
      </c>
      <c r="H530" s="100">
        <v>319.9</v>
      </c>
      <c r="I530" s="35">
        <v>2325.47</v>
      </c>
      <c r="J530" s="7" t="s">
        <v>168</v>
      </c>
      <c r="K530" s="35"/>
      <c r="L530" s="146" t="s">
        <v>262</v>
      </c>
      <c r="M530" s="112" t="str">
        <f t="shared" si="22"/>
        <v>20227闽AU9093</v>
      </c>
    </row>
    <row r="531" s="85" customFormat="1" ht="20.1" customHeight="1" spans="1:13">
      <c r="A531" s="98">
        <v>530</v>
      </c>
      <c r="B531" s="99">
        <v>44764</v>
      </c>
      <c r="C531" s="142">
        <v>130011</v>
      </c>
      <c r="D531" s="101" t="s">
        <v>342</v>
      </c>
      <c r="E531" s="100">
        <v>3456</v>
      </c>
      <c r="F531" s="102">
        <f t="shared" si="21"/>
        <v>7.96017659248581</v>
      </c>
      <c r="G531" s="100">
        <v>110.99</v>
      </c>
      <c r="H531" s="100">
        <v>883.5</v>
      </c>
      <c r="I531" s="35">
        <v>4441.97</v>
      </c>
      <c r="J531" s="7" t="s">
        <v>168</v>
      </c>
      <c r="K531" s="35"/>
      <c r="L531" s="146" t="s">
        <v>262</v>
      </c>
      <c r="M531" s="112" t="str">
        <f t="shared" si="22"/>
        <v>20227闽AU9093</v>
      </c>
    </row>
    <row r="532" s="85" customFormat="1" ht="20.1" customHeight="1" spans="1:13">
      <c r="A532" s="98">
        <v>531</v>
      </c>
      <c r="B532" s="99">
        <v>44768</v>
      </c>
      <c r="C532" s="142">
        <v>130011</v>
      </c>
      <c r="D532" s="101" t="s">
        <v>342</v>
      </c>
      <c r="E532" s="100">
        <v>3544</v>
      </c>
      <c r="F532" s="102">
        <f t="shared" si="21"/>
        <v>7.95982594616475</v>
      </c>
      <c r="G532" s="100">
        <v>98.82</v>
      </c>
      <c r="H532" s="100">
        <v>786.59</v>
      </c>
      <c r="I532" s="35">
        <v>3655.38</v>
      </c>
      <c r="J532" s="7" t="s">
        <v>168</v>
      </c>
      <c r="K532" s="35"/>
      <c r="L532" s="146" t="s">
        <v>262</v>
      </c>
      <c r="M532" s="112" t="str">
        <f t="shared" si="22"/>
        <v>20227闽AU9093</v>
      </c>
    </row>
    <row r="533" s="85" customFormat="1" ht="20.1" customHeight="1" spans="1:13">
      <c r="A533" s="98">
        <v>532</v>
      </c>
      <c r="B533" s="99">
        <v>44773</v>
      </c>
      <c r="C533" s="142">
        <v>130011</v>
      </c>
      <c r="D533" s="101" t="s">
        <v>342</v>
      </c>
      <c r="E533" s="100">
        <v>3648</v>
      </c>
      <c r="F533" s="102">
        <f t="shared" si="21"/>
        <v>7.71018062397373</v>
      </c>
      <c r="G533" s="100">
        <v>133.98</v>
      </c>
      <c r="H533" s="100">
        <v>1033.01</v>
      </c>
      <c r="I533" s="35">
        <v>2622.37</v>
      </c>
      <c r="J533" s="7" t="s">
        <v>168</v>
      </c>
      <c r="K533" s="35"/>
      <c r="L533" s="146" t="s">
        <v>341</v>
      </c>
      <c r="M533" s="112" t="str">
        <f t="shared" si="22"/>
        <v>20227闽AU9093</v>
      </c>
    </row>
    <row r="534" s="85" customFormat="1" ht="20.1" customHeight="1" spans="1:13">
      <c r="A534" s="98">
        <v>533</v>
      </c>
      <c r="B534" s="99"/>
      <c r="C534" s="143"/>
      <c r="D534" s="100"/>
      <c r="E534" s="100"/>
      <c r="F534" s="102"/>
      <c r="G534" s="100"/>
      <c r="H534" s="100"/>
      <c r="I534" s="35"/>
      <c r="J534" s="35"/>
      <c r="K534" s="35"/>
      <c r="L534" s="147"/>
      <c r="M534" s="112" t="str">
        <f t="shared" si="22"/>
        <v>19001</v>
      </c>
    </row>
    <row r="535" s="85" customFormat="1" ht="20.1" customHeight="1" spans="1:13">
      <c r="A535" s="98">
        <v>534</v>
      </c>
      <c r="B535" s="99">
        <v>44745</v>
      </c>
      <c r="C535" s="142">
        <v>121017</v>
      </c>
      <c r="D535" s="101" t="s">
        <v>343</v>
      </c>
      <c r="E535" s="100">
        <v>7755</v>
      </c>
      <c r="F535" s="102">
        <f t="shared" si="21"/>
        <v>8.26021445090756</v>
      </c>
      <c r="G535" s="100">
        <v>142.69</v>
      </c>
      <c r="H535" s="100">
        <v>1178.65</v>
      </c>
      <c r="I535" s="35">
        <v>3535.49</v>
      </c>
      <c r="J535" s="7" t="s">
        <v>168</v>
      </c>
      <c r="K535" s="35"/>
      <c r="L535" s="146" t="s">
        <v>262</v>
      </c>
      <c r="M535" s="112" t="str">
        <f t="shared" si="22"/>
        <v>20227闽AU8195</v>
      </c>
    </row>
    <row r="536" s="85" customFormat="1" ht="20.1" customHeight="1" spans="1:13">
      <c r="A536" s="98">
        <v>535</v>
      </c>
      <c r="B536" s="99">
        <v>44750</v>
      </c>
      <c r="C536" s="142">
        <v>121017</v>
      </c>
      <c r="D536" s="101" t="s">
        <v>343</v>
      </c>
      <c r="E536" s="100">
        <v>8017</v>
      </c>
      <c r="F536" s="102">
        <f t="shared" si="21"/>
        <v>8.26022025696646</v>
      </c>
      <c r="G536" s="100">
        <v>119.86</v>
      </c>
      <c r="H536" s="100">
        <v>990.07</v>
      </c>
      <c r="I536" s="35">
        <v>2545.42</v>
      </c>
      <c r="J536" s="7" t="s">
        <v>168</v>
      </c>
      <c r="K536" s="35"/>
      <c r="L536" s="146" t="s">
        <v>262</v>
      </c>
      <c r="M536" s="112" t="str">
        <f t="shared" si="22"/>
        <v>20227闽AU8195</v>
      </c>
    </row>
    <row r="537" s="85" customFormat="1" ht="20.1" customHeight="1" spans="1:13">
      <c r="A537" s="98">
        <v>536</v>
      </c>
      <c r="B537" s="99">
        <v>44755</v>
      </c>
      <c r="C537" s="142">
        <v>121017</v>
      </c>
      <c r="D537" s="101" t="s">
        <v>343</v>
      </c>
      <c r="E537" s="100">
        <v>8289</v>
      </c>
      <c r="F537" s="102">
        <f t="shared" si="21"/>
        <v>7.96000614109158</v>
      </c>
      <c r="G537" s="100">
        <v>130.27</v>
      </c>
      <c r="H537" s="100">
        <v>1036.95</v>
      </c>
      <c r="I537" s="35">
        <v>3508.47</v>
      </c>
      <c r="J537" s="7" t="s">
        <v>168</v>
      </c>
      <c r="K537" s="35"/>
      <c r="L537" s="146" t="s">
        <v>262</v>
      </c>
      <c r="M537" s="112" t="str">
        <f t="shared" si="22"/>
        <v>20227闽AU8195</v>
      </c>
    </row>
    <row r="538" s="85" customFormat="1" ht="20.1" customHeight="1" spans="1:13">
      <c r="A538" s="98">
        <v>537</v>
      </c>
      <c r="B538" s="99">
        <v>44757</v>
      </c>
      <c r="C538" s="142">
        <v>121017</v>
      </c>
      <c r="D538" s="101" t="s">
        <v>343</v>
      </c>
      <c r="E538" s="100">
        <v>8507</v>
      </c>
      <c r="F538" s="102">
        <f t="shared" si="21"/>
        <v>7.96023688663283</v>
      </c>
      <c r="G538" s="100">
        <v>94.56</v>
      </c>
      <c r="H538" s="100">
        <v>752.72</v>
      </c>
      <c r="I538" s="35">
        <v>2755.75</v>
      </c>
      <c r="J538" s="7" t="s">
        <v>168</v>
      </c>
      <c r="K538" s="35"/>
      <c r="L538" s="146" t="s">
        <v>262</v>
      </c>
      <c r="M538" s="112" t="str">
        <f t="shared" si="22"/>
        <v>20227闽AU8195</v>
      </c>
    </row>
    <row r="539" s="85" customFormat="1" ht="20.1" customHeight="1" spans="1:13">
      <c r="A539" s="98">
        <v>538</v>
      </c>
      <c r="B539" s="99">
        <v>44762</v>
      </c>
      <c r="C539" s="142">
        <v>121017</v>
      </c>
      <c r="D539" s="101" t="s">
        <v>343</v>
      </c>
      <c r="E539" s="100">
        <v>8824</v>
      </c>
      <c r="F539" s="102">
        <f t="shared" si="21"/>
        <v>7.96023688663283</v>
      </c>
      <c r="G539" s="100">
        <v>141.84</v>
      </c>
      <c r="H539" s="100">
        <v>1129.08</v>
      </c>
      <c r="I539" s="35">
        <v>1626.67</v>
      </c>
      <c r="J539" s="7" t="s">
        <v>168</v>
      </c>
      <c r="K539" s="35"/>
      <c r="L539" s="146" t="s">
        <v>262</v>
      </c>
      <c r="M539" s="112" t="str">
        <f t="shared" si="22"/>
        <v>20227闽AU8195</v>
      </c>
    </row>
    <row r="540" s="85" customFormat="1" ht="20.1" customHeight="1" spans="1:13">
      <c r="A540" s="98">
        <v>539</v>
      </c>
      <c r="B540" s="99">
        <v>44766</v>
      </c>
      <c r="C540" s="142">
        <v>121017</v>
      </c>
      <c r="D540" s="101" t="s">
        <v>343</v>
      </c>
      <c r="E540" s="100">
        <v>9108</v>
      </c>
      <c r="F540" s="102">
        <f t="shared" si="21"/>
        <v>7.95991786447639</v>
      </c>
      <c r="G540" s="100">
        <v>121.75</v>
      </c>
      <c r="H540" s="100">
        <v>969.12</v>
      </c>
      <c r="I540" s="35">
        <v>3657.55</v>
      </c>
      <c r="J540" s="7" t="s">
        <v>168</v>
      </c>
      <c r="K540" s="35"/>
      <c r="L540" s="146" t="s">
        <v>262</v>
      </c>
      <c r="M540" s="112" t="str">
        <f t="shared" si="22"/>
        <v>20227闽AU8195</v>
      </c>
    </row>
    <row r="541" s="85" customFormat="1" ht="20.1" customHeight="1" spans="1:13">
      <c r="A541" s="98">
        <v>540</v>
      </c>
      <c r="B541" s="99">
        <v>44769</v>
      </c>
      <c r="C541" s="142">
        <v>121017</v>
      </c>
      <c r="D541" s="101" t="s">
        <v>343</v>
      </c>
      <c r="E541" s="100">
        <v>9397</v>
      </c>
      <c r="F541" s="102">
        <f t="shared" si="21"/>
        <v>7.71018062397373</v>
      </c>
      <c r="G541" s="100">
        <v>133.98</v>
      </c>
      <c r="H541" s="100">
        <v>1033.01</v>
      </c>
      <c r="I541" s="35">
        <v>2624.54</v>
      </c>
      <c r="J541" s="7" t="s">
        <v>168</v>
      </c>
      <c r="K541" s="35"/>
      <c r="L541" s="146" t="s">
        <v>262</v>
      </c>
      <c r="M541" s="112" t="str">
        <f t="shared" si="22"/>
        <v>20227闽AU8195</v>
      </c>
    </row>
    <row r="542" s="85" customFormat="1" ht="20.1" customHeight="1" spans="1:13">
      <c r="A542" s="98">
        <v>541</v>
      </c>
      <c r="B542" s="99">
        <v>44773</v>
      </c>
      <c r="C542" s="142">
        <v>121017</v>
      </c>
      <c r="D542" s="101" t="s">
        <v>343</v>
      </c>
      <c r="E542" s="100">
        <v>9665</v>
      </c>
      <c r="F542" s="102">
        <f t="shared" si="21"/>
        <v>7.71005917159763</v>
      </c>
      <c r="G542" s="100">
        <v>135.2</v>
      </c>
      <c r="H542" s="100">
        <v>1042.4</v>
      </c>
      <c r="I542" s="35">
        <v>1582.14</v>
      </c>
      <c r="J542" s="7" t="s">
        <v>168</v>
      </c>
      <c r="K542" s="35"/>
      <c r="L542" s="146" t="s">
        <v>262</v>
      </c>
      <c r="M542" s="112" t="str">
        <f t="shared" si="22"/>
        <v>20227闽AU8195</v>
      </c>
    </row>
    <row r="543" s="85" customFormat="1" ht="20.1" customHeight="1" spans="1:13">
      <c r="A543" s="98">
        <v>542</v>
      </c>
      <c r="B543" s="99"/>
      <c r="C543" s="143"/>
      <c r="D543" s="100"/>
      <c r="E543" s="100"/>
      <c r="F543" s="102"/>
      <c r="G543" s="100"/>
      <c r="H543" s="100"/>
      <c r="I543" s="35"/>
      <c r="J543" s="35"/>
      <c r="K543" s="35"/>
      <c r="L543" s="147"/>
      <c r="M543" s="112" t="str">
        <f t="shared" si="22"/>
        <v>19001</v>
      </c>
    </row>
    <row r="544" s="85" customFormat="1" ht="20.1" customHeight="1" spans="1:13">
      <c r="A544" s="98">
        <v>543</v>
      </c>
      <c r="B544" s="99">
        <v>44745</v>
      </c>
      <c r="C544" s="142">
        <v>121019</v>
      </c>
      <c r="D544" s="101" t="s">
        <v>344</v>
      </c>
      <c r="E544" s="100">
        <v>4636</v>
      </c>
      <c r="F544" s="102">
        <f t="shared" si="21"/>
        <v>8.26022025696646</v>
      </c>
      <c r="G544" s="100">
        <v>119.86</v>
      </c>
      <c r="H544" s="100">
        <v>990.07</v>
      </c>
      <c r="I544" s="35">
        <v>1886.34</v>
      </c>
      <c r="J544" s="7" t="s">
        <v>345</v>
      </c>
      <c r="K544" s="35"/>
      <c r="L544" s="146" t="s">
        <v>262</v>
      </c>
      <c r="M544" s="112" t="str">
        <f t="shared" si="22"/>
        <v>20227闽AU9653</v>
      </c>
    </row>
    <row r="545" s="85" customFormat="1" ht="20.1" customHeight="1" spans="1:13">
      <c r="A545" s="98">
        <v>544</v>
      </c>
      <c r="B545" s="99">
        <v>44749</v>
      </c>
      <c r="C545" s="142">
        <v>121019</v>
      </c>
      <c r="D545" s="101" t="s">
        <v>344</v>
      </c>
      <c r="E545" s="100">
        <v>4798</v>
      </c>
      <c r="F545" s="102">
        <f t="shared" si="21"/>
        <v>8.26022025696646</v>
      </c>
      <c r="G545" s="100">
        <v>119.86</v>
      </c>
      <c r="H545" s="100">
        <v>990.07</v>
      </c>
      <c r="I545" s="35">
        <v>2896.27</v>
      </c>
      <c r="J545" s="7" t="s">
        <v>345</v>
      </c>
      <c r="K545" s="35"/>
      <c r="L545" s="146" t="s">
        <v>262</v>
      </c>
      <c r="M545" s="112" t="str">
        <f t="shared" si="22"/>
        <v>20227闽AU9653</v>
      </c>
    </row>
    <row r="546" s="85" customFormat="1" ht="20.1" customHeight="1" spans="1:13">
      <c r="A546" s="98">
        <v>545</v>
      </c>
      <c r="B546" s="99">
        <v>44752</v>
      </c>
      <c r="C546" s="142">
        <v>121019</v>
      </c>
      <c r="D546" s="101" t="s">
        <v>344</v>
      </c>
      <c r="E546" s="100">
        <v>4995</v>
      </c>
      <c r="F546" s="102">
        <f t="shared" si="21"/>
        <v>8.26026885735624</v>
      </c>
      <c r="G546" s="100">
        <v>133.9</v>
      </c>
      <c r="H546" s="100">
        <v>1106.05</v>
      </c>
      <c r="I546" s="35">
        <v>4790.22</v>
      </c>
      <c r="J546" s="7" t="s">
        <v>345</v>
      </c>
      <c r="K546" s="35"/>
      <c r="L546" s="146" t="s">
        <v>262</v>
      </c>
      <c r="M546" s="112" t="str">
        <f t="shared" si="22"/>
        <v>20227闽AU9653</v>
      </c>
    </row>
    <row r="547" s="85" customFormat="1" ht="20.1" customHeight="1" spans="1:13">
      <c r="A547" s="98">
        <v>546</v>
      </c>
      <c r="B547" s="99">
        <v>44756</v>
      </c>
      <c r="C547" s="142">
        <v>121019</v>
      </c>
      <c r="D547" s="101" t="s">
        <v>344</v>
      </c>
      <c r="E547" s="100">
        <v>5196</v>
      </c>
      <c r="F547" s="102">
        <f t="shared" si="21"/>
        <v>7.95976253298153</v>
      </c>
      <c r="G547" s="100">
        <v>121.28</v>
      </c>
      <c r="H547" s="100">
        <v>965.36</v>
      </c>
      <c r="I547" s="35">
        <v>3824.86</v>
      </c>
      <c r="J547" s="7" t="s">
        <v>345</v>
      </c>
      <c r="K547" s="35"/>
      <c r="L547" s="146" t="s">
        <v>262</v>
      </c>
      <c r="M547" s="112" t="str">
        <f t="shared" si="22"/>
        <v>20227闽AU9653</v>
      </c>
    </row>
    <row r="548" s="85" customFormat="1" ht="20.1" customHeight="1" spans="1:13">
      <c r="A548" s="98">
        <v>547</v>
      </c>
      <c r="B548" s="99">
        <v>44759</v>
      </c>
      <c r="C548" s="142">
        <v>121019</v>
      </c>
      <c r="D548" s="101" t="s">
        <v>344</v>
      </c>
      <c r="E548" s="100">
        <v>5366</v>
      </c>
      <c r="F548" s="102">
        <f t="shared" si="21"/>
        <v>7.95994475138122</v>
      </c>
      <c r="G548" s="100">
        <v>115.84</v>
      </c>
      <c r="H548" s="100">
        <v>922.08</v>
      </c>
      <c r="I548" s="35">
        <v>2902.78</v>
      </c>
      <c r="J548" s="7" t="s">
        <v>345</v>
      </c>
      <c r="K548" s="35"/>
      <c r="L548" s="146" t="s">
        <v>262</v>
      </c>
      <c r="M548" s="112" t="str">
        <f t="shared" si="22"/>
        <v>20227闽AU9653</v>
      </c>
    </row>
    <row r="549" s="85" customFormat="1" ht="20.1" customHeight="1" spans="1:13">
      <c r="A549" s="98">
        <v>548</v>
      </c>
      <c r="B549" s="99" t="s">
        <v>336</v>
      </c>
      <c r="C549" s="142">
        <v>121019</v>
      </c>
      <c r="D549" s="101" t="s">
        <v>346</v>
      </c>
      <c r="E549" s="100">
        <v>5481</v>
      </c>
      <c r="F549" s="102">
        <f t="shared" si="21"/>
        <v>8.46004976499862</v>
      </c>
      <c r="G549" s="100">
        <v>108.51</v>
      </c>
      <c r="H549" s="100">
        <v>918</v>
      </c>
      <c r="I549" s="35">
        <v>79</v>
      </c>
      <c r="J549" s="33" t="s">
        <v>279</v>
      </c>
      <c r="K549" s="149"/>
      <c r="L549" s="151" t="s">
        <v>261</v>
      </c>
      <c r="M549" s="112" t="str">
        <f t="shared" si="22"/>
        <v>20227闽AU9653</v>
      </c>
    </row>
    <row r="550" s="85" customFormat="1" ht="20.1" customHeight="1" spans="1:13">
      <c r="A550" s="98">
        <v>549</v>
      </c>
      <c r="B550" s="99">
        <v>44763</v>
      </c>
      <c r="C550" s="142">
        <v>121019</v>
      </c>
      <c r="D550" s="101" t="s">
        <v>344</v>
      </c>
      <c r="E550" s="100">
        <v>5566</v>
      </c>
      <c r="F550" s="102">
        <f t="shared" si="21"/>
        <v>7.95995343422585</v>
      </c>
      <c r="G550" s="100">
        <v>128.85</v>
      </c>
      <c r="H550" s="100">
        <v>1025.64</v>
      </c>
      <c r="I550" s="35">
        <v>1877.14</v>
      </c>
      <c r="J550" s="7" t="s">
        <v>345</v>
      </c>
      <c r="K550" s="35"/>
      <c r="L550" s="146" t="s">
        <v>262</v>
      </c>
      <c r="M550" s="112" t="str">
        <f t="shared" si="22"/>
        <v>20227闽AU9653</v>
      </c>
    </row>
    <row r="551" s="85" customFormat="1" ht="20.1" customHeight="1" spans="1:13">
      <c r="A551" s="98">
        <v>550</v>
      </c>
      <c r="B551" s="99">
        <v>44766</v>
      </c>
      <c r="C551" s="142">
        <v>121019</v>
      </c>
      <c r="D551" s="101" t="s">
        <v>344</v>
      </c>
      <c r="E551" s="100">
        <v>5748</v>
      </c>
      <c r="F551" s="102">
        <f t="shared" si="21"/>
        <v>7.95972413793103</v>
      </c>
      <c r="G551" s="100">
        <v>108.75</v>
      </c>
      <c r="H551" s="100">
        <v>865.62</v>
      </c>
      <c r="I551" s="35">
        <v>865.62</v>
      </c>
      <c r="J551" s="7" t="s">
        <v>345</v>
      </c>
      <c r="K551" s="35"/>
      <c r="L551" s="146" t="s">
        <v>262</v>
      </c>
      <c r="M551" s="112" t="str">
        <f t="shared" si="22"/>
        <v>20227闽AU9653</v>
      </c>
    </row>
    <row r="552" s="85" customFormat="1" ht="20.1" customHeight="1" spans="1:13">
      <c r="A552" s="98">
        <v>551</v>
      </c>
      <c r="B552" s="99">
        <v>44769</v>
      </c>
      <c r="C552" s="142">
        <v>121019</v>
      </c>
      <c r="D552" s="101" t="s">
        <v>344</v>
      </c>
      <c r="E552" s="100">
        <v>5932</v>
      </c>
      <c r="F552" s="102">
        <f t="shared" si="21"/>
        <v>7.71013232879359</v>
      </c>
      <c r="G552" s="100">
        <v>103.53</v>
      </c>
      <c r="H552" s="100">
        <v>798.23</v>
      </c>
      <c r="I552" s="35">
        <v>3213.29</v>
      </c>
      <c r="J552" s="7" t="s">
        <v>345</v>
      </c>
      <c r="K552" s="35"/>
      <c r="L552" s="146" t="s">
        <v>262</v>
      </c>
      <c r="M552" s="112" t="str">
        <f t="shared" si="22"/>
        <v>20227闽AU9653</v>
      </c>
    </row>
    <row r="553" s="85" customFormat="1" ht="20.1" customHeight="1" spans="1:13">
      <c r="A553" s="98">
        <v>552</v>
      </c>
      <c r="B553" s="99">
        <v>44772</v>
      </c>
      <c r="C553" s="142">
        <v>121019</v>
      </c>
      <c r="D553" s="101" t="s">
        <v>344</v>
      </c>
      <c r="E553" s="100">
        <v>6099</v>
      </c>
      <c r="F553" s="102">
        <f t="shared" si="21"/>
        <v>7.70963210115023</v>
      </c>
      <c r="G553" s="100">
        <v>113.89</v>
      </c>
      <c r="H553" s="100">
        <v>878.05</v>
      </c>
      <c r="I553" s="35">
        <v>2335.24</v>
      </c>
      <c r="J553" s="7" t="s">
        <v>345</v>
      </c>
      <c r="K553" s="35"/>
      <c r="L553" s="146" t="s">
        <v>262</v>
      </c>
      <c r="M553" s="112" t="str">
        <f t="shared" si="22"/>
        <v>20227闽AU9653</v>
      </c>
    </row>
    <row r="554" s="85" customFormat="1" ht="20.1" customHeight="1" spans="1:13">
      <c r="A554" s="98">
        <v>553</v>
      </c>
      <c r="B554" s="99"/>
      <c r="C554" s="143"/>
      <c r="D554" s="100"/>
      <c r="E554" s="100"/>
      <c r="F554" s="102"/>
      <c r="G554" s="100"/>
      <c r="H554" s="100"/>
      <c r="I554" s="35"/>
      <c r="J554" s="35"/>
      <c r="K554" s="35"/>
      <c r="L554" s="147"/>
      <c r="M554" s="112" t="str">
        <f t="shared" si="22"/>
        <v>19001</v>
      </c>
    </row>
    <row r="555" s="85" customFormat="1" ht="20.1" customHeight="1" spans="1:13">
      <c r="A555" s="98">
        <v>554</v>
      </c>
      <c r="B555" s="99">
        <v>44745</v>
      </c>
      <c r="C555" s="142">
        <v>140007</v>
      </c>
      <c r="D555" s="101" t="s">
        <v>347</v>
      </c>
      <c r="E555" s="100">
        <v>12338</v>
      </c>
      <c r="F555" s="102">
        <f t="shared" si="21"/>
        <v>8.26000220839928</v>
      </c>
      <c r="G555" s="100">
        <v>271.69</v>
      </c>
      <c r="H555" s="100">
        <v>2244.16</v>
      </c>
      <c r="I555" s="35">
        <v>111.46</v>
      </c>
      <c r="J555" s="7" t="s">
        <v>242</v>
      </c>
      <c r="K555" s="35"/>
      <c r="L555" s="146" t="s">
        <v>262</v>
      </c>
      <c r="M555" s="112" t="str">
        <f t="shared" si="22"/>
        <v>20227闽AV0833</v>
      </c>
    </row>
    <row r="556" s="85" customFormat="1" ht="20.1" customHeight="1" spans="1:13">
      <c r="A556" s="98">
        <v>555</v>
      </c>
      <c r="B556" s="99">
        <v>44749</v>
      </c>
      <c r="C556" s="142">
        <v>140007</v>
      </c>
      <c r="D556" s="101" t="s">
        <v>347</v>
      </c>
      <c r="E556" s="100">
        <v>12820</v>
      </c>
      <c r="F556" s="102">
        <f t="shared" si="21"/>
        <v>8.25986989295426</v>
      </c>
      <c r="G556" s="100">
        <v>290.53</v>
      </c>
      <c r="H556" s="100">
        <v>2399.74</v>
      </c>
      <c r="I556" s="35">
        <v>2711.72</v>
      </c>
      <c r="J556" s="7" t="s">
        <v>242</v>
      </c>
      <c r="K556" s="35"/>
      <c r="L556" s="146" t="s">
        <v>262</v>
      </c>
      <c r="M556" s="112" t="str">
        <f t="shared" si="22"/>
        <v>20227闽AV0833</v>
      </c>
    </row>
    <row r="557" s="85" customFormat="1" ht="20.1" customHeight="1" spans="1:13">
      <c r="A557" s="98">
        <v>556</v>
      </c>
      <c r="B557" s="99">
        <v>44752</v>
      </c>
      <c r="C557" s="142">
        <v>140007</v>
      </c>
      <c r="D557" s="101" t="s">
        <v>347</v>
      </c>
      <c r="E557" s="100">
        <v>13276</v>
      </c>
      <c r="F557" s="102">
        <f t="shared" si="21"/>
        <v>8.26012455180223</v>
      </c>
      <c r="G557" s="100">
        <v>264.95</v>
      </c>
      <c r="H557" s="100">
        <v>2188.52</v>
      </c>
      <c r="I557" s="35">
        <v>5523.2</v>
      </c>
      <c r="J557" s="7" t="s">
        <v>242</v>
      </c>
      <c r="K557" s="35"/>
      <c r="L557" s="146" t="s">
        <v>262</v>
      </c>
      <c r="M557" s="112" t="str">
        <f t="shared" si="22"/>
        <v>20227闽AV0833</v>
      </c>
    </row>
    <row r="558" s="85" customFormat="1" ht="20.1" customHeight="1" spans="1:13">
      <c r="A558" s="98">
        <v>557</v>
      </c>
      <c r="B558" s="99">
        <v>44755</v>
      </c>
      <c r="C558" s="142">
        <v>140007</v>
      </c>
      <c r="D558" s="101" t="s">
        <v>347</v>
      </c>
      <c r="E558" s="100">
        <v>13655</v>
      </c>
      <c r="F558" s="102">
        <f t="shared" si="21"/>
        <v>7.95988514835005</v>
      </c>
      <c r="G558" s="100">
        <v>240.31</v>
      </c>
      <c r="H558" s="100">
        <v>1912.84</v>
      </c>
      <c r="I558" s="35">
        <v>3610.36</v>
      </c>
      <c r="J558" s="7" t="s">
        <v>156</v>
      </c>
      <c r="K558" s="35"/>
      <c r="L558" s="146" t="s">
        <v>262</v>
      </c>
      <c r="M558" s="112" t="str">
        <f t="shared" si="22"/>
        <v>20227闽AV0833</v>
      </c>
    </row>
    <row r="559" s="85" customFormat="1" ht="20.1" customHeight="1" spans="1:13">
      <c r="A559" s="98">
        <v>558</v>
      </c>
      <c r="B559" s="99">
        <v>44757</v>
      </c>
      <c r="C559" s="142">
        <v>140007</v>
      </c>
      <c r="D559" s="101" t="s">
        <v>347</v>
      </c>
      <c r="E559" s="100">
        <v>14115</v>
      </c>
      <c r="F559" s="102">
        <f t="shared" ref="F559:F627" si="23">H559/G559</f>
        <v>7.96000498380264</v>
      </c>
      <c r="G559" s="100">
        <v>240.78</v>
      </c>
      <c r="H559" s="100">
        <v>1916.61</v>
      </c>
      <c r="I559" s="35">
        <v>6693.75</v>
      </c>
      <c r="J559" s="7" t="s">
        <v>156</v>
      </c>
      <c r="K559" s="35"/>
      <c r="L559" s="146" t="s">
        <v>262</v>
      </c>
      <c r="M559" s="112" t="str">
        <f t="shared" si="22"/>
        <v>20227闽AV0833</v>
      </c>
    </row>
    <row r="560" s="85" customFormat="1" ht="20.1" customHeight="1" spans="1:13">
      <c r="A560" s="98">
        <v>559</v>
      </c>
      <c r="B560" s="99">
        <v>44758</v>
      </c>
      <c r="C560" s="142">
        <v>140007</v>
      </c>
      <c r="D560" s="101" t="s">
        <v>347</v>
      </c>
      <c r="E560" s="100">
        <v>14640</v>
      </c>
      <c r="F560" s="102">
        <f t="shared" si="23"/>
        <v>7.95990730864016</v>
      </c>
      <c r="G560" s="100">
        <v>271.87</v>
      </c>
      <c r="H560" s="100">
        <v>2164.06</v>
      </c>
      <c r="I560" s="35">
        <v>4529.69</v>
      </c>
      <c r="J560" s="7" t="s">
        <v>242</v>
      </c>
      <c r="K560" s="35"/>
      <c r="L560" s="146" t="s">
        <v>262</v>
      </c>
      <c r="M560" s="112" t="str">
        <f t="shared" si="22"/>
        <v>20227闽AV0833</v>
      </c>
    </row>
    <row r="561" s="85" customFormat="1" ht="20.1" customHeight="1" spans="1:13">
      <c r="A561" s="98">
        <v>560</v>
      </c>
      <c r="B561" s="99">
        <v>44760</v>
      </c>
      <c r="C561" s="142">
        <v>140007</v>
      </c>
      <c r="D561" s="101" t="s">
        <v>347</v>
      </c>
      <c r="E561" s="100">
        <v>15227</v>
      </c>
      <c r="F561" s="102">
        <f t="shared" si="23"/>
        <v>7.96023688663283</v>
      </c>
      <c r="G561" s="100">
        <v>118.2</v>
      </c>
      <c r="H561" s="100">
        <v>940.9</v>
      </c>
      <c r="I561" s="35">
        <v>3588.74</v>
      </c>
      <c r="J561" s="7" t="s">
        <v>37</v>
      </c>
      <c r="K561" s="35"/>
      <c r="L561" s="146" t="s">
        <v>262</v>
      </c>
      <c r="M561" s="112" t="str">
        <f t="shared" si="22"/>
        <v>20227闽AV0833</v>
      </c>
    </row>
    <row r="562" s="85" customFormat="1" ht="20.1" customHeight="1" spans="1:13">
      <c r="A562" s="98">
        <v>561</v>
      </c>
      <c r="B562" s="99">
        <v>44761</v>
      </c>
      <c r="C562" s="142">
        <v>140007</v>
      </c>
      <c r="D562" s="101" t="s">
        <v>347</v>
      </c>
      <c r="E562" s="100">
        <v>15530</v>
      </c>
      <c r="F562" s="102">
        <f t="shared" si="23"/>
        <v>7.96023688663283</v>
      </c>
      <c r="G562" s="100">
        <v>118.2</v>
      </c>
      <c r="H562" s="100">
        <v>940.9</v>
      </c>
      <c r="I562" s="35">
        <v>2647.89</v>
      </c>
      <c r="J562" s="7" t="s">
        <v>242</v>
      </c>
      <c r="K562" s="35"/>
      <c r="L562" s="146" t="s">
        <v>262</v>
      </c>
      <c r="M562" s="112" t="str">
        <f t="shared" si="22"/>
        <v>20227闽AV0833</v>
      </c>
    </row>
    <row r="563" s="85" customFormat="1" ht="20.1" customHeight="1" spans="1:13">
      <c r="A563" s="98">
        <v>562</v>
      </c>
      <c r="B563" s="99">
        <v>44761</v>
      </c>
      <c r="C563" s="142">
        <v>140007</v>
      </c>
      <c r="D563" s="101" t="s">
        <v>347</v>
      </c>
      <c r="E563" s="100">
        <v>15684</v>
      </c>
      <c r="F563" s="102">
        <f t="shared" si="23"/>
        <v>7.96023688663283</v>
      </c>
      <c r="G563" s="100">
        <v>118.2</v>
      </c>
      <c r="H563" s="100">
        <v>940.9</v>
      </c>
      <c r="I563" s="35">
        <v>1706.94</v>
      </c>
      <c r="J563" s="7" t="s">
        <v>37</v>
      </c>
      <c r="K563" s="35"/>
      <c r="L563" s="146" t="s">
        <v>262</v>
      </c>
      <c r="M563" s="112" t="str">
        <f t="shared" si="22"/>
        <v>20227闽AV0833</v>
      </c>
    </row>
    <row r="564" s="85" customFormat="1" ht="20.1" customHeight="1" spans="1:13">
      <c r="A564" s="98">
        <v>563</v>
      </c>
      <c r="B564" s="99">
        <v>44762</v>
      </c>
      <c r="C564" s="142">
        <v>140007</v>
      </c>
      <c r="D564" s="101" t="s">
        <v>347</v>
      </c>
      <c r="E564" s="100">
        <v>15912</v>
      </c>
      <c r="F564" s="102">
        <f t="shared" si="23"/>
        <v>7.96023688663283</v>
      </c>
      <c r="G564" s="100">
        <v>118.2</v>
      </c>
      <c r="H564" s="100">
        <v>940.9</v>
      </c>
      <c r="I564" s="35">
        <v>766.09</v>
      </c>
      <c r="J564" s="7" t="s">
        <v>37</v>
      </c>
      <c r="K564" s="35"/>
      <c r="L564" s="146" t="s">
        <v>262</v>
      </c>
      <c r="M564" s="112" t="str">
        <f t="shared" si="22"/>
        <v>20227闽AV0833</v>
      </c>
    </row>
    <row r="565" s="85" customFormat="1" ht="20.1" customHeight="1" spans="1:13">
      <c r="A565" s="98">
        <v>564</v>
      </c>
      <c r="B565" s="99">
        <v>44763</v>
      </c>
      <c r="C565" s="142">
        <v>140007</v>
      </c>
      <c r="D565" s="101" t="s">
        <v>347</v>
      </c>
      <c r="E565" s="100">
        <v>16216</v>
      </c>
      <c r="F565" s="102">
        <f t="shared" si="23"/>
        <v>7.96010555728035</v>
      </c>
      <c r="G565" s="100">
        <v>257.68</v>
      </c>
      <c r="H565" s="100">
        <v>2051.16</v>
      </c>
      <c r="I565" s="35">
        <v>3714.93</v>
      </c>
      <c r="J565" s="7" t="s">
        <v>37</v>
      </c>
      <c r="K565" s="35"/>
      <c r="L565" s="146" t="s">
        <v>262</v>
      </c>
      <c r="M565" s="112" t="str">
        <f t="shared" si="22"/>
        <v>20227闽AV0833</v>
      </c>
    </row>
    <row r="566" s="85" customFormat="1" ht="20.1" customHeight="1" spans="1:13">
      <c r="A566" s="98">
        <v>565</v>
      </c>
      <c r="B566" s="99">
        <v>44765</v>
      </c>
      <c r="C566" s="142">
        <v>140007</v>
      </c>
      <c r="D566" s="101" t="s">
        <v>347</v>
      </c>
      <c r="E566" s="100">
        <v>16677</v>
      </c>
      <c r="F566" s="102">
        <f t="shared" si="23"/>
        <v>7.96006662867663</v>
      </c>
      <c r="G566" s="100">
        <v>228.13</v>
      </c>
      <c r="H566" s="100">
        <v>1815.93</v>
      </c>
      <c r="I566" s="123">
        <v>1899</v>
      </c>
      <c r="J566" s="7" t="s">
        <v>37</v>
      </c>
      <c r="K566" s="35"/>
      <c r="L566" s="146" t="s">
        <v>262</v>
      </c>
      <c r="M566" s="112" t="str">
        <f t="shared" si="22"/>
        <v>20227闽AV0833</v>
      </c>
    </row>
    <row r="567" s="85" customFormat="1" ht="20.1" customHeight="1" spans="1:13">
      <c r="A567" s="98">
        <v>566</v>
      </c>
      <c r="B567" s="99">
        <v>44767</v>
      </c>
      <c r="C567" s="142">
        <v>140007</v>
      </c>
      <c r="D567" s="101" t="s">
        <v>347</v>
      </c>
      <c r="E567" s="100">
        <v>17283</v>
      </c>
      <c r="F567" s="102">
        <f t="shared" si="23"/>
        <v>7.95981576350049</v>
      </c>
      <c r="G567" s="100">
        <v>212.77</v>
      </c>
      <c r="H567" s="100">
        <v>1693.61</v>
      </c>
      <c r="I567" s="35">
        <v>205.39</v>
      </c>
      <c r="J567" s="7" t="s">
        <v>37</v>
      </c>
      <c r="K567" s="35"/>
      <c r="L567" s="146" t="s">
        <v>262</v>
      </c>
      <c r="M567" s="112" t="str">
        <f t="shared" si="22"/>
        <v>20227闽AV0833</v>
      </c>
    </row>
    <row r="568" s="85" customFormat="1" ht="20.1" customHeight="1" spans="1:13">
      <c r="A568" s="98">
        <v>567</v>
      </c>
      <c r="B568" s="99" t="s">
        <v>348</v>
      </c>
      <c r="C568" s="142">
        <v>140007</v>
      </c>
      <c r="D568" s="101" t="s">
        <v>260</v>
      </c>
      <c r="E568" s="100">
        <v>17590</v>
      </c>
      <c r="F568" s="102">
        <f t="shared" si="23"/>
        <v>8.46015256641239</v>
      </c>
      <c r="G568" s="100">
        <v>260.87</v>
      </c>
      <c r="H568" s="100">
        <v>2207</v>
      </c>
      <c r="I568" s="35">
        <v>5523</v>
      </c>
      <c r="J568" s="7" t="s">
        <v>37</v>
      </c>
      <c r="K568" s="35"/>
      <c r="L568" s="151" t="s">
        <v>261</v>
      </c>
      <c r="M568" s="112" t="str">
        <f t="shared" si="22"/>
        <v>20227闽AV0833</v>
      </c>
    </row>
    <row r="569" s="85" customFormat="1" ht="20.1" customHeight="1" spans="1:13">
      <c r="A569" s="98">
        <v>568</v>
      </c>
      <c r="B569" s="99" t="s">
        <v>323</v>
      </c>
      <c r="C569" s="142">
        <v>140007</v>
      </c>
      <c r="D569" s="101" t="s">
        <v>260</v>
      </c>
      <c r="E569" s="100">
        <v>18175</v>
      </c>
      <c r="F569" s="102">
        <f t="shared" si="23"/>
        <v>8.20997662318075</v>
      </c>
      <c r="G569" s="100">
        <v>265.22</v>
      </c>
      <c r="H569" s="100">
        <v>2177.45</v>
      </c>
      <c r="I569" s="35">
        <v>3345.55</v>
      </c>
      <c r="J569" s="7" t="s">
        <v>37</v>
      </c>
      <c r="K569" s="35"/>
      <c r="L569" s="151" t="s">
        <v>261</v>
      </c>
      <c r="M569" s="112" t="str">
        <f t="shared" si="22"/>
        <v>20227闽AV0833</v>
      </c>
    </row>
    <row r="570" s="85" customFormat="1" ht="20.1" customHeight="1" spans="1:13">
      <c r="A570" s="98">
        <v>569</v>
      </c>
      <c r="B570" s="99" t="s">
        <v>349</v>
      </c>
      <c r="C570" s="142">
        <v>140007</v>
      </c>
      <c r="D570" s="101" t="s">
        <v>260</v>
      </c>
      <c r="E570" s="100">
        <v>18612</v>
      </c>
      <c r="F570" s="102">
        <f t="shared" si="23"/>
        <v>8.20995962314939</v>
      </c>
      <c r="G570" s="100">
        <v>260.05</v>
      </c>
      <c r="H570" s="100">
        <v>2135</v>
      </c>
      <c r="I570" s="35">
        <v>1210.55</v>
      </c>
      <c r="J570" s="7" t="s">
        <v>156</v>
      </c>
      <c r="K570" s="35"/>
      <c r="L570" s="151" t="s">
        <v>261</v>
      </c>
      <c r="M570" s="112" t="str">
        <f t="shared" si="22"/>
        <v>20227闽AV0833</v>
      </c>
    </row>
    <row r="571" s="85" customFormat="1" ht="20.1" customHeight="1" spans="1:13">
      <c r="A571" s="98">
        <v>570</v>
      </c>
      <c r="B571" s="99" t="s">
        <v>350</v>
      </c>
      <c r="C571" s="142">
        <v>140007</v>
      </c>
      <c r="D571" s="101" t="s">
        <v>260</v>
      </c>
      <c r="E571" s="100">
        <v>19051</v>
      </c>
      <c r="F571" s="102">
        <f t="shared" si="23"/>
        <v>8.2099016615802</v>
      </c>
      <c r="G571" s="100">
        <v>147.45</v>
      </c>
      <c r="H571" s="100">
        <v>1210.55</v>
      </c>
      <c r="I571" s="35">
        <v>0</v>
      </c>
      <c r="J571" s="7" t="s">
        <v>156</v>
      </c>
      <c r="K571" s="35"/>
      <c r="L571" s="151" t="s">
        <v>261</v>
      </c>
      <c r="M571" s="112" t="str">
        <f t="shared" si="22"/>
        <v>20227闽AV0833</v>
      </c>
    </row>
    <row r="572" s="85" customFormat="1" ht="20.1" customHeight="1" spans="1:13">
      <c r="A572" s="98">
        <v>571</v>
      </c>
      <c r="B572" s="99">
        <v>44772</v>
      </c>
      <c r="C572" s="142">
        <v>140007</v>
      </c>
      <c r="D572" s="101" t="s">
        <v>347</v>
      </c>
      <c r="E572" s="100">
        <v>19407</v>
      </c>
      <c r="F572" s="102">
        <f t="shared" si="23"/>
        <v>7.70999333222204</v>
      </c>
      <c r="G572" s="100">
        <v>239.96</v>
      </c>
      <c r="H572" s="100">
        <v>1850.09</v>
      </c>
      <c r="I572" s="35">
        <v>4355.3</v>
      </c>
      <c r="J572" s="7" t="s">
        <v>242</v>
      </c>
      <c r="K572" s="35"/>
      <c r="L572" s="146" t="s">
        <v>262</v>
      </c>
      <c r="M572" s="112" t="str">
        <f t="shared" si="22"/>
        <v>20227闽AV0833</v>
      </c>
    </row>
    <row r="573" s="85" customFormat="1" ht="20.1" customHeight="1" spans="1:13">
      <c r="A573" s="98">
        <v>572</v>
      </c>
      <c r="B573" s="99">
        <v>44773</v>
      </c>
      <c r="C573" s="142">
        <v>140007</v>
      </c>
      <c r="D573" s="101" t="s">
        <v>347</v>
      </c>
      <c r="E573" s="100">
        <v>19851</v>
      </c>
      <c r="F573" s="102">
        <f t="shared" si="23"/>
        <v>7.40991837029546</v>
      </c>
      <c r="G573" s="100">
        <v>276.86</v>
      </c>
      <c r="H573" s="100">
        <v>2051.51</v>
      </c>
      <c r="I573" s="35">
        <v>2309.79</v>
      </c>
      <c r="J573" s="7" t="s">
        <v>242</v>
      </c>
      <c r="K573" s="35"/>
      <c r="L573" s="146" t="s">
        <v>262</v>
      </c>
      <c r="M573" s="112" t="str">
        <f t="shared" si="22"/>
        <v>20227闽AV0833</v>
      </c>
    </row>
    <row r="574" s="85" customFormat="1" ht="20.1" customHeight="1" spans="1:13">
      <c r="A574" s="98">
        <v>573</v>
      </c>
      <c r="B574" s="99"/>
      <c r="C574" s="143"/>
      <c r="D574" s="100"/>
      <c r="E574" s="100"/>
      <c r="F574" s="102"/>
      <c r="G574" s="100"/>
      <c r="H574" s="100"/>
      <c r="I574" s="35"/>
      <c r="J574" s="35"/>
      <c r="K574" s="35"/>
      <c r="L574" s="147"/>
      <c r="M574" s="112" t="str">
        <f t="shared" si="22"/>
        <v>19001</v>
      </c>
    </row>
    <row r="575" s="85" customFormat="1" ht="20.1" customHeight="1" spans="1:13">
      <c r="A575" s="98">
        <v>574</v>
      </c>
      <c r="B575" s="99">
        <v>44745</v>
      </c>
      <c r="C575" s="142">
        <v>140006</v>
      </c>
      <c r="D575" s="101" t="s">
        <v>351</v>
      </c>
      <c r="E575" s="100">
        <v>9026</v>
      </c>
      <c r="F575" s="102">
        <f t="shared" si="23"/>
        <v>8.2598834789846</v>
      </c>
      <c r="G575" s="100">
        <v>240.3</v>
      </c>
      <c r="H575" s="100">
        <v>1984.85</v>
      </c>
      <c r="I575" s="35">
        <v>1139.19</v>
      </c>
      <c r="J575" s="7" t="s">
        <v>156</v>
      </c>
      <c r="K575" s="35"/>
      <c r="L575" s="146" t="s">
        <v>262</v>
      </c>
      <c r="M575" s="112" t="str">
        <f t="shared" si="22"/>
        <v>20227闽AU9308</v>
      </c>
    </row>
    <row r="576" s="85" customFormat="1" ht="20.1" customHeight="1" spans="1:13">
      <c r="A576" s="98">
        <v>575</v>
      </c>
      <c r="B576" s="99">
        <v>44747</v>
      </c>
      <c r="C576" s="142">
        <v>140006</v>
      </c>
      <c r="D576" s="101" t="s">
        <v>351</v>
      </c>
      <c r="E576" s="100">
        <v>9479</v>
      </c>
      <c r="F576" s="102">
        <f t="shared" si="23"/>
        <v>8.25996540174464</v>
      </c>
      <c r="G576" s="100">
        <v>271.69</v>
      </c>
      <c r="H576" s="100">
        <v>2244.15</v>
      </c>
      <c r="I576" s="35">
        <v>3895.04</v>
      </c>
      <c r="J576" s="7" t="s">
        <v>156</v>
      </c>
      <c r="K576" s="35"/>
      <c r="L576" s="146" t="s">
        <v>262</v>
      </c>
      <c r="M576" s="112" t="str">
        <f t="shared" si="22"/>
        <v>20227闽AU9308</v>
      </c>
    </row>
    <row r="577" s="85" customFormat="1" ht="20.1" customHeight="1" spans="1:13">
      <c r="A577" s="98">
        <v>576</v>
      </c>
      <c r="B577" s="99">
        <v>44749</v>
      </c>
      <c r="C577" s="142">
        <v>140006</v>
      </c>
      <c r="D577" s="101" t="s">
        <v>351</v>
      </c>
      <c r="E577" s="100">
        <v>9971</v>
      </c>
      <c r="F577" s="102">
        <f t="shared" si="23"/>
        <v>8.26001007791</v>
      </c>
      <c r="G577" s="100">
        <v>257.99</v>
      </c>
      <c r="H577" s="100">
        <v>2131</v>
      </c>
      <c r="I577" s="35">
        <v>1764.04</v>
      </c>
      <c r="J577" s="7" t="s">
        <v>156</v>
      </c>
      <c r="K577" s="35"/>
      <c r="L577" s="146" t="s">
        <v>262</v>
      </c>
      <c r="M577" s="112" t="str">
        <f t="shared" si="22"/>
        <v>20227闽AU9308</v>
      </c>
    </row>
    <row r="578" s="85" customFormat="1" ht="20.1" customHeight="1" spans="1:13">
      <c r="A578" s="98">
        <v>577</v>
      </c>
      <c r="B578" s="99">
        <v>44751</v>
      </c>
      <c r="C578" s="142">
        <v>140006</v>
      </c>
      <c r="D578" s="101" t="s">
        <v>351</v>
      </c>
      <c r="E578" s="100">
        <v>10366</v>
      </c>
      <c r="F578" s="102">
        <f t="shared" si="23"/>
        <v>8.26009281695347</v>
      </c>
      <c r="G578" s="100">
        <v>243.49</v>
      </c>
      <c r="H578" s="100">
        <v>2011.25</v>
      </c>
      <c r="I578" s="35">
        <v>5752.79</v>
      </c>
      <c r="J578" s="7" t="s">
        <v>156</v>
      </c>
      <c r="K578" s="35"/>
      <c r="L578" s="146" t="s">
        <v>262</v>
      </c>
      <c r="M578" s="112" t="str">
        <f t="shared" si="22"/>
        <v>20227闽AU9308</v>
      </c>
    </row>
    <row r="579" s="85" customFormat="1" ht="20.1" customHeight="1" spans="1:13">
      <c r="A579" s="98">
        <v>578</v>
      </c>
      <c r="B579" s="99">
        <v>44753</v>
      </c>
      <c r="C579" s="142">
        <v>140006</v>
      </c>
      <c r="D579" s="101" t="s">
        <v>351</v>
      </c>
      <c r="E579" s="100">
        <v>10832</v>
      </c>
      <c r="F579" s="102">
        <f t="shared" si="23"/>
        <v>8.26011431133027</v>
      </c>
      <c r="G579" s="100">
        <v>267.69</v>
      </c>
      <c r="H579" s="100">
        <v>2211.15</v>
      </c>
      <c r="I579" s="35">
        <v>3541.64</v>
      </c>
      <c r="J579" s="7" t="s">
        <v>156</v>
      </c>
      <c r="K579" s="35"/>
      <c r="L579" s="146" t="s">
        <v>262</v>
      </c>
      <c r="M579" s="112" t="str">
        <f t="shared" ref="M579:M642" si="24">YEAR(B579)&amp;MONTH(B579)&amp;D579</f>
        <v>20227闽AU9308</v>
      </c>
    </row>
    <row r="580" s="85" customFormat="1" ht="20.1" customHeight="1" spans="1:13">
      <c r="A580" s="98">
        <v>579</v>
      </c>
      <c r="B580" s="99">
        <v>44756</v>
      </c>
      <c r="C580" s="142">
        <v>140006</v>
      </c>
      <c r="D580" s="101" t="s">
        <v>351</v>
      </c>
      <c r="E580" s="100">
        <v>11222</v>
      </c>
      <c r="F580" s="102">
        <f t="shared" si="23"/>
        <v>7.96008953298684</v>
      </c>
      <c r="G580" s="100">
        <v>263.59</v>
      </c>
      <c r="H580" s="100">
        <v>2098.2</v>
      </c>
      <c r="I580" s="35">
        <v>1443.44</v>
      </c>
      <c r="J580" s="7" t="s">
        <v>242</v>
      </c>
      <c r="K580" s="35"/>
      <c r="L580" s="146" t="s">
        <v>262</v>
      </c>
      <c r="M580" s="112" t="str">
        <f t="shared" si="24"/>
        <v>20227闽AU9308</v>
      </c>
    </row>
    <row r="581" s="85" customFormat="1" ht="20.1" customHeight="1" spans="1:13">
      <c r="A581" s="98">
        <v>580</v>
      </c>
      <c r="B581" s="99">
        <v>44759.7444097222</v>
      </c>
      <c r="C581" s="142">
        <v>140006</v>
      </c>
      <c r="D581" s="101" t="s">
        <v>351</v>
      </c>
      <c r="E581" s="100">
        <v>11664</v>
      </c>
      <c r="F581" s="102">
        <f t="shared" si="23"/>
        <v>7.96004064893115</v>
      </c>
      <c r="G581" s="100">
        <v>275.53</v>
      </c>
      <c r="H581" s="100">
        <v>2193.23</v>
      </c>
      <c r="I581" s="35">
        <v>2250.02</v>
      </c>
      <c r="J581" s="7" t="s">
        <v>156</v>
      </c>
      <c r="K581" s="35"/>
      <c r="L581" s="146" t="s">
        <v>262</v>
      </c>
      <c r="M581" s="112" t="str">
        <f t="shared" si="24"/>
        <v>20227闽AU9308</v>
      </c>
    </row>
    <row r="582" s="85" customFormat="1" ht="20.1" customHeight="1" spans="1:13">
      <c r="A582" s="98">
        <v>581</v>
      </c>
      <c r="B582" s="99">
        <v>44762</v>
      </c>
      <c r="C582" s="142">
        <v>140006</v>
      </c>
      <c r="D582" s="101" t="s">
        <v>351</v>
      </c>
      <c r="E582" s="100">
        <v>12040</v>
      </c>
      <c r="F582" s="102">
        <f t="shared" si="23"/>
        <v>7.9600826150852</v>
      </c>
      <c r="G582" s="100">
        <v>251.77</v>
      </c>
      <c r="H582" s="100">
        <v>2004.11</v>
      </c>
      <c r="I582" s="35">
        <v>246.1</v>
      </c>
      <c r="J582" s="7" t="s">
        <v>156</v>
      </c>
      <c r="K582" s="35"/>
      <c r="L582" s="146" t="s">
        <v>262</v>
      </c>
      <c r="M582" s="112" t="str">
        <f t="shared" si="24"/>
        <v>20227闽AU9308</v>
      </c>
    </row>
    <row r="583" s="85" customFormat="1" ht="20.1" customHeight="1" spans="1:13">
      <c r="A583" s="98">
        <v>582</v>
      </c>
      <c r="B583" s="99" t="s">
        <v>352</v>
      </c>
      <c r="C583" s="142">
        <v>140006</v>
      </c>
      <c r="D583" s="101" t="s">
        <v>351</v>
      </c>
      <c r="E583" s="100">
        <v>12460</v>
      </c>
      <c r="F583" s="102">
        <f t="shared" si="23"/>
        <v>8.45963848658359</v>
      </c>
      <c r="G583" s="100">
        <v>178.14</v>
      </c>
      <c r="H583" s="100">
        <v>1507</v>
      </c>
      <c r="I583" s="35">
        <v>2941.75</v>
      </c>
      <c r="J583" s="7" t="s">
        <v>156</v>
      </c>
      <c r="K583" s="35"/>
      <c r="L583" s="151" t="s">
        <v>261</v>
      </c>
      <c r="M583" s="112" t="str">
        <f t="shared" si="24"/>
        <v>20227闽AU9308</v>
      </c>
    </row>
    <row r="584" s="85" customFormat="1" ht="20.1" customHeight="1" spans="1:13">
      <c r="A584" s="98">
        <v>583</v>
      </c>
      <c r="B584" s="99"/>
      <c r="C584" s="143"/>
      <c r="D584" s="100"/>
      <c r="E584" s="100"/>
      <c r="F584" s="102"/>
      <c r="G584" s="100"/>
      <c r="H584" s="100"/>
      <c r="I584" s="35"/>
      <c r="J584" s="35"/>
      <c r="K584" s="35"/>
      <c r="L584" s="147"/>
      <c r="M584" s="112" t="str">
        <f t="shared" si="24"/>
        <v>19001</v>
      </c>
    </row>
    <row r="585" s="85" customFormat="1" ht="20.1" customHeight="1" spans="1:13">
      <c r="A585" s="98">
        <v>584</v>
      </c>
      <c r="B585" s="99">
        <v>44743</v>
      </c>
      <c r="C585" s="142">
        <v>144004</v>
      </c>
      <c r="D585" s="101" t="s">
        <v>353</v>
      </c>
      <c r="E585" s="100">
        <v>10946</v>
      </c>
      <c r="F585" s="102">
        <f t="shared" si="23"/>
        <v>8.26022025696646</v>
      </c>
      <c r="G585" s="100">
        <v>119.86</v>
      </c>
      <c r="H585" s="100">
        <v>990.07</v>
      </c>
      <c r="I585" s="35">
        <v>1676</v>
      </c>
      <c r="J585" s="7" t="s">
        <v>35</v>
      </c>
      <c r="K585" s="35"/>
      <c r="L585" s="146" t="s">
        <v>262</v>
      </c>
      <c r="M585" s="112" t="str">
        <f t="shared" si="24"/>
        <v>20227闽AU8651</v>
      </c>
    </row>
    <row r="586" s="85" customFormat="1" ht="20.1" customHeight="1" spans="1:13">
      <c r="A586" s="98">
        <v>585</v>
      </c>
      <c r="B586" s="99">
        <v>44745</v>
      </c>
      <c r="C586" s="142">
        <v>144004</v>
      </c>
      <c r="D586" s="101" t="s">
        <v>353</v>
      </c>
      <c r="E586" s="100">
        <v>11313</v>
      </c>
      <c r="F586" s="102">
        <f t="shared" si="23"/>
        <v>8.25999319612179</v>
      </c>
      <c r="G586" s="100">
        <v>117.58</v>
      </c>
      <c r="H586" s="100">
        <v>971.21</v>
      </c>
      <c r="I586" s="35">
        <v>971</v>
      </c>
      <c r="J586" s="7" t="s">
        <v>35</v>
      </c>
      <c r="K586" s="35"/>
      <c r="L586" s="146" t="s">
        <v>262</v>
      </c>
      <c r="M586" s="112" t="str">
        <f t="shared" si="24"/>
        <v>20227闽AU8651</v>
      </c>
    </row>
    <row r="587" s="85" customFormat="1" ht="20.1" customHeight="1" spans="1:13">
      <c r="A587" s="98">
        <v>586</v>
      </c>
      <c r="B587" s="99">
        <v>44748</v>
      </c>
      <c r="C587" s="142">
        <v>144004</v>
      </c>
      <c r="D587" s="101" t="s">
        <v>353</v>
      </c>
      <c r="E587" s="100">
        <v>11526</v>
      </c>
      <c r="F587" s="102">
        <f t="shared" si="23"/>
        <v>8.26010781671159</v>
      </c>
      <c r="G587" s="100">
        <v>118.72</v>
      </c>
      <c r="H587" s="100">
        <v>980.64</v>
      </c>
      <c r="I587" s="35">
        <v>2724</v>
      </c>
      <c r="J587" s="7" t="s">
        <v>35</v>
      </c>
      <c r="K587" s="35"/>
      <c r="L587" s="146" t="s">
        <v>262</v>
      </c>
      <c r="M587" s="112" t="str">
        <f t="shared" si="24"/>
        <v>20227闽AU8651</v>
      </c>
    </row>
    <row r="588" s="85" customFormat="1" ht="20.1" customHeight="1" spans="1:13">
      <c r="A588" s="98">
        <v>587</v>
      </c>
      <c r="B588" s="99">
        <v>44750</v>
      </c>
      <c r="C588" s="142">
        <v>144004</v>
      </c>
      <c r="D588" s="101" t="s">
        <v>353</v>
      </c>
      <c r="E588" s="100">
        <v>11896</v>
      </c>
      <c r="F588" s="102">
        <f t="shared" si="23"/>
        <v>8.25993958690505</v>
      </c>
      <c r="G588" s="100">
        <v>122.49</v>
      </c>
      <c r="H588" s="100">
        <v>1011.76</v>
      </c>
      <c r="I588" s="35">
        <v>4713</v>
      </c>
      <c r="J588" s="7" t="s">
        <v>35</v>
      </c>
      <c r="K588" s="35"/>
      <c r="L588" s="146" t="s">
        <v>262</v>
      </c>
      <c r="M588" s="112" t="str">
        <f t="shared" si="24"/>
        <v>20227闽AU8651</v>
      </c>
    </row>
    <row r="589" s="85" customFormat="1" ht="20.1" customHeight="1" spans="1:13">
      <c r="A589" s="98">
        <v>588</v>
      </c>
      <c r="B589" s="99">
        <v>44753</v>
      </c>
      <c r="C589" s="142">
        <v>144004</v>
      </c>
      <c r="D589" s="101" t="s">
        <v>353</v>
      </c>
      <c r="E589" s="100">
        <v>12192</v>
      </c>
      <c r="F589" s="102">
        <f t="shared" si="23"/>
        <v>8.25999319612179</v>
      </c>
      <c r="G589" s="100">
        <v>117.58</v>
      </c>
      <c r="H589" s="100">
        <v>971.21</v>
      </c>
      <c r="I589" s="35">
        <v>3741</v>
      </c>
      <c r="J589" s="7" t="s">
        <v>35</v>
      </c>
      <c r="K589" s="35"/>
      <c r="L589" s="146" t="s">
        <v>262</v>
      </c>
      <c r="M589" s="112" t="str">
        <f t="shared" si="24"/>
        <v>20227闽AU8651</v>
      </c>
    </row>
    <row r="590" s="85" customFormat="1" ht="20.1" customHeight="1" spans="1:13">
      <c r="A590" s="98">
        <v>589</v>
      </c>
      <c r="B590" s="99">
        <v>44755</v>
      </c>
      <c r="C590" s="142">
        <v>144004</v>
      </c>
      <c r="D590" s="101" t="s">
        <v>353</v>
      </c>
      <c r="E590" s="100">
        <v>12548</v>
      </c>
      <c r="F590" s="102">
        <f t="shared" si="23"/>
        <v>7.95994333831746</v>
      </c>
      <c r="G590" s="100">
        <v>127.07</v>
      </c>
      <c r="H590" s="100">
        <v>1011.47</v>
      </c>
      <c r="I590" s="35">
        <v>2730</v>
      </c>
      <c r="J590" s="7" t="s">
        <v>35</v>
      </c>
      <c r="K590" s="35"/>
      <c r="L590" s="146" t="s">
        <v>262</v>
      </c>
      <c r="M590" s="112" t="str">
        <f t="shared" si="24"/>
        <v>20227闽AU8651</v>
      </c>
    </row>
    <row r="591" s="85" customFormat="1" ht="20.1" customHeight="1" spans="1:13">
      <c r="A591" s="98">
        <v>590</v>
      </c>
      <c r="B591" s="99">
        <v>44759</v>
      </c>
      <c r="C591" s="142">
        <v>144004</v>
      </c>
      <c r="D591" s="101" t="s">
        <v>353</v>
      </c>
      <c r="E591" s="100">
        <v>12866</v>
      </c>
      <c r="F591" s="102">
        <f t="shared" si="23"/>
        <v>7.95969672785315</v>
      </c>
      <c r="G591" s="100">
        <v>125.3</v>
      </c>
      <c r="H591" s="100">
        <v>997.35</v>
      </c>
      <c r="I591" s="35">
        <v>1733</v>
      </c>
      <c r="J591" s="7" t="s">
        <v>35</v>
      </c>
      <c r="K591" s="35"/>
      <c r="L591" s="146" t="s">
        <v>262</v>
      </c>
      <c r="M591" s="112" t="str">
        <f t="shared" si="24"/>
        <v>20227闽AU8651</v>
      </c>
    </row>
    <row r="592" s="85" customFormat="1" ht="20.1" customHeight="1" spans="1:13">
      <c r="A592" s="98">
        <v>591</v>
      </c>
      <c r="B592" s="99">
        <v>44762</v>
      </c>
      <c r="C592" s="142">
        <v>144004</v>
      </c>
      <c r="D592" s="101" t="s">
        <v>353</v>
      </c>
      <c r="E592" s="100">
        <v>13098</v>
      </c>
      <c r="F592" s="102">
        <f t="shared" si="23"/>
        <v>7.96023688663283</v>
      </c>
      <c r="G592" s="100">
        <v>70.92</v>
      </c>
      <c r="H592" s="100">
        <v>564.54</v>
      </c>
      <c r="I592" s="35">
        <v>48</v>
      </c>
      <c r="J592" s="7" t="s">
        <v>35</v>
      </c>
      <c r="K592" s="35"/>
      <c r="L592" s="146" t="s">
        <v>262</v>
      </c>
      <c r="M592" s="112" t="str">
        <f t="shared" si="24"/>
        <v>20227闽AU8651</v>
      </c>
    </row>
    <row r="593" s="85" customFormat="1" ht="20.1" customHeight="1" spans="1:13">
      <c r="A593" s="98">
        <v>592</v>
      </c>
      <c r="B593" s="99">
        <v>44764</v>
      </c>
      <c r="C593" s="142">
        <v>144004</v>
      </c>
      <c r="D593" s="101" t="s">
        <v>353</v>
      </c>
      <c r="E593" s="100">
        <v>13221</v>
      </c>
      <c r="F593" s="102">
        <f t="shared" si="23"/>
        <v>7.96009229191591</v>
      </c>
      <c r="G593" s="100">
        <v>117.02</v>
      </c>
      <c r="H593" s="100">
        <v>931.49</v>
      </c>
      <c r="I593" s="35">
        <v>4117</v>
      </c>
      <c r="J593" s="7" t="s">
        <v>35</v>
      </c>
      <c r="K593" s="35"/>
      <c r="L593" s="146" t="s">
        <v>262</v>
      </c>
      <c r="M593" s="112" t="str">
        <f t="shared" si="24"/>
        <v>20227闽AU8651</v>
      </c>
    </row>
    <row r="594" s="85" customFormat="1" ht="20.1" customHeight="1" spans="1:13">
      <c r="A594" s="98">
        <v>593</v>
      </c>
      <c r="B594" s="99">
        <v>44767</v>
      </c>
      <c r="C594" s="142">
        <v>144004</v>
      </c>
      <c r="D594" s="101" t="s">
        <v>353</v>
      </c>
      <c r="E594" s="100">
        <v>13470</v>
      </c>
      <c r="F594" s="102">
        <f t="shared" si="23"/>
        <v>7.96023688663283</v>
      </c>
      <c r="G594" s="100">
        <v>118.2</v>
      </c>
      <c r="H594" s="100">
        <v>940.9</v>
      </c>
      <c r="I594" s="35">
        <v>3176</v>
      </c>
      <c r="J594" s="7" t="s">
        <v>35</v>
      </c>
      <c r="K594" s="35"/>
      <c r="L594" s="146" t="s">
        <v>262</v>
      </c>
      <c r="M594" s="112" t="str">
        <f t="shared" si="24"/>
        <v>20227闽AU8651</v>
      </c>
    </row>
    <row r="595" s="85" customFormat="1" ht="20.1" customHeight="1" spans="1:13">
      <c r="A595" s="98">
        <v>594</v>
      </c>
      <c r="B595" s="99">
        <v>44769</v>
      </c>
      <c r="C595" s="142">
        <v>144004</v>
      </c>
      <c r="D595" s="101" t="s">
        <v>353</v>
      </c>
      <c r="E595" s="100">
        <v>13691</v>
      </c>
      <c r="F595" s="102">
        <f t="shared" si="23"/>
        <v>7.7100471468054</v>
      </c>
      <c r="G595" s="100">
        <v>123.02</v>
      </c>
      <c r="H595" s="100">
        <v>948.49</v>
      </c>
      <c r="I595" s="35">
        <v>2228</v>
      </c>
      <c r="J595" s="7" t="s">
        <v>35</v>
      </c>
      <c r="K595" s="35"/>
      <c r="L595" s="146" t="s">
        <v>262</v>
      </c>
      <c r="M595" s="112" t="str">
        <f t="shared" si="24"/>
        <v>20227闽AU8651</v>
      </c>
    </row>
    <row r="596" s="85" customFormat="1" ht="20.1" customHeight="1" spans="1:13">
      <c r="A596" s="98">
        <v>595</v>
      </c>
      <c r="B596" s="99">
        <v>44771</v>
      </c>
      <c r="C596" s="142">
        <v>144004</v>
      </c>
      <c r="D596" s="101" t="s">
        <v>353</v>
      </c>
      <c r="E596" s="100">
        <v>13956</v>
      </c>
      <c r="F596" s="102">
        <f t="shared" si="23"/>
        <v>7.70990603599299</v>
      </c>
      <c r="G596" s="100">
        <v>125.58</v>
      </c>
      <c r="H596" s="100">
        <v>968.21</v>
      </c>
      <c r="I596" s="35">
        <v>1259</v>
      </c>
      <c r="J596" s="7" t="s">
        <v>35</v>
      </c>
      <c r="K596" s="35"/>
      <c r="L596" s="146" t="s">
        <v>262</v>
      </c>
      <c r="M596" s="112" t="str">
        <f t="shared" si="24"/>
        <v>20227闽AU8651</v>
      </c>
    </row>
    <row r="597" s="85" customFormat="1" ht="20.1" customHeight="1" spans="1:13">
      <c r="A597" s="98">
        <v>596</v>
      </c>
      <c r="B597" s="99"/>
      <c r="C597" s="143"/>
      <c r="D597" s="100"/>
      <c r="E597" s="100"/>
      <c r="F597" s="102"/>
      <c r="G597" s="100"/>
      <c r="H597" s="100"/>
      <c r="I597" s="35"/>
      <c r="J597" s="35"/>
      <c r="K597" s="35"/>
      <c r="L597" s="147"/>
      <c r="M597" s="112" t="str">
        <f t="shared" si="24"/>
        <v>19001</v>
      </c>
    </row>
    <row r="598" s="85" customFormat="1" ht="20.1" customHeight="1" spans="1:13">
      <c r="A598" s="98">
        <v>597</v>
      </c>
      <c r="B598" s="99">
        <v>44745</v>
      </c>
      <c r="C598" s="142">
        <v>141012</v>
      </c>
      <c r="D598" s="101" t="s">
        <v>354</v>
      </c>
      <c r="E598" s="100">
        <v>8197</v>
      </c>
      <c r="F598" s="102">
        <f t="shared" si="23"/>
        <v>8.26022030014046</v>
      </c>
      <c r="G598" s="100">
        <v>135.27</v>
      </c>
      <c r="H598" s="100">
        <v>1117.36</v>
      </c>
      <c r="I598" s="35">
        <v>532.22</v>
      </c>
      <c r="J598" s="7" t="s">
        <v>230</v>
      </c>
      <c r="K598" s="35"/>
      <c r="L598" s="146" t="s">
        <v>262</v>
      </c>
      <c r="M598" s="112" t="str">
        <f t="shared" si="24"/>
        <v>20227闽AU9387</v>
      </c>
    </row>
    <row r="599" s="85" customFormat="1" ht="20.1" customHeight="1" spans="1:13">
      <c r="A599" s="98">
        <v>598</v>
      </c>
      <c r="B599" s="99">
        <v>44747</v>
      </c>
      <c r="C599" s="142">
        <v>141012</v>
      </c>
      <c r="D599" s="101" t="s">
        <v>354</v>
      </c>
      <c r="E599" s="100">
        <v>8436</v>
      </c>
      <c r="F599" s="102">
        <f t="shared" si="23"/>
        <v>8.25972698737134</v>
      </c>
      <c r="G599" s="100">
        <v>136.99</v>
      </c>
      <c r="H599" s="100">
        <v>1131.5</v>
      </c>
      <c r="I599" s="35">
        <v>2400.72</v>
      </c>
      <c r="J599" s="7" t="s">
        <v>230</v>
      </c>
      <c r="K599" s="35"/>
      <c r="L599" s="146" t="s">
        <v>262</v>
      </c>
      <c r="M599" s="112" t="str">
        <f t="shared" si="24"/>
        <v>20227闽AU9387</v>
      </c>
    </row>
    <row r="600" s="85" customFormat="1" ht="20.1" customHeight="1" spans="1:13">
      <c r="A600" s="98">
        <v>599</v>
      </c>
      <c r="B600" s="99">
        <v>44750</v>
      </c>
      <c r="C600" s="142">
        <v>141012</v>
      </c>
      <c r="D600" s="101" t="s">
        <v>354</v>
      </c>
      <c r="E600" s="100">
        <v>8649</v>
      </c>
      <c r="F600" s="102">
        <f t="shared" si="23"/>
        <v>8.26007627308756</v>
      </c>
      <c r="G600" s="100">
        <v>133.73</v>
      </c>
      <c r="H600" s="100">
        <v>1104.62</v>
      </c>
      <c r="I600" s="35">
        <v>4296.1</v>
      </c>
      <c r="J600" s="7" t="s">
        <v>230</v>
      </c>
      <c r="K600" s="35"/>
      <c r="L600" s="146" t="s">
        <v>262</v>
      </c>
      <c r="M600" s="112" t="str">
        <f t="shared" si="24"/>
        <v>20227闽AU9387</v>
      </c>
    </row>
    <row r="601" s="85" customFormat="1" ht="20.1" customHeight="1" spans="1:13">
      <c r="A601" s="98">
        <v>600</v>
      </c>
      <c r="B601" s="99">
        <v>44752</v>
      </c>
      <c r="C601" s="142">
        <v>141012</v>
      </c>
      <c r="D601" s="101" t="s">
        <v>354</v>
      </c>
      <c r="E601" s="100">
        <v>8885</v>
      </c>
      <c r="F601" s="102">
        <f t="shared" si="23"/>
        <v>8.25985575239829</v>
      </c>
      <c r="G601" s="100">
        <v>142.81</v>
      </c>
      <c r="H601" s="100">
        <v>1179.59</v>
      </c>
      <c r="I601" s="35">
        <v>3116.51</v>
      </c>
      <c r="J601" s="7" t="s">
        <v>230</v>
      </c>
      <c r="K601" s="35"/>
      <c r="L601" s="146" t="s">
        <v>262</v>
      </c>
      <c r="M601" s="112" t="str">
        <f t="shared" si="24"/>
        <v>20227闽AU9387</v>
      </c>
    </row>
    <row r="602" s="85" customFormat="1" ht="20.1" customHeight="1" spans="1:13">
      <c r="A602" s="98">
        <v>601</v>
      </c>
      <c r="B602" s="99">
        <v>44754</v>
      </c>
      <c r="C602" s="142">
        <v>141012</v>
      </c>
      <c r="D602" s="101" t="s">
        <v>354</v>
      </c>
      <c r="E602" s="100">
        <v>9067</v>
      </c>
      <c r="F602" s="102">
        <f t="shared" si="23"/>
        <v>8.25963559915908</v>
      </c>
      <c r="G602" s="100">
        <v>114.16</v>
      </c>
      <c r="H602" s="100">
        <v>942.92</v>
      </c>
      <c r="I602" s="35">
        <v>2173.59</v>
      </c>
      <c r="J602" s="7" t="s">
        <v>230</v>
      </c>
      <c r="K602" s="35"/>
      <c r="L602" s="146" t="s">
        <v>262</v>
      </c>
      <c r="M602" s="112" t="str">
        <f t="shared" si="24"/>
        <v>20227闽AU9387</v>
      </c>
    </row>
    <row r="603" s="85" customFormat="1" ht="20.1" customHeight="1" spans="1:13">
      <c r="A603" s="98">
        <v>602</v>
      </c>
      <c r="B603" s="99">
        <v>44757</v>
      </c>
      <c r="C603" s="142">
        <v>141012</v>
      </c>
      <c r="D603" s="101" t="s">
        <v>354</v>
      </c>
      <c r="E603" s="100">
        <v>9314</v>
      </c>
      <c r="F603" s="102">
        <f t="shared" si="23"/>
        <v>7.95995331534029</v>
      </c>
      <c r="G603" s="100">
        <v>137.09</v>
      </c>
      <c r="H603" s="100">
        <v>1091.23</v>
      </c>
      <c r="I603" s="35">
        <v>1082.36</v>
      </c>
      <c r="J603" s="7" t="s">
        <v>230</v>
      </c>
      <c r="K603" s="35"/>
      <c r="L603" s="146" t="s">
        <v>262</v>
      </c>
      <c r="M603" s="112" t="str">
        <f t="shared" si="24"/>
        <v>20227闽AU9387</v>
      </c>
    </row>
    <row r="604" s="85" customFormat="1" ht="20.1" customHeight="1" spans="1:13">
      <c r="A604" s="98">
        <v>603</v>
      </c>
      <c r="B604" s="99">
        <v>44761</v>
      </c>
      <c r="C604" s="142">
        <v>141012</v>
      </c>
      <c r="D604" s="101" t="s">
        <v>354</v>
      </c>
      <c r="E604" s="100">
        <v>9435</v>
      </c>
      <c r="F604" s="102">
        <f t="shared" si="23"/>
        <v>7.96011659320347</v>
      </c>
      <c r="G604" s="100">
        <v>140.66</v>
      </c>
      <c r="H604" s="100">
        <v>1119.67</v>
      </c>
      <c r="I604" s="35">
        <v>1082.36</v>
      </c>
      <c r="J604" s="7" t="s">
        <v>35</v>
      </c>
      <c r="K604" s="35"/>
      <c r="L604" s="146" t="s">
        <v>262</v>
      </c>
      <c r="M604" s="112" t="str">
        <f t="shared" si="24"/>
        <v>20227闽AU9387</v>
      </c>
    </row>
    <row r="605" s="85" customFormat="1" ht="20.1" customHeight="1" spans="1:13">
      <c r="A605" s="98">
        <v>604</v>
      </c>
      <c r="B605" s="99">
        <v>44764</v>
      </c>
      <c r="C605" s="142">
        <v>141012</v>
      </c>
      <c r="D605" s="101" t="s">
        <v>354</v>
      </c>
      <c r="E605" s="100">
        <v>9557</v>
      </c>
      <c r="F605" s="102">
        <f t="shared" si="23"/>
        <v>7.95994609568017</v>
      </c>
      <c r="G605" s="100">
        <v>133.57</v>
      </c>
      <c r="H605" s="100">
        <v>1063.21</v>
      </c>
      <c r="I605" s="35">
        <v>5019.15</v>
      </c>
      <c r="J605" s="7" t="s">
        <v>230</v>
      </c>
      <c r="K605" s="35"/>
      <c r="L605" s="146" t="s">
        <v>262</v>
      </c>
      <c r="M605" s="112" t="str">
        <f t="shared" si="24"/>
        <v>20227闽AU9387</v>
      </c>
    </row>
    <row r="606" s="85" customFormat="1" ht="20.1" customHeight="1" spans="1:13">
      <c r="A606" s="98">
        <v>605</v>
      </c>
      <c r="B606" s="99">
        <v>44766</v>
      </c>
      <c r="C606" s="142">
        <v>141012</v>
      </c>
      <c r="D606" s="101" t="s">
        <v>354</v>
      </c>
      <c r="E606" s="100">
        <v>9678</v>
      </c>
      <c r="F606" s="102">
        <f t="shared" si="23"/>
        <v>7.96020010299419</v>
      </c>
      <c r="G606" s="100">
        <v>135.93</v>
      </c>
      <c r="H606" s="100">
        <v>1082.03</v>
      </c>
      <c r="I606" s="35">
        <v>3937.12</v>
      </c>
      <c r="J606" s="7" t="s">
        <v>230</v>
      </c>
      <c r="K606" s="35"/>
      <c r="L606" s="146" t="s">
        <v>262</v>
      </c>
      <c r="M606" s="112" t="str">
        <f t="shared" si="24"/>
        <v>20227闽AU9387</v>
      </c>
    </row>
    <row r="607" s="85" customFormat="1" ht="20.1" customHeight="1" spans="1:13">
      <c r="A607" s="98">
        <v>606</v>
      </c>
      <c r="B607" s="99">
        <v>44769</v>
      </c>
      <c r="C607" s="142">
        <v>141012</v>
      </c>
      <c r="D607" s="101" t="s">
        <v>354</v>
      </c>
      <c r="E607" s="100">
        <v>9795</v>
      </c>
      <c r="F607" s="102">
        <f t="shared" si="23"/>
        <v>7.71018062397373</v>
      </c>
      <c r="G607" s="100">
        <v>133.98</v>
      </c>
      <c r="H607" s="100">
        <v>1033.01</v>
      </c>
      <c r="I607" s="35">
        <v>2904.11</v>
      </c>
      <c r="J607" s="7" t="s">
        <v>230</v>
      </c>
      <c r="K607" s="35"/>
      <c r="L607" s="146" t="s">
        <v>262</v>
      </c>
      <c r="M607" s="112" t="str">
        <f t="shared" si="24"/>
        <v>20227闽AU9387</v>
      </c>
    </row>
    <row r="608" s="85" customFormat="1" ht="20.1" customHeight="1" spans="1:13">
      <c r="A608" s="98">
        <v>607</v>
      </c>
      <c r="B608" s="99">
        <v>44772</v>
      </c>
      <c r="C608" s="142">
        <v>141012</v>
      </c>
      <c r="D608" s="101" t="s">
        <v>354</v>
      </c>
      <c r="E608" s="100">
        <v>9954</v>
      </c>
      <c r="F608" s="102">
        <f t="shared" si="23"/>
        <v>7.70982272595176</v>
      </c>
      <c r="G608" s="100">
        <v>137.64</v>
      </c>
      <c r="H608" s="100">
        <v>1061.18</v>
      </c>
      <c r="I608" s="35">
        <v>1842.93</v>
      </c>
      <c r="J608" s="7" t="s">
        <v>230</v>
      </c>
      <c r="K608" s="35"/>
      <c r="L608" s="146" t="s">
        <v>262</v>
      </c>
      <c r="M608" s="112" t="str">
        <f t="shared" si="24"/>
        <v>20227闽AU9387</v>
      </c>
    </row>
    <row r="609" s="85" customFormat="1" ht="20.1" customHeight="1" spans="1:13">
      <c r="A609" s="98">
        <v>608</v>
      </c>
      <c r="B609" s="99"/>
      <c r="C609" s="143"/>
      <c r="D609" s="100"/>
      <c r="E609" s="100"/>
      <c r="F609" s="102"/>
      <c r="G609" s="100"/>
      <c r="H609" s="100"/>
      <c r="I609" s="35"/>
      <c r="J609" s="35"/>
      <c r="K609" s="35"/>
      <c r="L609" s="147"/>
      <c r="M609" s="112" t="str">
        <f t="shared" si="24"/>
        <v>19001</v>
      </c>
    </row>
    <row r="610" s="85" customFormat="1" ht="20.1" customHeight="1" spans="1:13">
      <c r="A610" s="98">
        <v>609</v>
      </c>
      <c r="B610" s="99">
        <v>44745</v>
      </c>
      <c r="C610" s="142">
        <v>144003</v>
      </c>
      <c r="D610" s="101" t="s">
        <v>355</v>
      </c>
      <c r="E610" s="100">
        <v>7290</v>
      </c>
      <c r="F610" s="102">
        <f t="shared" si="23"/>
        <v>8.26020786933927</v>
      </c>
      <c r="G610" s="100">
        <v>134.7</v>
      </c>
      <c r="H610" s="100">
        <v>1112.65</v>
      </c>
      <c r="I610" s="35">
        <v>2320.81</v>
      </c>
      <c r="J610" s="7" t="s">
        <v>229</v>
      </c>
      <c r="K610" s="35"/>
      <c r="L610" s="146" t="s">
        <v>262</v>
      </c>
      <c r="M610" s="112" t="str">
        <f t="shared" si="24"/>
        <v>20227闽AU9612</v>
      </c>
    </row>
    <row r="611" s="85" customFormat="1" ht="20.1" customHeight="1" spans="1:13">
      <c r="A611" s="98">
        <v>610</v>
      </c>
      <c r="B611" s="99">
        <v>44748</v>
      </c>
      <c r="C611" s="142">
        <v>144003</v>
      </c>
      <c r="D611" s="101" t="s">
        <v>355</v>
      </c>
      <c r="E611" s="100">
        <v>7614</v>
      </c>
      <c r="F611" s="102">
        <f t="shared" si="23"/>
        <v>8.25993773079429</v>
      </c>
      <c r="G611" s="100">
        <v>138.11</v>
      </c>
      <c r="H611" s="100">
        <v>1140.78</v>
      </c>
      <c r="I611" s="35">
        <v>4180.03</v>
      </c>
      <c r="J611" s="7" t="s">
        <v>229</v>
      </c>
      <c r="K611" s="35"/>
      <c r="L611" s="146" t="s">
        <v>262</v>
      </c>
      <c r="M611" s="112" t="str">
        <f t="shared" si="24"/>
        <v>20227闽AU9612</v>
      </c>
    </row>
    <row r="612" s="85" customFormat="1" ht="20.1" customHeight="1" spans="1:13">
      <c r="A612" s="98">
        <v>611</v>
      </c>
      <c r="B612" s="99">
        <v>44753</v>
      </c>
      <c r="C612" s="142">
        <v>144003</v>
      </c>
      <c r="D612" s="101" t="s">
        <v>355</v>
      </c>
      <c r="E612" s="100">
        <v>7840</v>
      </c>
      <c r="F612" s="102">
        <f t="shared" si="23"/>
        <v>8.25990249847654</v>
      </c>
      <c r="G612" s="100">
        <v>131.28</v>
      </c>
      <c r="H612" s="100">
        <v>1084.36</v>
      </c>
      <c r="I612" s="35">
        <v>5095.67</v>
      </c>
      <c r="J612" s="7" t="s">
        <v>229</v>
      </c>
      <c r="K612" s="35"/>
      <c r="L612" s="146" t="s">
        <v>262</v>
      </c>
      <c r="M612" s="112" t="str">
        <f t="shared" si="24"/>
        <v>20227闽AU9612</v>
      </c>
    </row>
    <row r="613" s="85" customFormat="1" ht="20.1" customHeight="1" spans="1:13">
      <c r="A613" s="98">
        <v>612</v>
      </c>
      <c r="B613" s="99">
        <v>44755</v>
      </c>
      <c r="C613" s="142">
        <v>144003</v>
      </c>
      <c r="D613" s="101" t="s">
        <v>355</v>
      </c>
      <c r="E613" s="100">
        <v>8146</v>
      </c>
      <c r="F613" s="102">
        <f t="shared" si="23"/>
        <v>7.96023688663283</v>
      </c>
      <c r="G613" s="100">
        <v>130.02</v>
      </c>
      <c r="H613" s="100">
        <v>1034.99</v>
      </c>
      <c r="I613" s="35">
        <v>4060.08</v>
      </c>
      <c r="J613" s="7" t="s">
        <v>229</v>
      </c>
      <c r="K613" s="35"/>
      <c r="L613" s="146" t="s">
        <v>262</v>
      </c>
      <c r="M613" s="112" t="str">
        <f t="shared" si="24"/>
        <v>20227闽AU9612</v>
      </c>
    </row>
    <row r="614" s="85" customFormat="1" ht="20.1" customHeight="1" spans="1:13">
      <c r="A614" s="98">
        <v>613</v>
      </c>
      <c r="B614" s="99">
        <v>44758</v>
      </c>
      <c r="C614" s="142">
        <v>144003</v>
      </c>
      <c r="D614" s="101" t="s">
        <v>355</v>
      </c>
      <c r="E614" s="100">
        <v>8402</v>
      </c>
      <c r="F614" s="102">
        <f t="shared" si="23"/>
        <v>7.96025104602511</v>
      </c>
      <c r="G614" s="100">
        <v>119.5</v>
      </c>
      <c r="H614" s="100">
        <v>951.25</v>
      </c>
      <c r="I614" s="35">
        <v>3109.43</v>
      </c>
      <c r="J614" s="7" t="s">
        <v>229</v>
      </c>
      <c r="K614" s="35"/>
      <c r="L614" s="146" t="s">
        <v>262</v>
      </c>
      <c r="M614" s="112" t="str">
        <f t="shared" si="24"/>
        <v>20227闽AU9612</v>
      </c>
    </row>
    <row r="615" s="85" customFormat="1" ht="20.1" customHeight="1" spans="1:13">
      <c r="A615" s="98">
        <v>614</v>
      </c>
      <c r="B615" s="99">
        <v>44762</v>
      </c>
      <c r="C615" s="142">
        <v>144003</v>
      </c>
      <c r="D615" s="101" t="s">
        <v>355</v>
      </c>
      <c r="E615" s="100">
        <v>8589</v>
      </c>
      <c r="F615" s="102">
        <f t="shared" si="23"/>
        <v>7.96004770423375</v>
      </c>
      <c r="G615" s="100">
        <v>134.16</v>
      </c>
      <c r="H615" s="100">
        <v>1067.92</v>
      </c>
      <c r="I615" s="35">
        <v>2041.57</v>
      </c>
      <c r="J615" s="7" t="s">
        <v>229</v>
      </c>
      <c r="K615" s="35"/>
      <c r="L615" s="146" t="s">
        <v>262</v>
      </c>
      <c r="M615" s="112" t="str">
        <f t="shared" si="24"/>
        <v>20227闽AU9612</v>
      </c>
    </row>
    <row r="616" s="85" customFormat="1" ht="20.1" customHeight="1" spans="1:13">
      <c r="A616" s="98">
        <v>615</v>
      </c>
      <c r="B616" s="99">
        <v>44766</v>
      </c>
      <c r="C616" s="142">
        <v>144003</v>
      </c>
      <c r="D616" s="101" t="s">
        <v>355</v>
      </c>
      <c r="E616" s="100">
        <v>8776</v>
      </c>
      <c r="F616" s="102">
        <f t="shared" si="23"/>
        <v>7.96029885731028</v>
      </c>
      <c r="G616" s="100">
        <v>136.52</v>
      </c>
      <c r="H616" s="100">
        <v>1086.74</v>
      </c>
      <c r="I616" s="35">
        <v>3954</v>
      </c>
      <c r="J616" s="7" t="s">
        <v>229</v>
      </c>
      <c r="K616" s="35"/>
      <c r="L616" s="146" t="s">
        <v>262</v>
      </c>
      <c r="M616" s="112" t="str">
        <f t="shared" si="24"/>
        <v>20227闽AU9612</v>
      </c>
    </row>
    <row r="617" s="85" customFormat="1" ht="20.1" customHeight="1" spans="1:13">
      <c r="A617" s="98">
        <v>616</v>
      </c>
      <c r="B617" s="99">
        <v>44769</v>
      </c>
      <c r="C617" s="142">
        <v>144003</v>
      </c>
      <c r="D617" s="101" t="s">
        <v>355</v>
      </c>
      <c r="E617" s="100">
        <v>8959</v>
      </c>
      <c r="F617" s="102">
        <f t="shared" si="23"/>
        <v>7.70982272595176</v>
      </c>
      <c r="G617" s="100">
        <v>137.64</v>
      </c>
      <c r="H617" s="100">
        <v>1061.18</v>
      </c>
      <c r="I617" s="35">
        <v>2893</v>
      </c>
      <c r="J617" s="7" t="s">
        <v>229</v>
      </c>
      <c r="K617" s="35"/>
      <c r="L617" s="146" t="s">
        <v>262</v>
      </c>
      <c r="M617" s="112" t="str">
        <f t="shared" si="24"/>
        <v>20227闽AU9612</v>
      </c>
    </row>
    <row r="618" s="85" customFormat="1" ht="20.1" customHeight="1" spans="1:13">
      <c r="A618" s="98">
        <v>617</v>
      </c>
      <c r="B618" s="99">
        <v>44772</v>
      </c>
      <c r="C618" s="142">
        <v>144003</v>
      </c>
      <c r="D618" s="101" t="s">
        <v>355</v>
      </c>
      <c r="E618" s="100">
        <v>9195</v>
      </c>
      <c r="F618" s="102">
        <f t="shared" si="23"/>
        <v>7.71005917159763</v>
      </c>
      <c r="G618" s="100">
        <v>135.2</v>
      </c>
      <c r="H618" s="100">
        <v>1042.4</v>
      </c>
      <c r="I618" s="35">
        <v>2851</v>
      </c>
      <c r="J618" s="7" t="s">
        <v>229</v>
      </c>
      <c r="K618" s="35"/>
      <c r="L618" s="146" t="s">
        <v>262</v>
      </c>
      <c r="M618" s="112" t="str">
        <f t="shared" si="24"/>
        <v>20227闽AU9612</v>
      </c>
    </row>
    <row r="619" s="85" customFormat="1" ht="20.1" customHeight="1" spans="1:13">
      <c r="A619" s="98">
        <v>618</v>
      </c>
      <c r="B619" s="99"/>
      <c r="C619" s="143"/>
      <c r="D619" s="100"/>
      <c r="E619" s="100"/>
      <c r="F619" s="102"/>
      <c r="G619" s="100"/>
      <c r="H619" s="100"/>
      <c r="I619" s="35"/>
      <c r="J619" s="35"/>
      <c r="K619" s="35"/>
      <c r="L619" s="147"/>
      <c r="M619" s="112" t="str">
        <f t="shared" si="24"/>
        <v>19001</v>
      </c>
    </row>
    <row r="620" s="85" customFormat="1" ht="20.1" customHeight="1" spans="1:13">
      <c r="A620" s="98">
        <v>619</v>
      </c>
      <c r="B620" s="99" t="s">
        <v>356</v>
      </c>
      <c r="C620" s="142">
        <v>183020</v>
      </c>
      <c r="D620" s="101" t="s">
        <v>357</v>
      </c>
      <c r="E620" s="100">
        <v>1535</v>
      </c>
      <c r="F620" s="102">
        <f t="shared" si="23"/>
        <v>9.01916572717024</v>
      </c>
      <c r="G620" s="100">
        <v>26.61</v>
      </c>
      <c r="H620" s="100">
        <v>240</v>
      </c>
      <c r="I620" s="35"/>
      <c r="J620" s="7" t="s">
        <v>80</v>
      </c>
      <c r="K620" s="35"/>
      <c r="L620" s="151" t="s">
        <v>261</v>
      </c>
      <c r="M620" s="112" t="str">
        <f t="shared" si="24"/>
        <v>20227闽A30Q3J</v>
      </c>
    </row>
    <row r="621" s="85" customFormat="1" ht="20.1" customHeight="1" spans="1:13">
      <c r="A621" s="98">
        <v>620</v>
      </c>
      <c r="B621" s="99" t="s">
        <v>356</v>
      </c>
      <c r="C621" s="142">
        <v>183020</v>
      </c>
      <c r="D621" s="101" t="s">
        <v>357</v>
      </c>
      <c r="E621" s="100">
        <v>1535</v>
      </c>
      <c r="F621" s="102">
        <f t="shared" si="23"/>
        <v>9.01916572717024</v>
      </c>
      <c r="G621" s="100">
        <v>44.35</v>
      </c>
      <c r="H621" s="100">
        <v>400</v>
      </c>
      <c r="I621" s="35">
        <v>2716.76</v>
      </c>
      <c r="J621" s="7" t="s">
        <v>80</v>
      </c>
      <c r="K621" s="35"/>
      <c r="L621" s="151" t="s">
        <v>261</v>
      </c>
      <c r="M621" s="112" t="str">
        <f t="shared" si="24"/>
        <v>20227闽A30Q3J</v>
      </c>
    </row>
    <row r="622" s="85" customFormat="1" ht="20.1" customHeight="1" spans="1:13">
      <c r="A622" s="98">
        <v>621</v>
      </c>
      <c r="B622" s="99" t="s">
        <v>358</v>
      </c>
      <c r="C622" s="142">
        <v>183020</v>
      </c>
      <c r="D622" s="101" t="s">
        <v>357</v>
      </c>
      <c r="E622" s="100">
        <v>1679</v>
      </c>
      <c r="F622" s="102">
        <f t="shared" si="23"/>
        <v>9.02009020090201</v>
      </c>
      <c r="G622" s="100">
        <v>24.39</v>
      </c>
      <c r="H622" s="100">
        <v>220</v>
      </c>
      <c r="I622" s="35"/>
      <c r="J622" s="7" t="s">
        <v>80</v>
      </c>
      <c r="K622" s="35"/>
      <c r="L622" s="151" t="s">
        <v>261</v>
      </c>
      <c r="M622" s="112" t="str">
        <f t="shared" si="24"/>
        <v>20227闽A30Q3J</v>
      </c>
    </row>
    <row r="623" s="85" customFormat="1" ht="20.1" customHeight="1" spans="1:13">
      <c r="A623" s="98">
        <v>622</v>
      </c>
      <c r="B623" s="99" t="s">
        <v>358</v>
      </c>
      <c r="C623" s="142">
        <v>183020</v>
      </c>
      <c r="D623" s="101" t="s">
        <v>357</v>
      </c>
      <c r="E623" s="100">
        <v>1679</v>
      </c>
      <c r="F623" s="102">
        <f t="shared" si="23"/>
        <v>9.02083333333333</v>
      </c>
      <c r="G623" s="100">
        <v>48</v>
      </c>
      <c r="H623" s="100">
        <v>433</v>
      </c>
      <c r="I623" s="35">
        <v>2062.76</v>
      </c>
      <c r="J623" s="7" t="s">
        <v>80</v>
      </c>
      <c r="K623" s="35"/>
      <c r="L623" s="151" t="s">
        <v>261</v>
      </c>
      <c r="M623" s="112" t="str">
        <f t="shared" si="24"/>
        <v>20227闽A30Q3J</v>
      </c>
    </row>
    <row r="624" s="85" customFormat="1" ht="20.1" customHeight="1" spans="1:13">
      <c r="A624" s="98">
        <v>623</v>
      </c>
      <c r="B624" s="99" t="s">
        <v>359</v>
      </c>
      <c r="C624" s="142">
        <v>183020</v>
      </c>
      <c r="D624" s="101" t="s">
        <v>357</v>
      </c>
      <c r="E624" s="100">
        <v>1835</v>
      </c>
      <c r="F624" s="102">
        <f t="shared" si="23"/>
        <v>8.72865275142315</v>
      </c>
      <c r="G624" s="100">
        <v>26.35</v>
      </c>
      <c r="H624" s="100">
        <v>230</v>
      </c>
      <c r="I624" s="35"/>
      <c r="J624" s="7" t="s">
        <v>80</v>
      </c>
      <c r="K624" s="35"/>
      <c r="L624" s="151" t="s">
        <v>261</v>
      </c>
      <c r="M624" s="112" t="str">
        <f t="shared" si="24"/>
        <v>20227闽A30Q3J</v>
      </c>
    </row>
    <row r="625" s="85" customFormat="1" ht="20.1" customHeight="1" spans="1:13">
      <c r="A625" s="98">
        <v>624</v>
      </c>
      <c r="B625" s="99" t="s">
        <v>360</v>
      </c>
      <c r="C625" s="142">
        <v>183020</v>
      </c>
      <c r="D625" s="101" t="s">
        <v>357</v>
      </c>
      <c r="E625" s="100">
        <v>1835</v>
      </c>
      <c r="F625" s="102">
        <f t="shared" si="23"/>
        <v>8.72954014029618</v>
      </c>
      <c r="G625" s="100">
        <v>51.32</v>
      </c>
      <c r="H625" s="100">
        <v>448</v>
      </c>
      <c r="I625" s="35">
        <v>1384.76</v>
      </c>
      <c r="J625" s="7" t="s">
        <v>80</v>
      </c>
      <c r="K625" s="35"/>
      <c r="L625" s="151" t="s">
        <v>261</v>
      </c>
      <c r="M625" s="112" t="str">
        <f t="shared" si="24"/>
        <v>20227闽A30Q3J</v>
      </c>
    </row>
    <row r="626" s="85" customFormat="1" ht="20.1" customHeight="1" spans="1:13">
      <c r="A626" s="98">
        <v>625</v>
      </c>
      <c r="B626" s="99" t="s">
        <v>361</v>
      </c>
      <c r="C626" s="142">
        <v>183020</v>
      </c>
      <c r="D626" s="101" t="s">
        <v>357</v>
      </c>
      <c r="E626" s="100">
        <v>1985</v>
      </c>
      <c r="F626" s="102">
        <f t="shared" si="23"/>
        <v>8.72865275142315</v>
      </c>
      <c r="G626" s="100">
        <v>26.35</v>
      </c>
      <c r="H626" s="100">
        <v>230</v>
      </c>
      <c r="I626" s="35"/>
      <c r="J626" s="7" t="s">
        <v>80</v>
      </c>
      <c r="K626" s="35"/>
      <c r="L626" s="151" t="s">
        <v>261</v>
      </c>
      <c r="M626" s="112" t="str">
        <f t="shared" si="24"/>
        <v>20227闽A30Q3J</v>
      </c>
    </row>
    <row r="627" s="85" customFormat="1" ht="20.1" customHeight="1" spans="1:13">
      <c r="A627" s="98">
        <v>626</v>
      </c>
      <c r="B627" s="99" t="s">
        <v>361</v>
      </c>
      <c r="C627" s="142">
        <v>183020</v>
      </c>
      <c r="D627" s="101" t="s">
        <v>357</v>
      </c>
      <c r="E627" s="100">
        <v>1985</v>
      </c>
      <c r="F627" s="102">
        <f t="shared" si="23"/>
        <v>8.72982158028887</v>
      </c>
      <c r="G627" s="100">
        <v>47.08</v>
      </c>
      <c r="H627" s="100">
        <v>411</v>
      </c>
      <c r="I627" s="35">
        <v>1154.76</v>
      </c>
      <c r="J627" s="7" t="s">
        <v>80</v>
      </c>
      <c r="K627" s="35"/>
      <c r="L627" s="151" t="s">
        <v>261</v>
      </c>
      <c r="M627" s="112" t="str">
        <f t="shared" si="24"/>
        <v>20227闽A30Q3J</v>
      </c>
    </row>
    <row r="628" s="85" customFormat="1" ht="20.1" customHeight="1" spans="1:13">
      <c r="A628" s="98">
        <v>627</v>
      </c>
      <c r="B628" s="99" t="s">
        <v>348</v>
      </c>
      <c r="C628" s="142">
        <v>183020</v>
      </c>
      <c r="D628" s="101" t="s">
        <v>357</v>
      </c>
      <c r="E628" s="100">
        <v>2123</v>
      </c>
      <c r="F628" s="102">
        <f>H628/G628</f>
        <v>8.72865275142315</v>
      </c>
      <c r="G628" s="100">
        <v>26.35</v>
      </c>
      <c r="H628" s="100">
        <v>230</v>
      </c>
      <c r="I628" s="35"/>
      <c r="J628" s="7" t="s">
        <v>80</v>
      </c>
      <c r="K628" s="35"/>
      <c r="L628" s="151" t="s">
        <v>261</v>
      </c>
      <c r="M628" s="112" t="str">
        <f t="shared" si="24"/>
        <v>20227闽A30Q3J</v>
      </c>
    </row>
    <row r="629" s="85" customFormat="1" ht="20.1" customHeight="1" spans="1:13">
      <c r="A629" s="98">
        <v>628</v>
      </c>
      <c r="B629" s="99" t="s">
        <v>348</v>
      </c>
      <c r="C629" s="142">
        <v>183020</v>
      </c>
      <c r="D629" s="101" t="s">
        <v>357</v>
      </c>
      <c r="E629" s="100">
        <v>2123</v>
      </c>
      <c r="F629" s="102">
        <f>H629/G629</f>
        <v>8.73002114164905</v>
      </c>
      <c r="G629" s="100">
        <v>47.3</v>
      </c>
      <c r="H629" s="100">
        <v>412.93</v>
      </c>
      <c r="I629" s="35">
        <v>100.83</v>
      </c>
      <c r="J629" s="7" t="s">
        <v>80</v>
      </c>
      <c r="K629" s="35"/>
      <c r="L629" s="151" t="s">
        <v>261</v>
      </c>
      <c r="M629" s="112" t="str">
        <f t="shared" si="24"/>
        <v>20227闽A30Q3J</v>
      </c>
    </row>
    <row r="630" s="85" customFormat="1" ht="20.1" customHeight="1" spans="1:13">
      <c r="A630" s="98">
        <v>629</v>
      </c>
      <c r="B630" s="99" t="s">
        <v>349</v>
      </c>
      <c r="C630" s="142">
        <v>183020</v>
      </c>
      <c r="D630" s="101" t="s">
        <v>357</v>
      </c>
      <c r="E630" s="100">
        <v>2192</v>
      </c>
      <c r="F630" s="102">
        <f>H630/G630</f>
        <v>8.50168634064081</v>
      </c>
      <c r="G630" s="100">
        <v>11.86</v>
      </c>
      <c r="H630" s="100">
        <v>100.83</v>
      </c>
      <c r="I630" s="35">
        <v>0</v>
      </c>
      <c r="J630" s="7" t="s">
        <v>80</v>
      </c>
      <c r="K630" s="35"/>
      <c r="L630" s="151" t="s">
        <v>261</v>
      </c>
      <c r="M630" s="112" t="str">
        <f t="shared" si="24"/>
        <v>20227闽A30Q3J</v>
      </c>
    </row>
    <row r="631" s="85" customFormat="1" ht="20.1" customHeight="1" spans="1:13">
      <c r="A631" s="98">
        <v>630</v>
      </c>
      <c r="B631" s="99">
        <v>44773</v>
      </c>
      <c r="C631" s="142">
        <v>183020</v>
      </c>
      <c r="D631" s="101" t="s">
        <v>357</v>
      </c>
      <c r="E631" s="100">
        <v>2272</v>
      </c>
      <c r="F631" s="102">
        <f>H631/G631</f>
        <v>7.89988623435722</v>
      </c>
      <c r="G631" s="100">
        <v>61.53</v>
      </c>
      <c r="H631" s="100">
        <v>486.08</v>
      </c>
      <c r="I631" s="35">
        <v>5513.92</v>
      </c>
      <c r="J631" s="7" t="s">
        <v>80</v>
      </c>
      <c r="K631" s="35"/>
      <c r="L631" s="146" t="s">
        <v>262</v>
      </c>
      <c r="M631" s="112" t="str">
        <f t="shared" si="24"/>
        <v>20227闽A30Q3J</v>
      </c>
    </row>
    <row r="632" s="85" customFormat="1" ht="20.1" customHeight="1" spans="1:13">
      <c r="A632" s="98">
        <v>631</v>
      </c>
      <c r="B632" s="99"/>
      <c r="C632" s="142"/>
      <c r="D632" s="100"/>
      <c r="E632" s="100"/>
      <c r="F632" s="102"/>
      <c r="G632" s="102"/>
      <c r="H632" s="100"/>
      <c r="I632" s="35"/>
      <c r="J632" s="35"/>
      <c r="K632" s="125"/>
      <c r="L632" s="145"/>
      <c r="M632" s="112" t="str">
        <f t="shared" si="24"/>
        <v>19001</v>
      </c>
    </row>
    <row r="633" s="85" customFormat="1" ht="20.1" customHeight="1" spans="1:13">
      <c r="A633" s="98">
        <v>632</v>
      </c>
      <c r="B633" s="99" t="s">
        <v>348</v>
      </c>
      <c r="C633" s="143">
        <v>150009</v>
      </c>
      <c r="D633" s="153" t="s">
        <v>362</v>
      </c>
      <c r="E633" s="100">
        <v>71490</v>
      </c>
      <c r="F633" s="102">
        <f>H633/G633</f>
        <v>8.45990129549661</v>
      </c>
      <c r="G633" s="100">
        <v>32.42</v>
      </c>
      <c r="H633" s="100">
        <v>274.27</v>
      </c>
      <c r="I633" s="35">
        <v>2667.48</v>
      </c>
      <c r="J633" s="7" t="s">
        <v>144</v>
      </c>
      <c r="K633" s="35"/>
      <c r="L633" s="151" t="s">
        <v>261</v>
      </c>
      <c r="M633" s="112" t="str">
        <f t="shared" si="24"/>
        <v>20227闽AQ1U80</v>
      </c>
    </row>
    <row r="634" s="85" customFormat="1" ht="20.1" customHeight="1" spans="1:13">
      <c r="A634" s="98">
        <v>633</v>
      </c>
      <c r="B634" s="99" t="s">
        <v>323</v>
      </c>
      <c r="C634" s="143">
        <v>150009</v>
      </c>
      <c r="D634" s="153" t="s">
        <v>362</v>
      </c>
      <c r="E634" s="100">
        <v>71584</v>
      </c>
      <c r="F634" s="102">
        <f>H634/G634</f>
        <v>8.20993377483444</v>
      </c>
      <c r="G634" s="100">
        <v>30.2</v>
      </c>
      <c r="H634" s="100">
        <v>247.94</v>
      </c>
      <c r="I634" s="35">
        <v>2419.54</v>
      </c>
      <c r="J634" s="7" t="s">
        <v>144</v>
      </c>
      <c r="K634" s="35"/>
      <c r="L634" s="151" t="s">
        <v>261</v>
      </c>
      <c r="M634" s="112" t="str">
        <f t="shared" si="24"/>
        <v>20227闽AQ1U80</v>
      </c>
    </row>
    <row r="635" s="85" customFormat="1" ht="20.1" customHeight="1" spans="1:13">
      <c r="A635" s="98">
        <v>634</v>
      </c>
      <c r="B635" s="99" t="s">
        <v>349</v>
      </c>
      <c r="C635" s="143">
        <v>150009</v>
      </c>
      <c r="D635" s="153" t="s">
        <v>362</v>
      </c>
      <c r="E635" s="100">
        <v>71729</v>
      </c>
      <c r="F635" s="102">
        <f>H635/G635</f>
        <v>8.20997717639387</v>
      </c>
      <c r="G635" s="100">
        <v>30.67</v>
      </c>
      <c r="H635" s="100">
        <v>251.8</v>
      </c>
      <c r="I635" s="35">
        <v>2167.74</v>
      </c>
      <c r="J635" s="7" t="s">
        <v>144</v>
      </c>
      <c r="K635" s="35"/>
      <c r="L635" s="151" t="s">
        <v>261</v>
      </c>
      <c r="M635" s="112" t="str">
        <f t="shared" si="24"/>
        <v>20227闽AQ1U80</v>
      </c>
    </row>
    <row r="636" s="85" customFormat="1" ht="20.1" customHeight="1" spans="1:13">
      <c r="A636" s="98">
        <v>635</v>
      </c>
      <c r="B636" s="99" t="s">
        <v>363</v>
      </c>
      <c r="C636" s="143">
        <v>150009</v>
      </c>
      <c r="D636" s="153" t="s">
        <v>362</v>
      </c>
      <c r="E636" s="100">
        <v>71847</v>
      </c>
      <c r="F636" s="102">
        <f>H636/G636</f>
        <v>8.21017441860465</v>
      </c>
      <c r="G636" s="100">
        <v>34.4</v>
      </c>
      <c r="H636" s="100">
        <v>282.43</v>
      </c>
      <c r="I636" s="35">
        <v>1885.31</v>
      </c>
      <c r="J636" s="7" t="s">
        <v>144</v>
      </c>
      <c r="K636" s="35"/>
      <c r="L636" s="151" t="s">
        <v>261</v>
      </c>
      <c r="M636" s="112" t="str">
        <f t="shared" si="24"/>
        <v>20227闽AQ1U80</v>
      </c>
    </row>
    <row r="637" s="85" customFormat="1" ht="20.1" customHeight="1" spans="1:13">
      <c r="A637" s="98">
        <v>636</v>
      </c>
      <c r="B637" s="99"/>
      <c r="C637" s="143"/>
      <c r="D637" s="154"/>
      <c r="E637" s="100"/>
      <c r="F637" s="102"/>
      <c r="G637" s="100"/>
      <c r="H637" s="100"/>
      <c r="I637" s="35"/>
      <c r="J637" s="35"/>
      <c r="K637" s="35"/>
      <c r="L637" s="145"/>
      <c r="M637" s="112" t="str">
        <f t="shared" si="24"/>
        <v>19001</v>
      </c>
    </row>
    <row r="638" s="85" customFormat="1" ht="20.1" customHeight="1" spans="1:13">
      <c r="A638" s="98">
        <v>637</v>
      </c>
      <c r="B638" s="99">
        <v>44773</v>
      </c>
      <c r="C638" s="142"/>
      <c r="D638" s="155" t="s">
        <v>364</v>
      </c>
      <c r="E638" s="100">
        <v>257304</v>
      </c>
      <c r="F638" s="102"/>
      <c r="G638" s="102"/>
      <c r="H638" s="100"/>
      <c r="I638" s="35"/>
      <c r="J638" s="156" t="s">
        <v>99</v>
      </c>
      <c r="K638" s="125"/>
      <c r="L638" s="145"/>
      <c r="M638" s="112" t="str">
        <f t="shared" si="24"/>
        <v>20227闽A700Z3</v>
      </c>
    </row>
    <row r="639" s="85" customFormat="1" ht="20.1" customHeight="1" spans="1:13">
      <c r="A639" s="98">
        <v>638</v>
      </c>
      <c r="B639" s="99">
        <v>44773</v>
      </c>
      <c r="C639" s="142">
        <v>183017</v>
      </c>
      <c r="D639" s="155" t="s">
        <v>365</v>
      </c>
      <c r="E639" s="100">
        <v>294</v>
      </c>
      <c r="F639" s="102"/>
      <c r="G639" s="100"/>
      <c r="H639" s="100"/>
      <c r="I639" s="35"/>
      <c r="J639" s="7" t="s">
        <v>80</v>
      </c>
      <c r="K639" s="125"/>
      <c r="L639" s="145"/>
      <c r="M639" s="112" t="str">
        <f t="shared" si="24"/>
        <v>20227闽A92P3N</v>
      </c>
    </row>
    <row r="640" s="85" customFormat="1" ht="20.1" customHeight="1" spans="1:13">
      <c r="A640" s="98">
        <v>639</v>
      </c>
      <c r="B640" s="99"/>
      <c r="C640" s="142"/>
      <c r="D640" s="143"/>
      <c r="E640" s="100"/>
      <c r="F640" s="102"/>
      <c r="G640" s="102"/>
      <c r="H640" s="100"/>
      <c r="I640" s="35"/>
      <c r="J640" s="35"/>
      <c r="K640" s="125"/>
      <c r="L640" s="145"/>
      <c r="M640" s="112" t="str">
        <f t="shared" si="24"/>
        <v>19001</v>
      </c>
    </row>
    <row r="641" s="85" customFormat="1" ht="20.1" customHeight="1" spans="1:13">
      <c r="A641" s="98">
        <v>640</v>
      </c>
      <c r="B641" s="99">
        <v>44775</v>
      </c>
      <c r="C641" s="142">
        <v>130015</v>
      </c>
      <c r="D641" s="157" t="s">
        <v>366</v>
      </c>
      <c r="E641" s="100">
        <v>3587</v>
      </c>
      <c r="F641" s="102">
        <v>7.61018062397373</v>
      </c>
      <c r="G641" s="100">
        <v>121.8</v>
      </c>
      <c r="H641" s="100">
        <v>926.92</v>
      </c>
      <c r="I641" s="35">
        <v>215.18</v>
      </c>
      <c r="J641" s="7" t="s">
        <v>166</v>
      </c>
      <c r="K641" s="35"/>
      <c r="L641" s="146" t="s">
        <v>262</v>
      </c>
      <c r="M641" s="112" t="str">
        <f t="shared" si="24"/>
        <v>20228闽AU9316</v>
      </c>
    </row>
    <row r="642" s="85" customFormat="1" ht="20.1" customHeight="1" spans="1:13">
      <c r="A642" s="98">
        <v>641</v>
      </c>
      <c r="B642" s="99">
        <v>44779</v>
      </c>
      <c r="C642" s="142">
        <v>130015</v>
      </c>
      <c r="D642" s="157" t="s">
        <v>366</v>
      </c>
      <c r="E642" s="100">
        <v>3709</v>
      </c>
      <c r="F642" s="102">
        <v>7.60978470302421</v>
      </c>
      <c r="G642" s="100">
        <v>119.37</v>
      </c>
      <c r="H642" s="100">
        <v>908.38</v>
      </c>
      <c r="I642" s="35">
        <v>3306.8</v>
      </c>
      <c r="J642" s="7" t="s">
        <v>166</v>
      </c>
      <c r="K642" s="35"/>
      <c r="L642" s="146" t="s">
        <v>262</v>
      </c>
      <c r="M642" s="112" t="str">
        <f t="shared" si="24"/>
        <v>20228闽AU9316</v>
      </c>
    </row>
    <row r="643" s="85" customFormat="1" ht="20.1" customHeight="1" spans="1:13">
      <c r="A643" s="98">
        <v>642</v>
      </c>
      <c r="B643" s="99">
        <v>44782</v>
      </c>
      <c r="C643" s="142">
        <v>130015</v>
      </c>
      <c r="D643" s="157" t="s">
        <v>366</v>
      </c>
      <c r="E643" s="100">
        <v>3823</v>
      </c>
      <c r="F643" s="102">
        <v>7.61006289308176</v>
      </c>
      <c r="G643" s="100">
        <v>117.66</v>
      </c>
      <c r="H643" s="100">
        <v>895.4</v>
      </c>
      <c r="I643" s="35">
        <v>2411.4</v>
      </c>
      <c r="J643" s="7" t="s">
        <v>166</v>
      </c>
      <c r="K643" s="35"/>
      <c r="L643" s="146" t="s">
        <v>262</v>
      </c>
      <c r="M643" s="112" t="str">
        <f t="shared" ref="M643:M706" si="25">YEAR(B643)&amp;MONTH(B643)&amp;D643</f>
        <v>20228闽AU9316</v>
      </c>
    </row>
    <row r="644" s="85" customFormat="1" ht="20.1" customHeight="1" spans="1:13">
      <c r="A644" s="98">
        <v>643</v>
      </c>
      <c r="B644" s="99">
        <v>44786</v>
      </c>
      <c r="C644" s="142">
        <v>130015</v>
      </c>
      <c r="D644" s="157" t="s">
        <v>366</v>
      </c>
      <c r="E644" s="100">
        <v>3930</v>
      </c>
      <c r="F644" s="102">
        <v>7.51002977589719</v>
      </c>
      <c r="G644" s="100">
        <v>127.62</v>
      </c>
      <c r="H644" s="100">
        <v>958.43</v>
      </c>
      <c r="I644" s="35">
        <v>2452.97</v>
      </c>
      <c r="J644" s="7" t="s">
        <v>166</v>
      </c>
      <c r="K644" s="35"/>
      <c r="L644" s="146" t="s">
        <v>262</v>
      </c>
      <c r="M644" s="112" t="str">
        <f t="shared" si="25"/>
        <v>20228闽AU9316</v>
      </c>
    </row>
    <row r="645" s="85" customFormat="1" ht="20.1" customHeight="1" spans="1:13">
      <c r="A645" s="98">
        <v>644</v>
      </c>
      <c r="B645" s="99">
        <v>44789</v>
      </c>
      <c r="C645" s="142">
        <v>130015</v>
      </c>
      <c r="D645" s="157" t="s">
        <v>366</v>
      </c>
      <c r="E645" s="100">
        <v>4026</v>
      </c>
      <c r="F645" s="102">
        <v>7.50989726885492</v>
      </c>
      <c r="G645" s="100">
        <v>119.73</v>
      </c>
      <c r="H645" s="100">
        <v>899.16</v>
      </c>
      <c r="I645" s="35">
        <v>1553.81</v>
      </c>
      <c r="J645" s="7" t="s">
        <v>166</v>
      </c>
      <c r="K645" s="35"/>
      <c r="L645" s="146" t="s">
        <v>262</v>
      </c>
      <c r="M645" s="112" t="str">
        <f t="shared" si="25"/>
        <v>20228闽AU9316</v>
      </c>
    </row>
    <row r="646" s="85" customFormat="1" ht="20.1" customHeight="1" spans="1:13">
      <c r="A646" s="98">
        <v>645</v>
      </c>
      <c r="B646" s="99">
        <v>44792</v>
      </c>
      <c r="C646" s="142">
        <v>130015</v>
      </c>
      <c r="D646" s="157" t="s">
        <v>366</v>
      </c>
      <c r="E646" s="100">
        <v>4112</v>
      </c>
      <c r="F646" s="102">
        <v>7.51010331900887</v>
      </c>
      <c r="G646" s="100">
        <v>109.37</v>
      </c>
      <c r="H646" s="100">
        <v>821.38</v>
      </c>
      <c r="I646" s="35">
        <v>732.43</v>
      </c>
      <c r="J646" s="7" t="s">
        <v>166</v>
      </c>
      <c r="K646" s="35"/>
      <c r="L646" s="146" t="s">
        <v>262</v>
      </c>
      <c r="M646" s="112" t="str">
        <f t="shared" si="25"/>
        <v>20228闽AU9316</v>
      </c>
    </row>
    <row r="647" s="85" customFormat="1" ht="20.1" customHeight="1" spans="1:13">
      <c r="A647" s="98">
        <v>646</v>
      </c>
      <c r="B647" s="99">
        <v>44796</v>
      </c>
      <c r="C647" s="142">
        <v>130015</v>
      </c>
      <c r="D647" s="157" t="s">
        <v>366</v>
      </c>
      <c r="E647" s="100">
        <v>4219</v>
      </c>
      <c r="F647" s="102">
        <v>7.51025373653111</v>
      </c>
      <c r="G647" s="100">
        <v>86.31</v>
      </c>
      <c r="H647" s="100">
        <v>648.21</v>
      </c>
      <c r="I647" s="35">
        <v>3084.22</v>
      </c>
      <c r="J647" s="7" t="s">
        <v>166</v>
      </c>
      <c r="K647" s="35"/>
      <c r="L647" s="146" t="s">
        <v>262</v>
      </c>
      <c r="M647" s="112" t="str">
        <f t="shared" si="25"/>
        <v>20228闽AU9316</v>
      </c>
    </row>
    <row r="648" s="85" customFormat="1" ht="20.1" customHeight="1" spans="1:13">
      <c r="A648" s="98">
        <v>647</v>
      </c>
      <c r="B648" s="99">
        <v>44798</v>
      </c>
      <c r="C648" s="142">
        <v>130015</v>
      </c>
      <c r="D648" s="157" t="s">
        <v>366</v>
      </c>
      <c r="E648" s="100">
        <v>4293</v>
      </c>
      <c r="F648" s="102">
        <v>7.33982448809026</v>
      </c>
      <c r="G648" s="100">
        <v>119.65</v>
      </c>
      <c r="H648" s="100">
        <v>878.21</v>
      </c>
      <c r="I648" s="35">
        <v>2206.01</v>
      </c>
      <c r="J648" s="7" t="s">
        <v>166</v>
      </c>
      <c r="K648" s="35"/>
      <c r="L648" s="146" t="s">
        <v>262</v>
      </c>
      <c r="M648" s="112" t="str">
        <f t="shared" si="25"/>
        <v>20228闽AU9316</v>
      </c>
    </row>
    <row r="649" s="85" customFormat="1" ht="20.1" customHeight="1" spans="1:13">
      <c r="A649" s="98">
        <v>648</v>
      </c>
      <c r="B649" s="99">
        <v>44802</v>
      </c>
      <c r="C649" s="142">
        <v>130015</v>
      </c>
      <c r="D649" s="157" t="s">
        <v>366</v>
      </c>
      <c r="E649" s="100">
        <v>4377</v>
      </c>
      <c r="F649" s="102">
        <v>7.74016610386055</v>
      </c>
      <c r="G649" s="100">
        <v>109.57</v>
      </c>
      <c r="H649" s="100">
        <v>848.09</v>
      </c>
      <c r="I649" s="35">
        <v>1357.92</v>
      </c>
      <c r="J649" s="7" t="s">
        <v>166</v>
      </c>
      <c r="K649" s="35"/>
      <c r="L649" s="146" t="s">
        <v>262</v>
      </c>
      <c r="M649" s="112" t="str">
        <f t="shared" si="25"/>
        <v>20228闽AU9316</v>
      </c>
    </row>
    <row r="650" s="85" customFormat="1" ht="20.1" customHeight="1" spans="1:13">
      <c r="A650" s="98">
        <v>649</v>
      </c>
      <c r="B650" s="99"/>
      <c r="C650" s="143"/>
      <c r="D650" s="143"/>
      <c r="E650" s="100"/>
      <c r="F650" s="102"/>
      <c r="G650" s="100"/>
      <c r="H650" s="100"/>
      <c r="I650" s="35"/>
      <c r="J650" s="35"/>
      <c r="K650" s="35"/>
      <c r="L650" s="147"/>
      <c r="M650" s="112" t="str">
        <f t="shared" si="25"/>
        <v>19001</v>
      </c>
    </row>
    <row r="651" s="85" customFormat="1" ht="20.1" customHeight="1" spans="1:13">
      <c r="A651" s="98">
        <v>650</v>
      </c>
      <c r="B651" s="99">
        <v>44779</v>
      </c>
      <c r="C651" s="142">
        <v>183018</v>
      </c>
      <c r="D651" s="157" t="s">
        <v>367</v>
      </c>
      <c r="E651" s="100">
        <v>2907</v>
      </c>
      <c r="F651" s="102">
        <v>8.39997480473671</v>
      </c>
      <c r="G651" s="100">
        <v>79.38</v>
      </c>
      <c r="H651" s="100">
        <v>666.79</v>
      </c>
      <c r="I651" s="35">
        <v>7091.56</v>
      </c>
      <c r="J651" s="7" t="s">
        <v>174</v>
      </c>
      <c r="K651" s="35"/>
      <c r="L651" s="146" t="s">
        <v>262</v>
      </c>
      <c r="M651" s="112" t="str">
        <f t="shared" si="25"/>
        <v>20228闽A99P3E</v>
      </c>
    </row>
    <row r="652" s="85" customFormat="1" ht="20.1" customHeight="1" spans="1:13">
      <c r="A652" s="98">
        <v>651</v>
      </c>
      <c r="B652" s="99">
        <v>44786</v>
      </c>
      <c r="C652" s="142">
        <v>183018</v>
      </c>
      <c r="D652" s="157" t="s">
        <v>367</v>
      </c>
      <c r="E652" s="100">
        <v>3133</v>
      </c>
      <c r="F652" s="102">
        <v>8.28976222742392</v>
      </c>
      <c r="G652" s="100">
        <v>81.17</v>
      </c>
      <c r="H652" s="100">
        <v>672.88</v>
      </c>
      <c r="I652" s="35">
        <v>6418.68</v>
      </c>
      <c r="J652" s="7" t="s">
        <v>174</v>
      </c>
      <c r="K652" s="35"/>
      <c r="L652" s="146" t="s">
        <v>262</v>
      </c>
      <c r="M652" s="112" t="str">
        <f t="shared" si="25"/>
        <v>20228闽A99P3E</v>
      </c>
    </row>
    <row r="653" s="85" customFormat="1" ht="20.1" customHeight="1" spans="1:13">
      <c r="A653" s="98">
        <v>652</v>
      </c>
      <c r="B653" s="99">
        <v>44790</v>
      </c>
      <c r="C653" s="142">
        <v>183018</v>
      </c>
      <c r="D653" s="157" t="s">
        <v>367</v>
      </c>
      <c r="E653" s="100">
        <v>3265</v>
      </c>
      <c r="F653" s="102">
        <v>8.28921979865772</v>
      </c>
      <c r="G653" s="100">
        <v>47.68</v>
      </c>
      <c r="H653" s="100">
        <v>395.23</v>
      </c>
      <c r="I653" s="35">
        <v>6023.45</v>
      </c>
      <c r="J653" s="7" t="s">
        <v>174</v>
      </c>
      <c r="K653" s="35"/>
      <c r="L653" s="146" t="s">
        <v>262</v>
      </c>
      <c r="M653" s="112" t="str">
        <f t="shared" si="25"/>
        <v>20228闽A99P3E</v>
      </c>
    </row>
    <row r="654" s="85" customFormat="1" ht="20.1" customHeight="1" spans="1:13">
      <c r="A654" s="98">
        <v>653</v>
      </c>
      <c r="B654" s="99">
        <v>44798</v>
      </c>
      <c r="C654" s="142">
        <v>183018</v>
      </c>
      <c r="D654" s="157" t="s">
        <v>367</v>
      </c>
      <c r="E654" s="100">
        <v>3457</v>
      </c>
      <c r="F654" s="102">
        <v>8.1297269580823</v>
      </c>
      <c r="G654" s="100">
        <v>78.01</v>
      </c>
      <c r="H654" s="100">
        <v>634.2</v>
      </c>
      <c r="I654" s="35">
        <v>889.25</v>
      </c>
      <c r="J654" s="7" t="s">
        <v>174</v>
      </c>
      <c r="K654" s="35"/>
      <c r="L654" s="146" t="s">
        <v>262</v>
      </c>
      <c r="M654" s="112" t="str">
        <f t="shared" si="25"/>
        <v>20228闽A99P3E</v>
      </c>
    </row>
    <row r="655" s="85" customFormat="1" ht="20.1" customHeight="1" spans="1:13">
      <c r="A655" s="98">
        <v>654</v>
      </c>
      <c r="B655" s="99">
        <v>44804</v>
      </c>
      <c r="C655" s="142">
        <v>183018</v>
      </c>
      <c r="D655" s="157" t="s">
        <v>367</v>
      </c>
      <c r="E655" s="100">
        <v>3621</v>
      </c>
      <c r="F655" s="102">
        <v>8.13001002004008</v>
      </c>
      <c r="G655" s="100">
        <v>79.84</v>
      </c>
      <c r="H655" s="100">
        <v>649.1</v>
      </c>
      <c r="I655" s="35">
        <v>1240.15</v>
      </c>
      <c r="J655" s="7" t="s">
        <v>174</v>
      </c>
      <c r="K655" s="35"/>
      <c r="L655" s="146" t="s">
        <v>262</v>
      </c>
      <c r="M655" s="112" t="str">
        <f t="shared" si="25"/>
        <v>20228闽A99P3E</v>
      </c>
    </row>
    <row r="656" s="85" customFormat="1" ht="20.1" customHeight="1" spans="1:13">
      <c r="A656" s="98">
        <v>655</v>
      </c>
      <c r="B656" s="99"/>
      <c r="C656" s="143"/>
      <c r="D656" s="143"/>
      <c r="E656" s="100"/>
      <c r="F656" s="102"/>
      <c r="G656" s="100"/>
      <c r="H656" s="100"/>
      <c r="I656" s="35"/>
      <c r="J656" s="35"/>
      <c r="K656" s="35"/>
      <c r="L656" s="147"/>
      <c r="M656" s="112" t="str">
        <f t="shared" si="25"/>
        <v>19001</v>
      </c>
    </row>
    <row r="657" s="85" customFormat="1" ht="20.1" customHeight="1" spans="1:13">
      <c r="A657" s="98">
        <v>656</v>
      </c>
      <c r="B657" s="99">
        <v>44774</v>
      </c>
      <c r="C657" s="142">
        <v>180020</v>
      </c>
      <c r="D657" s="157" t="s">
        <v>368</v>
      </c>
      <c r="E657" s="100">
        <v>6643</v>
      </c>
      <c r="F657" s="102">
        <v>7.60975609756098</v>
      </c>
      <c r="G657" s="100">
        <v>62.73</v>
      </c>
      <c r="H657" s="100">
        <v>477.36</v>
      </c>
      <c r="I657" s="35">
        <v>1091.36</v>
      </c>
      <c r="J657" s="7" t="s">
        <v>88</v>
      </c>
      <c r="K657" s="35"/>
      <c r="L657" s="146" t="s">
        <v>262</v>
      </c>
      <c r="M657" s="112" t="str">
        <f t="shared" si="25"/>
        <v>20228闽AW5Z36</v>
      </c>
    </row>
    <row r="658" s="85" customFormat="1" ht="20.1" customHeight="1" spans="1:13">
      <c r="A658" s="98">
        <v>657</v>
      </c>
      <c r="B658" s="99">
        <v>44779</v>
      </c>
      <c r="C658" s="142">
        <v>180020</v>
      </c>
      <c r="D658" s="157" t="s">
        <v>368</v>
      </c>
      <c r="E658" s="100">
        <v>7270</v>
      </c>
      <c r="F658" s="102">
        <v>7.61025474606523</v>
      </c>
      <c r="G658" s="100">
        <v>61.63</v>
      </c>
      <c r="H658" s="100">
        <v>469.02</v>
      </c>
      <c r="I658" s="35">
        <v>1547.23</v>
      </c>
      <c r="J658" s="7" t="s">
        <v>88</v>
      </c>
      <c r="K658" s="35"/>
      <c r="L658" s="146" t="s">
        <v>262</v>
      </c>
      <c r="M658" s="112" t="str">
        <f t="shared" si="25"/>
        <v>20228闽AW5Z36</v>
      </c>
    </row>
    <row r="659" s="85" customFormat="1" ht="20.1" customHeight="1" spans="1:13">
      <c r="A659" s="98">
        <v>658</v>
      </c>
      <c r="B659" s="99">
        <v>44784</v>
      </c>
      <c r="C659" s="142">
        <v>180020</v>
      </c>
      <c r="D659" s="157" t="s">
        <v>368</v>
      </c>
      <c r="E659" s="100">
        <v>7901</v>
      </c>
      <c r="F659" s="102">
        <v>8.10947795235682</v>
      </c>
      <c r="G659" s="100">
        <v>59.19</v>
      </c>
      <c r="H659" s="100">
        <v>480</v>
      </c>
      <c r="I659" s="7" t="s">
        <v>196</v>
      </c>
      <c r="J659" s="7" t="s">
        <v>88</v>
      </c>
      <c r="K659" s="35"/>
      <c r="L659" s="158" t="s">
        <v>196</v>
      </c>
      <c r="M659" s="112" t="str">
        <f t="shared" si="25"/>
        <v>20228闽AW5Z36</v>
      </c>
    </row>
    <row r="660" s="85" customFormat="1" ht="20.1" customHeight="1" spans="1:13">
      <c r="A660" s="98">
        <v>659</v>
      </c>
      <c r="B660" s="99">
        <v>44791</v>
      </c>
      <c r="C660" s="142">
        <v>180020</v>
      </c>
      <c r="D660" s="157" t="s">
        <v>368</v>
      </c>
      <c r="E660" s="100">
        <v>8456</v>
      </c>
      <c r="F660" s="102">
        <v>7.50976035549913</v>
      </c>
      <c r="G660" s="100">
        <v>63.01</v>
      </c>
      <c r="H660" s="100">
        <v>473.19</v>
      </c>
      <c r="I660" s="35">
        <v>1574.04</v>
      </c>
      <c r="J660" s="7" t="s">
        <v>88</v>
      </c>
      <c r="K660" s="35"/>
      <c r="L660" s="146" t="s">
        <v>262</v>
      </c>
      <c r="M660" s="112" t="str">
        <f t="shared" si="25"/>
        <v>20228闽AW5Z36</v>
      </c>
    </row>
    <row r="661" s="85" customFormat="1" ht="20.1" customHeight="1" spans="1:13">
      <c r="A661" s="98">
        <v>660</v>
      </c>
      <c r="B661" s="99">
        <v>44800</v>
      </c>
      <c r="C661" s="142">
        <v>180020</v>
      </c>
      <c r="D661" s="157" t="s">
        <v>368</v>
      </c>
      <c r="E661" s="100">
        <v>9061</v>
      </c>
      <c r="F661" s="102">
        <v>7.74025157232704</v>
      </c>
      <c r="G661" s="102">
        <v>63.6</v>
      </c>
      <c r="H661" s="100">
        <v>492.28</v>
      </c>
      <c r="I661" s="35">
        <v>1581.76</v>
      </c>
      <c r="J661" s="7" t="s">
        <v>88</v>
      </c>
      <c r="K661" s="35"/>
      <c r="L661" s="146" t="s">
        <v>262</v>
      </c>
      <c r="M661" s="112" t="str">
        <f t="shared" si="25"/>
        <v>20228闽AW5Z36</v>
      </c>
    </row>
    <row r="662" s="85" customFormat="1" ht="20.1" customHeight="1" spans="1:13">
      <c r="A662" s="98">
        <v>661</v>
      </c>
      <c r="B662" s="99"/>
      <c r="C662" s="143"/>
      <c r="D662" s="143"/>
      <c r="E662" s="100"/>
      <c r="F662" s="102"/>
      <c r="G662" s="100"/>
      <c r="H662" s="100"/>
      <c r="I662" s="35"/>
      <c r="J662" s="35"/>
      <c r="K662" s="35"/>
      <c r="L662" s="147"/>
      <c r="M662" s="112" t="str">
        <f t="shared" si="25"/>
        <v>19001</v>
      </c>
    </row>
    <row r="663" s="85" customFormat="1" ht="20.1" customHeight="1" spans="1:13">
      <c r="A663" s="98">
        <v>662</v>
      </c>
      <c r="B663" s="99">
        <v>44777</v>
      </c>
      <c r="C663" s="142">
        <v>180021</v>
      </c>
      <c r="D663" s="157" t="s">
        <v>369</v>
      </c>
      <c r="E663" s="100">
        <v>4738</v>
      </c>
      <c r="F663" s="102">
        <v>7.61049495116703</v>
      </c>
      <c r="G663" s="100">
        <v>60.41</v>
      </c>
      <c r="H663" s="100">
        <v>459.75</v>
      </c>
      <c r="I663" s="35">
        <v>935.55</v>
      </c>
      <c r="J663" s="7" t="s">
        <v>85</v>
      </c>
      <c r="K663" s="35"/>
      <c r="L663" s="146" t="s">
        <v>262</v>
      </c>
      <c r="M663" s="112" t="str">
        <f t="shared" si="25"/>
        <v>20228闽A83P3B</v>
      </c>
    </row>
    <row r="664" s="85" customFormat="1" ht="20.1" customHeight="1" spans="1:13">
      <c r="A664" s="98">
        <v>663</v>
      </c>
      <c r="B664" s="99">
        <v>44787</v>
      </c>
      <c r="C664" s="142">
        <v>180021</v>
      </c>
      <c r="D664" s="157" t="s">
        <v>369</v>
      </c>
      <c r="E664" s="100">
        <v>5287</v>
      </c>
      <c r="F664" s="102">
        <v>7.50932658868163</v>
      </c>
      <c r="G664" s="100">
        <v>63.26</v>
      </c>
      <c r="H664" s="100">
        <v>475.04</v>
      </c>
      <c r="I664" s="35">
        <v>960.51</v>
      </c>
      <c r="J664" s="7" t="s">
        <v>85</v>
      </c>
      <c r="K664" s="35"/>
      <c r="L664" s="146" t="s">
        <v>262</v>
      </c>
      <c r="M664" s="112" t="str">
        <f t="shared" si="25"/>
        <v>20228闽A83P3B</v>
      </c>
    </row>
    <row r="665" s="85" customFormat="1" ht="20.1" customHeight="1" spans="1:13">
      <c r="A665" s="98">
        <v>664</v>
      </c>
      <c r="B665" s="99">
        <v>44798</v>
      </c>
      <c r="C665" s="142">
        <v>180021</v>
      </c>
      <c r="D665" s="157" t="s">
        <v>369</v>
      </c>
      <c r="E665" s="100">
        <v>5903</v>
      </c>
      <c r="F665" s="102">
        <v>7.33945234817194</v>
      </c>
      <c r="G665" s="100">
        <v>65.37</v>
      </c>
      <c r="H665" s="100">
        <v>479.78</v>
      </c>
      <c r="I665" s="35">
        <v>480.73</v>
      </c>
      <c r="J665" s="7" t="s">
        <v>85</v>
      </c>
      <c r="K665" s="35"/>
      <c r="L665" s="146" t="s">
        <v>262</v>
      </c>
      <c r="M665" s="112" t="str">
        <f t="shared" si="25"/>
        <v>20228闽A83P3B</v>
      </c>
    </row>
    <row r="666" s="85" customFormat="1" ht="20.1" customHeight="1" spans="1:13">
      <c r="A666" s="98">
        <v>665</v>
      </c>
      <c r="B666" s="99"/>
      <c r="C666" s="143"/>
      <c r="D666" s="143"/>
      <c r="E666" s="100"/>
      <c r="F666" s="102"/>
      <c r="G666" s="100"/>
      <c r="H666" s="100"/>
      <c r="I666" s="35"/>
      <c r="J666" s="35"/>
      <c r="K666" s="35"/>
      <c r="L666" s="147"/>
      <c r="M666" s="112" t="str">
        <f t="shared" si="25"/>
        <v>19001</v>
      </c>
    </row>
    <row r="667" s="85" customFormat="1" ht="20.1" customHeight="1" spans="1:13">
      <c r="A667" s="98">
        <v>666</v>
      </c>
      <c r="B667" s="99">
        <v>44787</v>
      </c>
      <c r="C667" s="143">
        <v>182005</v>
      </c>
      <c r="D667" s="157" t="s">
        <v>370</v>
      </c>
      <c r="E667" s="100">
        <v>25506</v>
      </c>
      <c r="F667" s="102">
        <v>8.28921662516759</v>
      </c>
      <c r="G667" s="100">
        <v>52.21</v>
      </c>
      <c r="H667" s="100">
        <v>432.78</v>
      </c>
      <c r="I667" s="35">
        <v>1103.87</v>
      </c>
      <c r="J667" s="7" t="s">
        <v>144</v>
      </c>
      <c r="K667" s="35"/>
      <c r="L667" s="146" t="s">
        <v>262</v>
      </c>
      <c r="M667" s="112" t="str">
        <f t="shared" si="25"/>
        <v>20228闽AM9W86</v>
      </c>
    </row>
    <row r="668" s="85" customFormat="1" ht="20.1" customHeight="1" spans="1:13">
      <c r="A668" s="98">
        <v>667</v>
      </c>
      <c r="B668" s="99"/>
      <c r="C668" s="143"/>
      <c r="D668" s="143"/>
      <c r="E668" s="100"/>
      <c r="F668" s="102"/>
      <c r="G668" s="100"/>
      <c r="H668" s="100"/>
      <c r="I668" s="35"/>
      <c r="J668" s="35"/>
      <c r="K668" s="35"/>
      <c r="L668" s="147"/>
      <c r="M668" s="112" t="str">
        <f t="shared" si="25"/>
        <v>19001</v>
      </c>
    </row>
    <row r="669" s="85" customFormat="1" ht="20.1" customHeight="1" spans="1:13">
      <c r="A669" s="98">
        <v>668</v>
      </c>
      <c r="B669" s="99">
        <v>44783</v>
      </c>
      <c r="C669" s="100">
        <v>182002</v>
      </c>
      <c r="D669" s="157" t="s">
        <v>371</v>
      </c>
      <c r="E669" s="100">
        <v>33934</v>
      </c>
      <c r="F669" s="102">
        <v>8.29014634146341</v>
      </c>
      <c r="G669" s="100">
        <v>51.25</v>
      </c>
      <c r="H669" s="100">
        <v>424.87</v>
      </c>
      <c r="I669" s="35">
        <v>2713.21</v>
      </c>
      <c r="J669" s="7" t="s">
        <v>144</v>
      </c>
      <c r="K669" s="35"/>
      <c r="L669" s="146" t="s">
        <v>262</v>
      </c>
      <c r="M669" s="112" t="str">
        <f t="shared" si="25"/>
        <v>20228闽AK8E11</v>
      </c>
    </row>
    <row r="670" s="85" customFormat="1" ht="20.1" customHeight="1" spans="1:13">
      <c r="A670" s="98">
        <v>669</v>
      </c>
      <c r="B670" s="99"/>
      <c r="C670" s="143"/>
      <c r="D670" s="143"/>
      <c r="E670" s="100"/>
      <c r="F670" s="102"/>
      <c r="G670" s="100"/>
      <c r="H670" s="100"/>
      <c r="I670" s="35"/>
      <c r="J670" s="35"/>
      <c r="K670" s="35"/>
      <c r="L670" s="147"/>
      <c r="M670" s="112" t="str">
        <f t="shared" si="25"/>
        <v>19001</v>
      </c>
    </row>
    <row r="671" s="85" customFormat="1" ht="20.1" customHeight="1" spans="1:13">
      <c r="A671" s="98">
        <v>670</v>
      </c>
      <c r="B671" s="99">
        <v>44777</v>
      </c>
      <c r="C671" s="142">
        <v>190002</v>
      </c>
      <c r="D671" s="157" t="s">
        <v>372</v>
      </c>
      <c r="E671" s="100">
        <v>167810</v>
      </c>
      <c r="F671" s="102">
        <v>8.39962223421479</v>
      </c>
      <c r="G671" s="100">
        <v>37.06</v>
      </c>
      <c r="H671" s="100">
        <v>311.29</v>
      </c>
      <c r="I671" s="35">
        <v>858.26</v>
      </c>
      <c r="J671" s="7" t="s">
        <v>93</v>
      </c>
      <c r="K671" s="35"/>
      <c r="L671" s="146" t="s">
        <v>262</v>
      </c>
      <c r="M671" s="112" t="str">
        <f t="shared" si="25"/>
        <v>20228闽A632Q8</v>
      </c>
    </row>
    <row r="672" s="85" customFormat="1" ht="20.1" customHeight="1" spans="1:13">
      <c r="A672" s="98">
        <v>671</v>
      </c>
      <c r="B672" s="99">
        <v>44781</v>
      </c>
      <c r="C672" s="142">
        <v>190002</v>
      </c>
      <c r="D672" s="157" t="s">
        <v>372</v>
      </c>
      <c r="E672" s="100">
        <v>168451</v>
      </c>
      <c r="F672" s="102">
        <v>8.4</v>
      </c>
      <c r="G672" s="100">
        <v>50</v>
      </c>
      <c r="H672" s="100">
        <v>420</v>
      </c>
      <c r="I672" s="35">
        <v>438.26</v>
      </c>
      <c r="J672" s="7" t="s">
        <v>93</v>
      </c>
      <c r="K672" s="35"/>
      <c r="L672" s="146" t="s">
        <v>262</v>
      </c>
      <c r="M672" s="112" t="str">
        <f t="shared" si="25"/>
        <v>20228闽A632Q8</v>
      </c>
    </row>
    <row r="673" s="85" customFormat="1" ht="20.1" customHeight="1" spans="1:13">
      <c r="A673" s="98">
        <v>672</v>
      </c>
      <c r="B673" s="99">
        <v>44788</v>
      </c>
      <c r="C673" s="142">
        <v>190002</v>
      </c>
      <c r="D673" s="155" t="s">
        <v>194</v>
      </c>
      <c r="E673" s="100">
        <v>168968</v>
      </c>
      <c r="F673" s="102">
        <v>8.38988278840222</v>
      </c>
      <c r="G673" s="100">
        <v>48.63</v>
      </c>
      <c r="H673" s="100">
        <v>408</v>
      </c>
      <c r="I673" s="35">
        <v>3042</v>
      </c>
      <c r="J673" s="7" t="s">
        <v>93</v>
      </c>
      <c r="K673" s="33" t="s">
        <v>261</v>
      </c>
      <c r="L673" s="146" t="s">
        <v>261</v>
      </c>
      <c r="M673" s="112" t="str">
        <f t="shared" si="25"/>
        <v>20228闽A632Q8</v>
      </c>
    </row>
    <row r="674" s="85" customFormat="1" ht="20.1" customHeight="1" spans="1:13">
      <c r="A674" s="98">
        <v>673</v>
      </c>
      <c r="B674" s="99">
        <v>44794</v>
      </c>
      <c r="C674" s="142">
        <v>190002</v>
      </c>
      <c r="D674" s="155" t="s">
        <v>194</v>
      </c>
      <c r="E674" s="100">
        <v>169482</v>
      </c>
      <c r="F674" s="102">
        <v>8.39006319459577</v>
      </c>
      <c r="G674" s="100">
        <v>45.89</v>
      </c>
      <c r="H674" s="100">
        <v>385.02</v>
      </c>
      <c r="I674" s="35">
        <v>2656.98</v>
      </c>
      <c r="J674" s="7" t="s">
        <v>93</v>
      </c>
      <c r="K674" s="33" t="s">
        <v>261</v>
      </c>
      <c r="L674" s="146" t="s">
        <v>261</v>
      </c>
      <c r="M674" s="112" t="str">
        <f t="shared" si="25"/>
        <v>20228闽A632Q8</v>
      </c>
    </row>
    <row r="675" s="85" customFormat="1" ht="20.1" customHeight="1" spans="1:13">
      <c r="A675" s="98">
        <v>674</v>
      </c>
      <c r="B675" s="99">
        <v>44802</v>
      </c>
      <c r="C675" s="142">
        <v>190002</v>
      </c>
      <c r="D675" s="155" t="s">
        <v>194</v>
      </c>
      <c r="E675" s="100">
        <v>169938</v>
      </c>
      <c r="F675" s="102">
        <v>8.22958430048533</v>
      </c>
      <c r="G675" s="100">
        <v>47.39</v>
      </c>
      <c r="H675" s="100">
        <v>390</v>
      </c>
      <c r="I675" s="35">
        <v>2266.98</v>
      </c>
      <c r="J675" s="7" t="s">
        <v>93</v>
      </c>
      <c r="K675" s="33" t="s">
        <v>261</v>
      </c>
      <c r="L675" s="146" t="s">
        <v>261</v>
      </c>
      <c r="M675" s="112" t="str">
        <f t="shared" si="25"/>
        <v>20228闽A632Q8</v>
      </c>
    </row>
    <row r="676" s="85" customFormat="1" ht="20.1" customHeight="1" spans="1:13">
      <c r="A676" s="98">
        <v>675</v>
      </c>
      <c r="B676" s="99"/>
      <c r="C676" s="143"/>
      <c r="D676" s="143"/>
      <c r="E676" s="100"/>
      <c r="F676" s="102"/>
      <c r="G676" s="100"/>
      <c r="H676" s="100"/>
      <c r="I676" s="35"/>
      <c r="J676" s="35"/>
      <c r="K676" s="35"/>
      <c r="L676" s="147"/>
      <c r="M676" s="112" t="str">
        <f t="shared" si="25"/>
        <v>19001</v>
      </c>
    </row>
    <row r="677" s="85" customFormat="1" ht="20.1" customHeight="1" spans="1:13">
      <c r="A677" s="98">
        <v>676</v>
      </c>
      <c r="B677" s="99">
        <v>44779</v>
      </c>
      <c r="C677" s="142">
        <v>183022</v>
      </c>
      <c r="D677" s="157" t="s">
        <v>373</v>
      </c>
      <c r="E677" s="100">
        <v>2823</v>
      </c>
      <c r="F677" s="102">
        <v>8.40021983390327</v>
      </c>
      <c r="G677" s="100">
        <v>81.88</v>
      </c>
      <c r="H677" s="100">
        <v>687.81</v>
      </c>
      <c r="I677" s="35">
        <v>4826.11</v>
      </c>
      <c r="J677" s="7" t="s">
        <v>290</v>
      </c>
      <c r="K677" s="35"/>
      <c r="L677" s="146" t="s">
        <v>262</v>
      </c>
      <c r="M677" s="112" t="str">
        <f t="shared" si="25"/>
        <v>20228闽A92P3S</v>
      </c>
    </row>
    <row r="678" s="85" customFormat="1" ht="20.1" customHeight="1" spans="1:13">
      <c r="A678" s="98">
        <v>677</v>
      </c>
      <c r="B678" s="99"/>
      <c r="C678" s="143"/>
      <c r="D678" s="143"/>
      <c r="E678" s="100"/>
      <c r="F678" s="102"/>
      <c r="G678" s="100"/>
      <c r="H678" s="100"/>
      <c r="I678" s="35"/>
      <c r="J678" s="35"/>
      <c r="K678" s="35"/>
      <c r="L678" s="147"/>
      <c r="M678" s="112" t="str">
        <f t="shared" si="25"/>
        <v>19001</v>
      </c>
    </row>
    <row r="679" s="85" customFormat="1" ht="20.1" customHeight="1" spans="1:13">
      <c r="A679" s="98">
        <v>678</v>
      </c>
      <c r="B679" s="99">
        <v>44786</v>
      </c>
      <c r="C679" s="142">
        <v>183020</v>
      </c>
      <c r="D679" s="157" t="s">
        <v>374</v>
      </c>
      <c r="E679" s="100">
        <v>2586</v>
      </c>
      <c r="F679" s="102">
        <v>8.28984320149778</v>
      </c>
      <c r="G679" s="100">
        <v>85.46</v>
      </c>
      <c r="H679" s="100">
        <v>708.45</v>
      </c>
      <c r="I679" s="35">
        <v>4117.66</v>
      </c>
      <c r="J679" s="7" t="s">
        <v>82</v>
      </c>
      <c r="K679" s="35"/>
      <c r="L679" s="146" t="s">
        <v>262</v>
      </c>
      <c r="M679" s="112" t="str">
        <f t="shared" si="25"/>
        <v>20228闽A30Q3J</v>
      </c>
    </row>
    <row r="680" s="85" customFormat="1" ht="20.1" customHeight="1" spans="1:13">
      <c r="A680" s="98">
        <v>679</v>
      </c>
      <c r="B680" s="99">
        <v>44791</v>
      </c>
      <c r="C680" s="142">
        <v>183020</v>
      </c>
      <c r="D680" s="157" t="s">
        <v>374</v>
      </c>
      <c r="E680" s="100">
        <v>2715</v>
      </c>
      <c r="F680" s="102">
        <v>8.28994447871684</v>
      </c>
      <c r="G680" s="100">
        <v>64.84</v>
      </c>
      <c r="H680" s="100">
        <v>537.52</v>
      </c>
      <c r="I680" s="35">
        <v>3580.14</v>
      </c>
      <c r="J680" s="7" t="s">
        <v>82</v>
      </c>
      <c r="K680" s="35"/>
      <c r="L680" s="146" t="s">
        <v>262</v>
      </c>
      <c r="M680" s="112" t="str">
        <f t="shared" si="25"/>
        <v>20228闽A30Q3J</v>
      </c>
    </row>
    <row r="681" s="85" customFormat="1" ht="20.1" customHeight="1" spans="1:13">
      <c r="A681" s="98">
        <v>680</v>
      </c>
      <c r="B681" s="99">
        <v>44797</v>
      </c>
      <c r="C681" s="142">
        <v>183020</v>
      </c>
      <c r="D681" s="157" t="s">
        <v>374</v>
      </c>
      <c r="E681" s="100">
        <v>2843</v>
      </c>
      <c r="F681" s="102">
        <v>8.13020774208196</v>
      </c>
      <c r="G681" s="100">
        <v>88.09</v>
      </c>
      <c r="H681" s="100">
        <v>716.19</v>
      </c>
      <c r="I681" s="35">
        <v>411.91</v>
      </c>
      <c r="J681" s="7" t="s">
        <v>82</v>
      </c>
      <c r="K681" s="35"/>
      <c r="L681" s="146" t="s">
        <v>262</v>
      </c>
      <c r="M681" s="112" t="str">
        <f t="shared" si="25"/>
        <v>20228闽A30Q3J</v>
      </c>
    </row>
    <row r="682" s="85" customFormat="1" ht="20.1" customHeight="1" spans="1:13">
      <c r="A682" s="98">
        <v>681</v>
      </c>
      <c r="B682" s="99">
        <v>44798</v>
      </c>
      <c r="C682" s="142">
        <v>183020</v>
      </c>
      <c r="D682" s="157" t="s">
        <v>374</v>
      </c>
      <c r="E682" s="100">
        <v>2903</v>
      </c>
      <c r="F682" s="102">
        <v>8.13083538083538</v>
      </c>
      <c r="G682" s="100">
        <v>32.56</v>
      </c>
      <c r="H682" s="100">
        <v>264.74</v>
      </c>
      <c r="I682" s="35">
        <v>647.17</v>
      </c>
      <c r="J682" s="7" t="s">
        <v>82</v>
      </c>
      <c r="K682" s="35"/>
      <c r="L682" s="146" t="s">
        <v>262</v>
      </c>
      <c r="M682" s="112" t="str">
        <f t="shared" si="25"/>
        <v>20228闽A30Q3J</v>
      </c>
    </row>
    <row r="683" s="85" customFormat="1" ht="20.1" customHeight="1" spans="1:13">
      <c r="A683" s="98">
        <v>682</v>
      </c>
      <c r="B683" s="99"/>
      <c r="C683" s="143"/>
      <c r="D683" s="143"/>
      <c r="E683" s="100"/>
      <c r="F683" s="102"/>
      <c r="G683" s="100"/>
      <c r="H683" s="100"/>
      <c r="I683" s="35"/>
      <c r="J683" s="35"/>
      <c r="K683" s="35"/>
      <c r="L683" s="147"/>
      <c r="M683" s="112" t="str">
        <f t="shared" si="25"/>
        <v>19001</v>
      </c>
    </row>
    <row r="684" s="85" customFormat="1" ht="20.1" customHeight="1" spans="1:13">
      <c r="A684" s="98">
        <v>683</v>
      </c>
      <c r="B684" s="99">
        <v>44794</v>
      </c>
      <c r="C684" s="142">
        <v>183017</v>
      </c>
      <c r="D684" s="157" t="s">
        <v>375</v>
      </c>
      <c r="E684" s="100">
        <v>294</v>
      </c>
      <c r="F684" s="102">
        <v>8.28948731227343</v>
      </c>
      <c r="G684" s="100">
        <v>57.93</v>
      </c>
      <c r="H684" s="100">
        <v>480.21</v>
      </c>
      <c r="I684" s="35">
        <v>899.93</v>
      </c>
      <c r="J684" s="7" t="s">
        <v>80</v>
      </c>
      <c r="K684" s="35"/>
      <c r="L684" s="146" t="s">
        <v>262</v>
      </c>
      <c r="M684" s="112" t="str">
        <f t="shared" si="25"/>
        <v>20228闽A92P3N</v>
      </c>
    </row>
    <row r="685" s="85" customFormat="1" ht="20.1" customHeight="1" spans="1:13">
      <c r="A685" s="98">
        <v>684</v>
      </c>
      <c r="B685" s="99">
        <v>44798</v>
      </c>
      <c r="C685" s="142">
        <v>183017</v>
      </c>
      <c r="D685" s="157" t="s">
        <v>375</v>
      </c>
      <c r="E685" s="100">
        <v>420</v>
      </c>
      <c r="F685" s="102">
        <v>8.12947256824808</v>
      </c>
      <c r="G685" s="100">
        <v>75.46</v>
      </c>
      <c r="H685" s="100">
        <v>613.45</v>
      </c>
      <c r="I685" s="35">
        <v>786.48</v>
      </c>
      <c r="J685" s="7" t="s">
        <v>80</v>
      </c>
      <c r="K685" s="35"/>
      <c r="L685" s="146" t="s">
        <v>262</v>
      </c>
      <c r="M685" s="112" t="str">
        <f t="shared" si="25"/>
        <v>20228闽A92P3N</v>
      </c>
    </row>
    <row r="686" s="85" customFormat="1" ht="20.1" customHeight="1" spans="1:13">
      <c r="A686" s="98">
        <v>685</v>
      </c>
      <c r="B686" s="99">
        <v>44802</v>
      </c>
      <c r="C686" s="142">
        <v>183017</v>
      </c>
      <c r="D686" s="157" t="s">
        <v>375</v>
      </c>
      <c r="E686" s="100">
        <v>535</v>
      </c>
      <c r="F686" s="102">
        <v>8.12999724290047</v>
      </c>
      <c r="G686" s="100">
        <v>72.54</v>
      </c>
      <c r="H686" s="100">
        <v>589.75</v>
      </c>
      <c r="I686" s="35">
        <v>196.73</v>
      </c>
      <c r="J686" s="7" t="s">
        <v>80</v>
      </c>
      <c r="K686" s="35"/>
      <c r="L686" s="146" t="s">
        <v>262</v>
      </c>
      <c r="M686" s="112" t="str">
        <f t="shared" si="25"/>
        <v>20228闽A92P3N</v>
      </c>
    </row>
    <row r="687" s="85" customFormat="1" ht="20.1" customHeight="1" spans="1:13">
      <c r="A687" s="98">
        <v>686</v>
      </c>
      <c r="B687" s="99"/>
      <c r="C687" s="143"/>
      <c r="D687" s="143"/>
      <c r="E687" s="100"/>
      <c r="F687" s="102"/>
      <c r="G687" s="100"/>
      <c r="H687" s="100"/>
      <c r="I687" s="35"/>
      <c r="J687" s="35"/>
      <c r="K687" s="35"/>
      <c r="L687" s="147"/>
      <c r="M687" s="112" t="str">
        <f t="shared" si="25"/>
        <v>19001</v>
      </c>
    </row>
    <row r="688" s="85" customFormat="1" ht="20.1" customHeight="1" spans="1:13">
      <c r="A688" s="98">
        <v>687</v>
      </c>
      <c r="B688" s="99">
        <v>44774</v>
      </c>
      <c r="C688" s="142"/>
      <c r="D688" s="101" t="s">
        <v>102</v>
      </c>
      <c r="E688" s="100"/>
      <c r="F688" s="102">
        <v>8.40156599552573</v>
      </c>
      <c r="G688" s="100">
        <v>8.94</v>
      </c>
      <c r="H688" s="100">
        <v>75.11</v>
      </c>
      <c r="I688" s="35">
        <v>1016.25</v>
      </c>
      <c r="J688" s="7" t="s">
        <v>102</v>
      </c>
      <c r="K688" s="35"/>
      <c r="L688" s="146" t="s">
        <v>262</v>
      </c>
      <c r="M688" s="112" t="str">
        <f t="shared" si="25"/>
        <v>20228油桶</v>
      </c>
    </row>
    <row r="689" s="85" customFormat="1" ht="20.1" customHeight="1" spans="1:13">
      <c r="A689" s="98">
        <v>688</v>
      </c>
      <c r="B689" s="99">
        <v>44782</v>
      </c>
      <c r="C689" s="142"/>
      <c r="D689" s="101" t="s">
        <v>102</v>
      </c>
      <c r="E689" s="100"/>
      <c r="F689" s="102">
        <v>8.40170031880978</v>
      </c>
      <c r="G689" s="100">
        <v>9.41</v>
      </c>
      <c r="H689" s="100">
        <v>79.06</v>
      </c>
      <c r="I689" s="35">
        <v>1193.72</v>
      </c>
      <c r="J689" s="7" t="s">
        <v>102</v>
      </c>
      <c r="K689" s="35"/>
      <c r="L689" s="146" t="s">
        <v>262</v>
      </c>
      <c r="M689" s="112" t="str">
        <f t="shared" si="25"/>
        <v>20228油桶</v>
      </c>
    </row>
    <row r="690" s="85" customFormat="1" ht="20.1" customHeight="1" spans="1:13">
      <c r="A690" s="98">
        <v>689</v>
      </c>
      <c r="B690" s="99">
        <v>44792</v>
      </c>
      <c r="C690" s="142"/>
      <c r="D690" s="101" t="s">
        <v>102</v>
      </c>
      <c r="E690" s="100"/>
      <c r="F690" s="102">
        <v>8.28898610396294</v>
      </c>
      <c r="G690" s="100">
        <v>38.86</v>
      </c>
      <c r="H690" s="100">
        <v>322.11</v>
      </c>
      <c r="I690" s="35">
        <v>871.61</v>
      </c>
      <c r="J690" s="7" t="s">
        <v>102</v>
      </c>
      <c r="K690" s="35"/>
      <c r="L690" s="146" t="s">
        <v>262</v>
      </c>
      <c r="M690" s="112" t="str">
        <f t="shared" si="25"/>
        <v>20228油桶</v>
      </c>
    </row>
    <row r="691" s="85" customFormat="1" ht="20.1" customHeight="1" spans="1:13">
      <c r="A691" s="98">
        <v>690</v>
      </c>
      <c r="B691" s="99">
        <v>44796</v>
      </c>
      <c r="C691" s="142"/>
      <c r="D691" s="101" t="s">
        <v>102</v>
      </c>
      <c r="E691" s="100"/>
      <c r="F691" s="102">
        <v>8.28709677419355</v>
      </c>
      <c r="G691" s="100">
        <v>9.3</v>
      </c>
      <c r="H691" s="100">
        <v>77.07</v>
      </c>
      <c r="I691" s="35">
        <v>794.54</v>
      </c>
      <c r="J691" s="7" t="s">
        <v>102</v>
      </c>
      <c r="K691" s="35"/>
      <c r="L691" s="146" t="s">
        <v>262</v>
      </c>
      <c r="M691" s="112" t="str">
        <f t="shared" si="25"/>
        <v>20228油桶</v>
      </c>
    </row>
    <row r="692" s="85" customFormat="1" ht="20.1" customHeight="1" spans="1:13">
      <c r="A692" s="98">
        <v>691</v>
      </c>
      <c r="B692" s="99"/>
      <c r="C692" s="143"/>
      <c r="D692" s="143"/>
      <c r="E692" s="100"/>
      <c r="F692" s="102"/>
      <c r="G692" s="100"/>
      <c r="H692" s="100"/>
      <c r="I692" s="35"/>
      <c r="J692" s="35"/>
      <c r="K692" s="35"/>
      <c r="L692" s="147"/>
      <c r="M692" s="112" t="str">
        <f t="shared" si="25"/>
        <v>19001</v>
      </c>
    </row>
    <row r="693" s="85" customFormat="1" ht="20.1" customHeight="1" spans="1:13">
      <c r="A693" s="98">
        <v>692</v>
      </c>
      <c r="B693" s="99">
        <v>44775</v>
      </c>
      <c r="C693" s="142">
        <v>183016</v>
      </c>
      <c r="D693" s="157" t="s">
        <v>376</v>
      </c>
      <c r="E693" s="100">
        <v>2125</v>
      </c>
      <c r="F693" s="102">
        <v>8.39947961838682</v>
      </c>
      <c r="G693" s="100">
        <v>57.65</v>
      </c>
      <c r="H693" s="100">
        <v>484.23</v>
      </c>
      <c r="I693" s="35">
        <v>1090.68</v>
      </c>
      <c r="J693" s="7" t="s">
        <v>77</v>
      </c>
      <c r="K693" s="35"/>
      <c r="L693" s="146" t="s">
        <v>262</v>
      </c>
      <c r="M693" s="112" t="str">
        <f t="shared" si="25"/>
        <v>20228闽A63Q6R</v>
      </c>
    </row>
    <row r="694" s="85" customFormat="1" ht="20.1" customHeight="1" spans="1:13">
      <c r="A694" s="98">
        <v>693</v>
      </c>
      <c r="B694" s="99">
        <v>44779</v>
      </c>
      <c r="C694" s="142">
        <v>183016</v>
      </c>
      <c r="D694" s="157" t="s">
        <v>376</v>
      </c>
      <c r="E694" s="100">
        <v>2234</v>
      </c>
      <c r="F694" s="102">
        <v>8.40054403264196</v>
      </c>
      <c r="G694" s="100">
        <v>58.82</v>
      </c>
      <c r="H694" s="100">
        <v>494.12</v>
      </c>
      <c r="I694" s="35">
        <v>1596.56</v>
      </c>
      <c r="J694" s="7" t="s">
        <v>77</v>
      </c>
      <c r="K694" s="35"/>
      <c r="L694" s="146" t="s">
        <v>262</v>
      </c>
      <c r="M694" s="112" t="str">
        <f t="shared" si="25"/>
        <v>20228闽A63Q6R</v>
      </c>
    </row>
    <row r="695" s="85" customFormat="1" ht="20.1" customHeight="1" spans="1:13">
      <c r="A695" s="98">
        <v>694</v>
      </c>
      <c r="B695" s="99">
        <v>44785</v>
      </c>
      <c r="C695" s="142">
        <v>183016</v>
      </c>
      <c r="D695" s="157" t="s">
        <v>376</v>
      </c>
      <c r="E695" s="100">
        <v>2351</v>
      </c>
      <c r="F695" s="102">
        <v>8.290625</v>
      </c>
      <c r="G695" s="100">
        <v>64</v>
      </c>
      <c r="H695" s="100">
        <v>530.6</v>
      </c>
      <c r="I695" s="35">
        <v>2065.96</v>
      </c>
      <c r="J695" s="7" t="s">
        <v>77</v>
      </c>
      <c r="K695" s="35"/>
      <c r="L695" s="146" t="s">
        <v>262</v>
      </c>
      <c r="M695" s="112" t="str">
        <f t="shared" si="25"/>
        <v>20228闽A63Q6R</v>
      </c>
    </row>
    <row r="696" s="85" customFormat="1" ht="20.1" customHeight="1" spans="1:13">
      <c r="A696" s="98">
        <v>695</v>
      </c>
      <c r="B696" s="99">
        <v>44790</v>
      </c>
      <c r="C696" s="142">
        <v>183016</v>
      </c>
      <c r="D696" s="157" t="s">
        <v>376</v>
      </c>
      <c r="E696" s="100">
        <v>2444</v>
      </c>
      <c r="F696" s="102">
        <v>8.29011757229107</v>
      </c>
      <c r="G696" s="100">
        <v>62.94</v>
      </c>
      <c r="H696" s="100">
        <v>521.78</v>
      </c>
      <c r="I696" s="35">
        <v>1544.18</v>
      </c>
      <c r="J696" s="7" t="s">
        <v>77</v>
      </c>
      <c r="K696" s="35"/>
      <c r="L696" s="146" t="s">
        <v>262</v>
      </c>
      <c r="M696" s="112" t="str">
        <f t="shared" si="25"/>
        <v>20228闽A63Q6R</v>
      </c>
    </row>
    <row r="697" s="85" customFormat="1" ht="20.1" customHeight="1" spans="1:13">
      <c r="A697" s="98">
        <v>696</v>
      </c>
      <c r="B697" s="99">
        <v>44794</v>
      </c>
      <c r="C697" s="142">
        <v>183016</v>
      </c>
      <c r="D697" s="157" t="s">
        <v>376</v>
      </c>
      <c r="E697" s="100">
        <v>2542</v>
      </c>
      <c r="F697" s="102">
        <v>8.29041336851363</v>
      </c>
      <c r="G697" s="100">
        <v>56.85</v>
      </c>
      <c r="H697" s="100">
        <v>471.31</v>
      </c>
      <c r="I697" s="35">
        <v>1072.87</v>
      </c>
      <c r="J697" s="7" t="s">
        <v>77</v>
      </c>
      <c r="K697" s="35"/>
      <c r="L697" s="146" t="s">
        <v>262</v>
      </c>
      <c r="M697" s="112" t="str">
        <f t="shared" si="25"/>
        <v>20228闽A63Q6R</v>
      </c>
    </row>
    <row r="698" s="85" customFormat="1" ht="20.1" customHeight="1" spans="1:13">
      <c r="A698" s="98">
        <v>697</v>
      </c>
      <c r="B698" s="99">
        <v>44797</v>
      </c>
      <c r="C698" s="142">
        <v>183016</v>
      </c>
      <c r="D698" s="157" t="s">
        <v>376</v>
      </c>
      <c r="E698" s="100">
        <v>2643</v>
      </c>
      <c r="F698" s="102">
        <v>8.12966433804737</v>
      </c>
      <c r="G698" s="100">
        <v>58.69</v>
      </c>
      <c r="H698" s="100">
        <v>477.13</v>
      </c>
      <c r="I698" s="35">
        <v>595.74</v>
      </c>
      <c r="J698" s="7" t="s">
        <v>77</v>
      </c>
      <c r="K698" s="35"/>
      <c r="L698" s="146" t="s">
        <v>262</v>
      </c>
      <c r="M698" s="112" t="str">
        <f t="shared" si="25"/>
        <v>20228闽A63Q6R</v>
      </c>
    </row>
    <row r="699" s="85" customFormat="1" ht="20.1" customHeight="1" spans="1:13">
      <c r="A699" s="98">
        <v>698</v>
      </c>
      <c r="B699" s="99">
        <v>44801</v>
      </c>
      <c r="C699" s="142">
        <v>183016</v>
      </c>
      <c r="D699" s="157" t="s">
        <v>376</v>
      </c>
      <c r="E699" s="100">
        <v>2727</v>
      </c>
      <c r="F699" s="102">
        <v>8.12998040496408</v>
      </c>
      <c r="G699" s="100">
        <v>61.24</v>
      </c>
      <c r="H699" s="100">
        <v>497.88</v>
      </c>
      <c r="I699" s="35">
        <v>597.86</v>
      </c>
      <c r="J699" s="7" t="s">
        <v>77</v>
      </c>
      <c r="K699" s="35"/>
      <c r="L699" s="146" t="s">
        <v>262</v>
      </c>
      <c r="M699" s="112" t="str">
        <f t="shared" si="25"/>
        <v>20228闽A63Q6R</v>
      </c>
    </row>
    <row r="700" s="85" customFormat="1" ht="20.1" customHeight="1" spans="1:13">
      <c r="A700" s="98">
        <v>699</v>
      </c>
      <c r="B700" s="99"/>
      <c r="C700" s="143"/>
      <c r="D700" s="143"/>
      <c r="E700" s="100"/>
      <c r="F700" s="102"/>
      <c r="G700" s="100"/>
      <c r="H700" s="100"/>
      <c r="I700" s="35"/>
      <c r="J700" s="35"/>
      <c r="K700" s="35"/>
      <c r="L700" s="147"/>
      <c r="M700" s="112" t="str">
        <f t="shared" si="25"/>
        <v>19001</v>
      </c>
    </row>
    <row r="701" s="85" customFormat="1" ht="20.1" customHeight="1" spans="1:13">
      <c r="A701" s="98">
        <v>700</v>
      </c>
      <c r="B701" s="99">
        <v>44775</v>
      </c>
      <c r="C701" s="142">
        <v>121020</v>
      </c>
      <c r="D701" s="157" t="s">
        <v>377</v>
      </c>
      <c r="E701" s="100">
        <v>6250</v>
      </c>
      <c r="F701" s="102">
        <v>7.61022167487685</v>
      </c>
      <c r="G701" s="100">
        <v>97.44</v>
      </c>
      <c r="H701" s="100">
        <v>741.54</v>
      </c>
      <c r="I701" s="35">
        <v>589.57</v>
      </c>
      <c r="J701" s="7" t="s">
        <v>64</v>
      </c>
      <c r="K701" s="35"/>
      <c r="L701" s="146" t="s">
        <v>262</v>
      </c>
      <c r="M701" s="112" t="str">
        <f t="shared" si="25"/>
        <v>20228闽AU9103</v>
      </c>
    </row>
    <row r="702" s="85" customFormat="1" ht="20.1" customHeight="1" spans="1:13">
      <c r="A702" s="98">
        <v>701</v>
      </c>
      <c r="B702" s="99">
        <v>44777</v>
      </c>
      <c r="C702" s="142">
        <v>121020</v>
      </c>
      <c r="D702" s="157" t="s">
        <v>377</v>
      </c>
      <c r="E702" s="100">
        <v>6439</v>
      </c>
      <c r="F702" s="102">
        <v>7.60975360392598</v>
      </c>
      <c r="G702" s="100">
        <v>97.81</v>
      </c>
      <c r="H702" s="100">
        <v>744.31</v>
      </c>
      <c r="I702" s="35">
        <v>3845.26</v>
      </c>
      <c r="J702" s="7" t="s">
        <v>64</v>
      </c>
      <c r="K702" s="35"/>
      <c r="L702" s="146" t="s">
        <v>262</v>
      </c>
      <c r="M702" s="112" t="str">
        <f t="shared" si="25"/>
        <v>20228闽AU9103</v>
      </c>
    </row>
    <row r="703" s="85" customFormat="1" ht="20.1" customHeight="1" spans="1:13">
      <c r="A703" s="98">
        <v>702</v>
      </c>
      <c r="B703" s="99">
        <v>44779</v>
      </c>
      <c r="C703" s="142">
        <v>121020</v>
      </c>
      <c r="D703" s="157" t="s">
        <v>377</v>
      </c>
      <c r="E703" s="100">
        <v>6613</v>
      </c>
      <c r="F703" s="102">
        <v>7.60964912280702</v>
      </c>
      <c r="G703" s="100">
        <v>88.92</v>
      </c>
      <c r="H703" s="100">
        <v>676.65</v>
      </c>
      <c r="I703" s="35">
        <v>3168.61</v>
      </c>
      <c r="J703" s="7" t="s">
        <v>64</v>
      </c>
      <c r="K703" s="35"/>
      <c r="L703" s="146" t="s">
        <v>262</v>
      </c>
      <c r="M703" s="112" t="str">
        <f t="shared" si="25"/>
        <v>20228闽AU9103</v>
      </c>
    </row>
    <row r="704" s="85" customFormat="1" ht="20.1" customHeight="1" spans="1:13">
      <c r="A704" s="98">
        <v>703</v>
      </c>
      <c r="B704" s="99">
        <v>44781</v>
      </c>
      <c r="C704" s="142">
        <v>121020</v>
      </c>
      <c r="D704" s="157" t="s">
        <v>377</v>
      </c>
      <c r="E704" s="100">
        <v>6752</v>
      </c>
      <c r="F704" s="102">
        <v>7.61036418222164</v>
      </c>
      <c r="G704" s="100">
        <v>76.61</v>
      </c>
      <c r="H704" s="100">
        <v>583.03</v>
      </c>
      <c r="I704" s="35">
        <v>2585.58</v>
      </c>
      <c r="J704" s="7" t="s">
        <v>64</v>
      </c>
      <c r="K704" s="35"/>
      <c r="L704" s="146" t="s">
        <v>262</v>
      </c>
      <c r="M704" s="112" t="str">
        <f t="shared" si="25"/>
        <v>20228闽AU9103</v>
      </c>
    </row>
    <row r="705" s="85" customFormat="1" ht="20.1" customHeight="1" spans="1:13">
      <c r="A705" s="98">
        <v>704</v>
      </c>
      <c r="B705" s="99">
        <v>44784</v>
      </c>
      <c r="C705" s="142">
        <v>121020</v>
      </c>
      <c r="D705" s="157" t="s">
        <v>377</v>
      </c>
      <c r="E705" s="100">
        <v>6921</v>
      </c>
      <c r="F705" s="102">
        <v>7.50965162764135</v>
      </c>
      <c r="G705" s="100">
        <v>87.55</v>
      </c>
      <c r="H705" s="100">
        <v>657.47</v>
      </c>
      <c r="I705" s="35">
        <v>1928.11</v>
      </c>
      <c r="J705" s="7" t="s">
        <v>64</v>
      </c>
      <c r="K705" s="35"/>
      <c r="L705" s="146" t="s">
        <v>262</v>
      </c>
      <c r="M705" s="112" t="str">
        <f t="shared" si="25"/>
        <v>20228闽AU9103</v>
      </c>
    </row>
    <row r="706" s="85" customFormat="1" ht="20.1" customHeight="1" spans="1:13">
      <c r="A706" s="98">
        <v>705</v>
      </c>
      <c r="B706" s="99">
        <v>44786</v>
      </c>
      <c r="C706" s="142">
        <v>121020</v>
      </c>
      <c r="D706" s="157" t="s">
        <v>377</v>
      </c>
      <c r="E706" s="100">
        <v>7069</v>
      </c>
      <c r="F706" s="102">
        <v>7.50991214237441</v>
      </c>
      <c r="G706" s="100">
        <v>88.78</v>
      </c>
      <c r="H706" s="100">
        <v>666.73</v>
      </c>
      <c r="I706" s="35">
        <v>3261.38</v>
      </c>
      <c r="J706" s="7" t="s">
        <v>64</v>
      </c>
      <c r="K706" s="35"/>
      <c r="L706" s="146" t="s">
        <v>262</v>
      </c>
      <c r="M706" s="112" t="str">
        <f t="shared" si="25"/>
        <v>20228闽AU9103</v>
      </c>
    </row>
    <row r="707" s="85" customFormat="1" ht="20.1" customHeight="1" spans="1:13">
      <c r="A707" s="98">
        <v>706</v>
      </c>
      <c r="B707" s="99">
        <v>44789</v>
      </c>
      <c r="C707" s="142">
        <v>121020</v>
      </c>
      <c r="D707" s="157" t="s">
        <v>377</v>
      </c>
      <c r="E707" s="100">
        <v>7282</v>
      </c>
      <c r="F707" s="102">
        <v>7.51004936530324</v>
      </c>
      <c r="G707" s="100">
        <v>113.44</v>
      </c>
      <c r="H707" s="100">
        <v>851.94</v>
      </c>
      <c r="I707" s="35">
        <v>2409.44</v>
      </c>
      <c r="J707" s="7" t="s">
        <v>64</v>
      </c>
      <c r="K707" s="35"/>
      <c r="L707" s="146" t="s">
        <v>262</v>
      </c>
      <c r="M707" s="112" t="str">
        <f t="shared" ref="M707:M770" si="26">YEAR(B707)&amp;MONTH(B707)&amp;D707</f>
        <v>20228闽AU9103</v>
      </c>
    </row>
    <row r="708" s="85" customFormat="1" ht="20.1" customHeight="1" spans="1:13">
      <c r="A708" s="98">
        <v>707</v>
      </c>
      <c r="B708" s="99">
        <v>44791</v>
      </c>
      <c r="C708" s="142">
        <v>121020</v>
      </c>
      <c r="D708" s="157" t="s">
        <v>377</v>
      </c>
      <c r="E708" s="100">
        <v>7424</v>
      </c>
      <c r="F708" s="102">
        <v>7.51001410437236</v>
      </c>
      <c r="G708" s="100">
        <v>70.9</v>
      </c>
      <c r="H708" s="100">
        <v>532.46</v>
      </c>
      <c r="I708" s="35">
        <v>1876.98</v>
      </c>
      <c r="J708" s="7" t="s">
        <v>64</v>
      </c>
      <c r="K708" s="35"/>
      <c r="L708" s="146" t="s">
        <v>262</v>
      </c>
      <c r="M708" s="112" t="str">
        <f t="shared" si="26"/>
        <v>20228闽AU9103</v>
      </c>
    </row>
    <row r="709" s="85" customFormat="1" ht="20.1" customHeight="1" spans="1:13">
      <c r="A709" s="98">
        <v>708</v>
      </c>
      <c r="B709" s="99">
        <v>44793</v>
      </c>
      <c r="C709" s="142">
        <v>121020</v>
      </c>
      <c r="D709" s="157" t="s">
        <v>377</v>
      </c>
      <c r="E709" s="100">
        <v>7552</v>
      </c>
      <c r="F709" s="102">
        <v>7.50979413599501</v>
      </c>
      <c r="G709" s="100">
        <v>80.15</v>
      </c>
      <c r="H709" s="100">
        <v>601.91</v>
      </c>
      <c r="I709" s="35">
        <v>2673.16</v>
      </c>
      <c r="J709" s="7" t="s">
        <v>64</v>
      </c>
      <c r="K709" s="35"/>
      <c r="L709" s="146" t="s">
        <v>262</v>
      </c>
      <c r="M709" s="112" t="str">
        <f t="shared" si="26"/>
        <v>20228闽AU9103</v>
      </c>
    </row>
    <row r="710" s="85" customFormat="1" ht="20.1" customHeight="1" spans="1:13">
      <c r="A710" s="98">
        <v>709</v>
      </c>
      <c r="B710" s="99">
        <v>44794</v>
      </c>
      <c r="C710" s="142">
        <v>121020</v>
      </c>
      <c r="D710" s="157" t="s">
        <v>377</v>
      </c>
      <c r="E710" s="100">
        <v>7650</v>
      </c>
      <c r="F710" s="102">
        <v>7.51004936530324</v>
      </c>
      <c r="G710" s="100">
        <v>56.72</v>
      </c>
      <c r="H710" s="100">
        <v>425.97</v>
      </c>
      <c r="I710" s="35">
        <v>2849.1</v>
      </c>
      <c r="J710" s="7" t="s">
        <v>64</v>
      </c>
      <c r="K710" s="35"/>
      <c r="L710" s="146" t="s">
        <v>262</v>
      </c>
      <c r="M710" s="112" t="str">
        <f t="shared" si="26"/>
        <v>20228闽AU9103</v>
      </c>
    </row>
    <row r="711" s="85" customFormat="1" ht="20.1" customHeight="1" spans="1:13">
      <c r="A711" s="98">
        <v>710</v>
      </c>
      <c r="B711" s="99">
        <v>44796</v>
      </c>
      <c r="C711" s="142">
        <v>121020</v>
      </c>
      <c r="D711" s="157" t="s">
        <v>377</v>
      </c>
      <c r="E711" s="100">
        <v>7774</v>
      </c>
      <c r="F711" s="102">
        <v>7.51022022946064</v>
      </c>
      <c r="G711" s="100">
        <v>75.83</v>
      </c>
      <c r="H711" s="100">
        <v>569.5</v>
      </c>
      <c r="I711" s="35">
        <v>2279.6</v>
      </c>
      <c r="J711" s="7" t="s">
        <v>64</v>
      </c>
      <c r="K711" s="35"/>
      <c r="L711" s="146" t="s">
        <v>262</v>
      </c>
      <c r="M711" s="112" t="str">
        <f t="shared" si="26"/>
        <v>20228闽AU9103</v>
      </c>
    </row>
    <row r="712" s="85" customFormat="1" ht="20.1" customHeight="1" spans="1:13">
      <c r="A712" s="98">
        <v>711</v>
      </c>
      <c r="B712" s="99">
        <v>44797</v>
      </c>
      <c r="C712" s="142">
        <v>121020</v>
      </c>
      <c r="D712" s="157" t="s">
        <v>377</v>
      </c>
      <c r="E712" s="100">
        <v>7857</v>
      </c>
      <c r="F712" s="102">
        <v>7.33982638153716</v>
      </c>
      <c r="G712" s="100">
        <v>47.23</v>
      </c>
      <c r="H712" s="100">
        <v>346.66</v>
      </c>
      <c r="I712" s="35">
        <v>1932.94</v>
      </c>
      <c r="J712" s="7" t="s">
        <v>64</v>
      </c>
      <c r="K712" s="35"/>
      <c r="L712" s="146" t="s">
        <v>262</v>
      </c>
      <c r="M712" s="112" t="str">
        <f t="shared" si="26"/>
        <v>20228闽AU9103</v>
      </c>
    </row>
    <row r="713" s="85" customFormat="1" ht="20.1" customHeight="1" spans="1:13">
      <c r="A713" s="98">
        <v>712</v>
      </c>
      <c r="B713" s="99">
        <v>44800</v>
      </c>
      <c r="C713" s="142">
        <v>121020</v>
      </c>
      <c r="D713" s="157" t="s">
        <v>377</v>
      </c>
      <c r="E713" s="100">
        <v>8057</v>
      </c>
      <c r="F713" s="102">
        <v>7.73982448809026</v>
      </c>
      <c r="G713" s="100">
        <v>119.65</v>
      </c>
      <c r="H713" s="100">
        <v>926.07</v>
      </c>
      <c r="I713" s="35">
        <v>1006.87</v>
      </c>
      <c r="J713" s="7" t="s">
        <v>64</v>
      </c>
      <c r="K713" s="35"/>
      <c r="L713" s="146" t="s">
        <v>262</v>
      </c>
      <c r="M713" s="112" t="str">
        <f t="shared" si="26"/>
        <v>20228闽AU9103</v>
      </c>
    </row>
    <row r="714" s="85" customFormat="1" ht="20.1" customHeight="1" spans="1:13">
      <c r="A714" s="98">
        <v>713</v>
      </c>
      <c r="B714" s="99">
        <v>44803</v>
      </c>
      <c r="C714" s="142">
        <v>121020</v>
      </c>
      <c r="D714" s="157" t="s">
        <v>377</v>
      </c>
      <c r="E714" s="100">
        <v>8254</v>
      </c>
      <c r="F714" s="102">
        <v>7.73986169213694</v>
      </c>
      <c r="G714" s="100">
        <v>117.13</v>
      </c>
      <c r="H714" s="100">
        <v>906.57</v>
      </c>
      <c r="I714" s="35">
        <v>2100.3</v>
      </c>
      <c r="J714" s="7" t="s">
        <v>64</v>
      </c>
      <c r="K714" s="35"/>
      <c r="L714" s="146" t="s">
        <v>262</v>
      </c>
      <c r="M714" s="112" t="str">
        <f t="shared" si="26"/>
        <v>20228闽AU9103</v>
      </c>
    </row>
    <row r="715" s="85" customFormat="1" ht="20.1" customHeight="1" spans="1:13">
      <c r="A715" s="98">
        <v>714</v>
      </c>
      <c r="B715" s="99"/>
      <c r="C715" s="143"/>
      <c r="D715" s="143"/>
      <c r="E715" s="100"/>
      <c r="F715" s="102"/>
      <c r="G715" s="100"/>
      <c r="H715" s="100"/>
      <c r="I715" s="35"/>
      <c r="J715" s="35"/>
      <c r="K715" s="35"/>
      <c r="L715" s="147"/>
      <c r="M715" s="112" t="str">
        <f t="shared" si="26"/>
        <v>19001</v>
      </c>
    </row>
    <row r="716" s="85" customFormat="1" ht="20.1" customHeight="1" spans="1:13">
      <c r="A716" s="98">
        <v>715</v>
      </c>
      <c r="B716" s="99">
        <v>44778</v>
      </c>
      <c r="C716" s="142">
        <v>130011</v>
      </c>
      <c r="D716" s="157" t="s">
        <v>378</v>
      </c>
      <c r="E716" s="100">
        <v>3760</v>
      </c>
      <c r="F716" s="102">
        <v>7.61016569637259</v>
      </c>
      <c r="G716" s="100">
        <v>133.98</v>
      </c>
      <c r="H716" s="100">
        <v>1019.61</v>
      </c>
      <c r="I716" s="35">
        <v>2602.76</v>
      </c>
      <c r="J716" s="7" t="s">
        <v>168</v>
      </c>
      <c r="K716" s="35"/>
      <c r="L716" s="146" t="s">
        <v>262</v>
      </c>
      <c r="M716" s="112" t="str">
        <f t="shared" si="26"/>
        <v>20228闽AU9093</v>
      </c>
    </row>
    <row r="717" s="85" customFormat="1" ht="20.1" customHeight="1" spans="1:13">
      <c r="A717" s="98">
        <v>716</v>
      </c>
      <c r="B717" s="99">
        <v>44781</v>
      </c>
      <c r="C717" s="142">
        <v>130011</v>
      </c>
      <c r="D717" s="157" t="s">
        <v>378</v>
      </c>
      <c r="E717" s="100">
        <v>3846</v>
      </c>
      <c r="F717" s="102">
        <v>7.61016130590167</v>
      </c>
      <c r="G717" s="100">
        <v>103.53</v>
      </c>
      <c r="H717" s="100">
        <v>787.88</v>
      </c>
      <c r="I717" s="35">
        <v>1814.88</v>
      </c>
      <c r="J717" s="7" t="s">
        <v>168</v>
      </c>
      <c r="K717" s="35"/>
      <c r="L717" s="146" t="s">
        <v>262</v>
      </c>
      <c r="M717" s="112" t="str">
        <f t="shared" si="26"/>
        <v>20228闽AU9093</v>
      </c>
    </row>
    <row r="718" s="85" customFormat="1" ht="20.1" customHeight="1" spans="1:13">
      <c r="A718" s="98">
        <v>717</v>
      </c>
      <c r="B718" s="99">
        <v>44785</v>
      </c>
      <c r="C718" s="142">
        <v>130011</v>
      </c>
      <c r="D718" s="157" t="s">
        <v>378</v>
      </c>
      <c r="E718" s="100">
        <v>3946</v>
      </c>
      <c r="F718" s="102">
        <v>7.50973164258331</v>
      </c>
      <c r="G718" s="100">
        <v>135.64</v>
      </c>
      <c r="H718" s="100">
        <v>1018.62</v>
      </c>
      <c r="I718" s="35">
        <v>2796.26</v>
      </c>
      <c r="J718" s="7" t="s">
        <v>168</v>
      </c>
      <c r="K718" s="35"/>
      <c r="L718" s="146" t="s">
        <v>262</v>
      </c>
      <c r="M718" s="112" t="str">
        <f t="shared" si="26"/>
        <v>20228闽AU9093</v>
      </c>
    </row>
    <row r="719" s="85" customFormat="1" ht="20.1" customHeight="1" spans="1:13">
      <c r="A719" s="98">
        <v>718</v>
      </c>
      <c r="B719" s="99">
        <v>44787</v>
      </c>
      <c r="C719" s="142">
        <v>130011</v>
      </c>
      <c r="D719" s="157" t="s">
        <v>378</v>
      </c>
      <c r="E719" s="100">
        <v>4038</v>
      </c>
      <c r="F719" s="102">
        <v>7.51031810399207</v>
      </c>
      <c r="G719" s="100">
        <v>110.97</v>
      </c>
      <c r="H719" s="100">
        <v>833.42</v>
      </c>
      <c r="I719" s="35">
        <v>1962.84</v>
      </c>
      <c r="J719" s="7" t="s">
        <v>168</v>
      </c>
      <c r="K719" s="35"/>
      <c r="L719" s="146" t="s">
        <v>262</v>
      </c>
      <c r="M719" s="112" t="str">
        <f t="shared" si="26"/>
        <v>20228闽AU9093</v>
      </c>
    </row>
    <row r="720" s="85" customFormat="1" ht="20.1" customHeight="1" spans="1:13">
      <c r="A720" s="98">
        <v>719</v>
      </c>
      <c r="B720" s="99">
        <v>44790</v>
      </c>
      <c r="C720" s="142">
        <v>130011</v>
      </c>
      <c r="D720" s="157" t="s">
        <v>378</v>
      </c>
      <c r="E720" s="100">
        <v>4163</v>
      </c>
      <c r="F720" s="102">
        <v>7.50993048659384</v>
      </c>
      <c r="G720" s="100">
        <v>120.84</v>
      </c>
      <c r="H720" s="100">
        <v>907.5</v>
      </c>
      <c r="I720" s="35">
        <v>1055.34</v>
      </c>
      <c r="J720" s="7" t="s">
        <v>168</v>
      </c>
      <c r="K720" s="35"/>
      <c r="L720" s="146" t="s">
        <v>262</v>
      </c>
      <c r="M720" s="112" t="str">
        <f t="shared" si="26"/>
        <v>20228闽AU9093</v>
      </c>
    </row>
    <row r="721" s="85" customFormat="1" ht="20.1" customHeight="1" spans="1:13">
      <c r="A721" s="98">
        <v>720</v>
      </c>
      <c r="B721" s="99">
        <v>44792</v>
      </c>
      <c r="C721" s="142">
        <v>130011</v>
      </c>
      <c r="D721" s="157" t="s">
        <v>378</v>
      </c>
      <c r="E721" s="100">
        <v>4276</v>
      </c>
      <c r="F721" s="102">
        <v>7.51022171033688</v>
      </c>
      <c r="G721" s="100">
        <v>104.19</v>
      </c>
      <c r="H721" s="100">
        <v>782.49</v>
      </c>
      <c r="I721" s="35">
        <v>272.85</v>
      </c>
      <c r="J721" s="7" t="s">
        <v>168</v>
      </c>
      <c r="K721" s="35"/>
      <c r="L721" s="146" t="s">
        <v>262</v>
      </c>
      <c r="M721" s="112" t="str">
        <f t="shared" si="26"/>
        <v>20228闽AU9093</v>
      </c>
    </row>
    <row r="722" s="85" customFormat="1" ht="20.1" customHeight="1" spans="1:13">
      <c r="A722" s="98">
        <v>721</v>
      </c>
      <c r="B722" s="99">
        <v>44794</v>
      </c>
      <c r="C722" s="142">
        <v>130011</v>
      </c>
      <c r="D722" s="157" t="s">
        <v>378</v>
      </c>
      <c r="E722" s="100">
        <v>4419</v>
      </c>
      <c r="F722" s="102">
        <v>7.50987501192634</v>
      </c>
      <c r="G722" s="100">
        <v>104.81</v>
      </c>
      <c r="H722" s="100">
        <v>787.11</v>
      </c>
      <c r="I722" s="35">
        <v>2485.74</v>
      </c>
      <c r="J722" s="7" t="s">
        <v>168</v>
      </c>
      <c r="K722" s="35"/>
      <c r="L722" s="146" t="s">
        <v>262</v>
      </c>
      <c r="M722" s="112" t="str">
        <f t="shared" si="26"/>
        <v>20228闽AU9093</v>
      </c>
    </row>
    <row r="723" s="85" customFormat="1" ht="20.1" customHeight="1" spans="1:13">
      <c r="A723" s="98">
        <v>722</v>
      </c>
      <c r="B723" s="99">
        <v>44797</v>
      </c>
      <c r="C723" s="142">
        <v>130011</v>
      </c>
      <c r="D723" s="157" t="s">
        <v>378</v>
      </c>
      <c r="E723" s="100">
        <v>4531</v>
      </c>
      <c r="F723" s="102">
        <v>7.3392148213498</v>
      </c>
      <c r="G723" s="100">
        <v>113.35</v>
      </c>
      <c r="H723" s="100">
        <v>831.99</v>
      </c>
      <c r="I723" s="35">
        <v>1653.75</v>
      </c>
      <c r="J723" s="7" t="s">
        <v>168</v>
      </c>
      <c r="K723" s="35"/>
      <c r="L723" s="146" t="s">
        <v>262</v>
      </c>
      <c r="M723" s="112" t="str">
        <f t="shared" si="26"/>
        <v>20228闽AU9093</v>
      </c>
    </row>
    <row r="724" s="85" customFormat="1" ht="20.1" customHeight="1" spans="1:13">
      <c r="A724" s="98">
        <v>723</v>
      </c>
      <c r="B724" s="99">
        <v>44798</v>
      </c>
      <c r="C724" s="142">
        <v>130011</v>
      </c>
      <c r="D724" s="157" t="s">
        <v>378</v>
      </c>
      <c r="E724" s="100">
        <v>4674</v>
      </c>
      <c r="F724" s="102">
        <v>7.33982448809026</v>
      </c>
      <c r="G724" s="100">
        <v>119.65</v>
      </c>
      <c r="H724" s="100">
        <v>878.21</v>
      </c>
      <c r="I724" s="35">
        <v>1775.54</v>
      </c>
      <c r="J724" s="7" t="s">
        <v>379</v>
      </c>
      <c r="K724" s="35"/>
      <c r="L724" s="146" t="s">
        <v>262</v>
      </c>
      <c r="M724" s="112" t="str">
        <f t="shared" si="26"/>
        <v>20228闽AU9093</v>
      </c>
    </row>
    <row r="725" s="85" customFormat="1" ht="20.1" customHeight="1" spans="1:13">
      <c r="A725" s="98">
        <v>724</v>
      </c>
      <c r="B725" s="99">
        <v>44801</v>
      </c>
      <c r="C725" s="142">
        <v>130011</v>
      </c>
      <c r="D725" s="157" t="s">
        <v>378</v>
      </c>
      <c r="E725" s="100">
        <v>4790</v>
      </c>
      <c r="F725" s="102">
        <v>7.74026595235817</v>
      </c>
      <c r="G725" s="100">
        <v>104.53</v>
      </c>
      <c r="H725" s="100">
        <v>809.09</v>
      </c>
      <c r="I725" s="35">
        <v>966.45</v>
      </c>
      <c r="J725" s="7" t="s">
        <v>168</v>
      </c>
      <c r="K725" s="35"/>
      <c r="L725" s="146" t="s">
        <v>262</v>
      </c>
      <c r="M725" s="112" t="str">
        <f t="shared" si="26"/>
        <v>20228闽AU9093</v>
      </c>
    </row>
    <row r="726" s="85" customFormat="1" ht="20.1" customHeight="1" spans="1:13">
      <c r="A726" s="98">
        <v>725</v>
      </c>
      <c r="B726" s="99">
        <v>44802</v>
      </c>
      <c r="C726" s="142">
        <v>130011</v>
      </c>
      <c r="D726" s="157" t="s">
        <v>378</v>
      </c>
      <c r="E726" s="100">
        <v>4863</v>
      </c>
      <c r="F726" s="102">
        <v>7.74027438451419</v>
      </c>
      <c r="G726" s="100">
        <v>106.42</v>
      </c>
      <c r="H726" s="100">
        <v>823.72</v>
      </c>
      <c r="I726" s="35">
        <v>2142.73</v>
      </c>
      <c r="J726" s="7" t="s">
        <v>168</v>
      </c>
      <c r="K726" s="35"/>
      <c r="L726" s="146" t="s">
        <v>262</v>
      </c>
      <c r="M726" s="112" t="str">
        <f t="shared" si="26"/>
        <v>20228闽AU9093</v>
      </c>
    </row>
    <row r="727" s="85" customFormat="1" ht="20.1" customHeight="1" spans="1:13">
      <c r="A727" s="98">
        <v>726</v>
      </c>
      <c r="B727" s="99">
        <v>44804</v>
      </c>
      <c r="C727" s="142">
        <v>130011</v>
      </c>
      <c r="D727" s="157" t="s">
        <v>378</v>
      </c>
      <c r="E727" s="100">
        <v>4954</v>
      </c>
      <c r="F727" s="102">
        <v>7.74032792925571</v>
      </c>
      <c r="G727" s="100">
        <v>108.56</v>
      </c>
      <c r="H727" s="100">
        <v>840.29</v>
      </c>
      <c r="I727" s="35">
        <v>1302.44</v>
      </c>
      <c r="J727" s="7" t="s">
        <v>168</v>
      </c>
      <c r="K727" s="35"/>
      <c r="L727" s="146" t="s">
        <v>262</v>
      </c>
      <c r="M727" s="112" t="str">
        <f t="shared" si="26"/>
        <v>20228闽AU9093</v>
      </c>
    </row>
    <row r="728" s="85" customFormat="1" ht="20.1" customHeight="1" spans="1:13">
      <c r="A728" s="98">
        <v>727</v>
      </c>
      <c r="B728" s="99"/>
      <c r="C728" s="143"/>
      <c r="D728" s="143"/>
      <c r="E728" s="100"/>
      <c r="F728" s="102"/>
      <c r="G728" s="100"/>
      <c r="H728" s="100"/>
      <c r="I728" s="35"/>
      <c r="J728" s="35"/>
      <c r="K728" s="35"/>
      <c r="L728" s="147"/>
      <c r="M728" s="112" t="str">
        <f t="shared" si="26"/>
        <v>19001</v>
      </c>
    </row>
    <row r="729" s="85" customFormat="1" ht="20.1" customHeight="1" spans="1:13">
      <c r="A729" s="98">
        <v>728</v>
      </c>
      <c r="B729" s="99">
        <v>44778</v>
      </c>
      <c r="C729" s="142">
        <v>121017</v>
      </c>
      <c r="D729" s="157" t="s">
        <v>380</v>
      </c>
      <c r="E729" s="100">
        <v>9922</v>
      </c>
      <c r="F729" s="102">
        <v>7.61014605479215</v>
      </c>
      <c r="G729" s="100">
        <v>115.71</v>
      </c>
      <c r="H729" s="100">
        <v>880.57</v>
      </c>
      <c r="I729" s="35">
        <v>3701.57</v>
      </c>
      <c r="J729" s="7" t="s">
        <v>168</v>
      </c>
      <c r="K729" s="35"/>
      <c r="L729" s="146" t="s">
        <v>262</v>
      </c>
      <c r="M729" s="112" t="str">
        <f t="shared" si="26"/>
        <v>20228闽AU8195</v>
      </c>
    </row>
    <row r="730" s="85" customFormat="1" ht="20.1" customHeight="1" spans="1:13">
      <c r="A730" s="98">
        <v>729</v>
      </c>
      <c r="B730" s="99">
        <v>44783</v>
      </c>
      <c r="C730" s="142">
        <v>121017</v>
      </c>
      <c r="D730" s="157" t="s">
        <v>380</v>
      </c>
      <c r="E730" s="100">
        <v>10223</v>
      </c>
      <c r="F730" s="102">
        <v>7.50982532751092</v>
      </c>
      <c r="G730" s="100">
        <v>128.24</v>
      </c>
      <c r="H730" s="100">
        <v>963.06</v>
      </c>
      <c r="I730" s="35">
        <v>2738.51</v>
      </c>
      <c r="J730" s="7" t="s">
        <v>168</v>
      </c>
      <c r="K730" s="35"/>
      <c r="L730" s="146" t="s">
        <v>262</v>
      </c>
      <c r="M730" s="112" t="str">
        <f t="shared" si="26"/>
        <v>20228闽AU8195</v>
      </c>
    </row>
    <row r="731" s="85" customFormat="1" ht="20.1" customHeight="1" spans="1:13">
      <c r="A731" s="98">
        <v>730</v>
      </c>
      <c r="B731" s="99">
        <v>44789</v>
      </c>
      <c r="C731" s="142">
        <v>121017</v>
      </c>
      <c r="D731" s="157" t="s">
        <v>380</v>
      </c>
      <c r="E731" s="100">
        <v>10505</v>
      </c>
      <c r="F731" s="102">
        <v>7.51000231713911</v>
      </c>
      <c r="G731" s="100">
        <v>129.47</v>
      </c>
      <c r="H731" s="100">
        <v>972.32</v>
      </c>
      <c r="I731" s="35">
        <v>2766.19</v>
      </c>
      <c r="J731" s="7" t="s">
        <v>379</v>
      </c>
      <c r="K731" s="35"/>
      <c r="L731" s="146" t="s">
        <v>262</v>
      </c>
      <c r="M731" s="112" t="str">
        <f t="shared" si="26"/>
        <v>20228闽AU8195</v>
      </c>
    </row>
    <row r="732" s="85" customFormat="1" ht="20.1" customHeight="1" spans="1:13">
      <c r="A732" s="98">
        <v>731</v>
      </c>
      <c r="B732" s="99">
        <v>44792</v>
      </c>
      <c r="C732" s="142">
        <v>121017</v>
      </c>
      <c r="D732" s="157" t="s">
        <v>380</v>
      </c>
      <c r="E732" s="100">
        <v>10785</v>
      </c>
      <c r="F732" s="102">
        <v>7.510300081103</v>
      </c>
      <c r="G732" s="100">
        <v>123.3</v>
      </c>
      <c r="H732" s="100">
        <v>926.02</v>
      </c>
      <c r="I732" s="35">
        <v>1840.17</v>
      </c>
      <c r="J732" s="7" t="s">
        <v>379</v>
      </c>
      <c r="K732" s="35"/>
      <c r="L732" s="146" t="s">
        <v>262</v>
      </c>
      <c r="M732" s="112" t="str">
        <f t="shared" si="26"/>
        <v>20228闽AU8195</v>
      </c>
    </row>
    <row r="733" s="85" customFormat="1" ht="20.1" customHeight="1" spans="1:13">
      <c r="A733" s="98">
        <v>732</v>
      </c>
      <c r="B733" s="99">
        <v>44796</v>
      </c>
      <c r="C733" s="142">
        <v>121017</v>
      </c>
      <c r="D733" s="157" t="s">
        <v>380</v>
      </c>
      <c r="E733" s="100">
        <v>11043</v>
      </c>
      <c r="F733" s="102">
        <v>7.50993048659384</v>
      </c>
      <c r="G733" s="100">
        <v>120.84</v>
      </c>
      <c r="H733" s="100">
        <v>907.5</v>
      </c>
      <c r="I733" s="35">
        <v>932.67</v>
      </c>
      <c r="J733" s="7" t="s">
        <v>379</v>
      </c>
      <c r="K733" s="35"/>
      <c r="L733" s="146" t="s">
        <v>262</v>
      </c>
      <c r="M733" s="112" t="str">
        <f t="shared" si="26"/>
        <v>20228闽AU8195</v>
      </c>
    </row>
    <row r="734" s="85" customFormat="1" ht="20.1" customHeight="1" spans="1:13">
      <c r="A734" s="98">
        <v>733</v>
      </c>
      <c r="B734" s="99">
        <v>44798</v>
      </c>
      <c r="C734" s="142">
        <v>121017</v>
      </c>
      <c r="D734" s="157" t="s">
        <v>380</v>
      </c>
      <c r="E734" s="100">
        <v>11283</v>
      </c>
      <c r="F734" s="102">
        <v>7.33995148683856</v>
      </c>
      <c r="G734" s="100">
        <v>111.31</v>
      </c>
      <c r="H734" s="100">
        <v>817.01</v>
      </c>
      <c r="I734" s="35">
        <v>1615.66</v>
      </c>
      <c r="J734" s="7" t="s">
        <v>168</v>
      </c>
      <c r="K734" s="35"/>
      <c r="L734" s="146" t="s">
        <v>262</v>
      </c>
      <c r="M734" s="112" t="str">
        <f t="shared" si="26"/>
        <v>20228闽AU8195</v>
      </c>
    </row>
    <row r="735" s="85" customFormat="1" ht="20.1" customHeight="1" spans="1:13">
      <c r="A735" s="98">
        <v>734</v>
      </c>
      <c r="B735" s="99">
        <v>44802</v>
      </c>
      <c r="C735" s="142">
        <v>121017</v>
      </c>
      <c r="D735" s="157" t="s">
        <v>380</v>
      </c>
      <c r="E735" s="100">
        <v>11555</v>
      </c>
      <c r="F735" s="102">
        <v>7.74027314594251</v>
      </c>
      <c r="G735" s="100">
        <v>125.94</v>
      </c>
      <c r="H735" s="100">
        <v>974.81</v>
      </c>
      <c r="I735" s="35">
        <v>1640.85</v>
      </c>
      <c r="J735" s="7" t="s">
        <v>379</v>
      </c>
      <c r="K735" s="35"/>
      <c r="L735" s="146" t="s">
        <v>262</v>
      </c>
      <c r="M735" s="112" t="str">
        <f t="shared" si="26"/>
        <v>20228闽AU8195</v>
      </c>
    </row>
    <row r="736" s="85" customFormat="1" ht="20.1" customHeight="1" spans="1:13">
      <c r="A736" s="98">
        <v>735</v>
      </c>
      <c r="B736" s="99">
        <v>44804</v>
      </c>
      <c r="C736" s="142">
        <v>121017</v>
      </c>
      <c r="D736" s="157" t="s">
        <v>380</v>
      </c>
      <c r="E736" s="100">
        <v>11782</v>
      </c>
      <c r="F736" s="102">
        <v>7.73967844382692</v>
      </c>
      <c r="G736" s="100">
        <v>100.76</v>
      </c>
      <c r="H736" s="100">
        <v>779.85</v>
      </c>
      <c r="I736" s="35">
        <v>861</v>
      </c>
      <c r="J736" s="7" t="s">
        <v>379</v>
      </c>
      <c r="K736" s="35"/>
      <c r="L736" s="146" t="s">
        <v>262</v>
      </c>
      <c r="M736" s="112" t="str">
        <f t="shared" si="26"/>
        <v>20228闽AU8195</v>
      </c>
    </row>
    <row r="737" s="85" customFormat="1" ht="20.1" customHeight="1" spans="1:13">
      <c r="A737" s="98">
        <v>736</v>
      </c>
      <c r="B737" s="99"/>
      <c r="C737" s="143"/>
      <c r="D737" s="143"/>
      <c r="E737" s="100"/>
      <c r="F737" s="102"/>
      <c r="G737" s="100"/>
      <c r="H737" s="100"/>
      <c r="I737" s="35"/>
      <c r="J737" s="35"/>
      <c r="K737" s="35"/>
      <c r="L737" s="147"/>
      <c r="M737" s="112" t="str">
        <f t="shared" si="26"/>
        <v>19001</v>
      </c>
    </row>
    <row r="738" s="85" customFormat="1" ht="20.1" customHeight="1" spans="1:13">
      <c r="A738" s="98">
        <v>737</v>
      </c>
      <c r="B738" s="99">
        <v>44775</v>
      </c>
      <c r="C738" s="142">
        <v>121019</v>
      </c>
      <c r="D738" s="157" t="s">
        <v>381</v>
      </c>
      <c r="E738" s="100">
        <v>6301</v>
      </c>
      <c r="F738" s="102">
        <v>7.60964912280702</v>
      </c>
      <c r="G738" s="100">
        <v>88.92</v>
      </c>
      <c r="H738" s="100">
        <v>676.65</v>
      </c>
      <c r="I738" s="35">
        <v>1658.59</v>
      </c>
      <c r="J738" s="7" t="s">
        <v>345</v>
      </c>
      <c r="K738" s="35"/>
      <c r="L738" s="146" t="s">
        <v>262</v>
      </c>
      <c r="M738" s="112" t="str">
        <f t="shared" si="26"/>
        <v>20228闽AU9653</v>
      </c>
    </row>
    <row r="739" s="85" customFormat="1" ht="20.1" customHeight="1" spans="1:13">
      <c r="A739" s="98">
        <v>738</v>
      </c>
      <c r="B739" s="99">
        <v>44778</v>
      </c>
      <c r="C739" s="142">
        <v>121019</v>
      </c>
      <c r="D739" s="157" t="s">
        <v>381</v>
      </c>
      <c r="E739" s="100">
        <v>6456</v>
      </c>
      <c r="F739" s="102">
        <v>7.61002309073805</v>
      </c>
      <c r="G739" s="100">
        <v>116.93</v>
      </c>
      <c r="H739" s="100">
        <v>889.84</v>
      </c>
      <c r="I739" s="35">
        <v>3768.75</v>
      </c>
      <c r="J739" s="7" t="s">
        <v>345</v>
      </c>
      <c r="K739" s="35"/>
      <c r="L739" s="146" t="s">
        <v>262</v>
      </c>
      <c r="M739" s="112" t="str">
        <f t="shared" si="26"/>
        <v>20228闽AU9653</v>
      </c>
    </row>
    <row r="740" s="85" customFormat="1" ht="20.1" customHeight="1" spans="1:13">
      <c r="A740" s="98">
        <v>739</v>
      </c>
      <c r="B740" s="99">
        <v>44782</v>
      </c>
      <c r="C740" s="142">
        <v>121019</v>
      </c>
      <c r="D740" s="157" t="s">
        <v>381</v>
      </c>
      <c r="E740" s="100">
        <v>6657</v>
      </c>
      <c r="F740" s="102">
        <v>7.61028137635118</v>
      </c>
      <c r="G740" s="100">
        <v>121.19</v>
      </c>
      <c r="H740" s="100">
        <v>922.29</v>
      </c>
      <c r="I740" s="35">
        <v>2846.46</v>
      </c>
      <c r="J740" s="7" t="s">
        <v>345</v>
      </c>
      <c r="K740" s="35"/>
      <c r="L740" s="146" t="s">
        <v>262</v>
      </c>
      <c r="M740" s="112" t="str">
        <f t="shared" si="26"/>
        <v>20228闽AU9653</v>
      </c>
    </row>
    <row r="741" s="85" customFormat="1" ht="20.1" customHeight="1" spans="1:13">
      <c r="A741" s="98">
        <v>740</v>
      </c>
      <c r="B741" s="99">
        <v>44787</v>
      </c>
      <c r="C741" s="142">
        <v>121019</v>
      </c>
      <c r="D741" s="157" t="s">
        <v>381</v>
      </c>
      <c r="E741" s="100">
        <v>6864</v>
      </c>
      <c r="F741" s="102">
        <v>7.50968070652174</v>
      </c>
      <c r="G741" s="100">
        <v>117.76</v>
      </c>
      <c r="H741" s="100">
        <v>884.34</v>
      </c>
      <c r="I741" s="35">
        <v>2962.12</v>
      </c>
      <c r="J741" s="7" t="s">
        <v>345</v>
      </c>
      <c r="K741" s="35"/>
      <c r="L741" s="146" t="s">
        <v>262</v>
      </c>
      <c r="M741" s="112" t="str">
        <f t="shared" si="26"/>
        <v>20228闽AU9653</v>
      </c>
    </row>
    <row r="742" s="85" customFormat="1" ht="20.1" customHeight="1" spans="1:13">
      <c r="A742" s="98">
        <v>741</v>
      </c>
      <c r="B742" s="99">
        <v>44791</v>
      </c>
      <c r="C742" s="142">
        <v>121019</v>
      </c>
      <c r="D742" s="157" t="s">
        <v>381</v>
      </c>
      <c r="E742" s="100">
        <v>7082</v>
      </c>
      <c r="F742" s="102">
        <v>7.51021701251386</v>
      </c>
      <c r="G742" s="100">
        <v>126.26</v>
      </c>
      <c r="H742" s="100">
        <v>948.24</v>
      </c>
      <c r="I742" s="35">
        <v>2013.88</v>
      </c>
      <c r="J742" s="7" t="s">
        <v>345</v>
      </c>
      <c r="K742" s="35"/>
      <c r="L742" s="146" t="s">
        <v>262</v>
      </c>
      <c r="M742" s="112" t="str">
        <f t="shared" si="26"/>
        <v>20228闽AU9653</v>
      </c>
    </row>
    <row r="743" s="85" customFormat="1" ht="20.1" customHeight="1" spans="1:13">
      <c r="A743" s="98">
        <v>742</v>
      </c>
      <c r="B743" s="99">
        <v>44795</v>
      </c>
      <c r="C743" s="142">
        <v>121019</v>
      </c>
      <c r="D743" s="157" t="s">
        <v>381</v>
      </c>
      <c r="E743" s="100">
        <v>7281</v>
      </c>
      <c r="F743" s="102">
        <v>7.50995882006891</v>
      </c>
      <c r="G743" s="100">
        <v>118.99</v>
      </c>
      <c r="H743" s="100">
        <v>893.61</v>
      </c>
      <c r="I743" s="35">
        <v>2120.27</v>
      </c>
      <c r="J743" s="7" t="s">
        <v>345</v>
      </c>
      <c r="K743" s="35"/>
      <c r="L743" s="146" t="s">
        <v>262</v>
      </c>
      <c r="M743" s="112" t="str">
        <f t="shared" si="26"/>
        <v>20228闽AU9653</v>
      </c>
    </row>
    <row r="744" s="85" customFormat="1" ht="20.1" customHeight="1" spans="1:13">
      <c r="A744" s="98">
        <v>743</v>
      </c>
      <c r="B744" s="99">
        <v>44798</v>
      </c>
      <c r="C744" s="142">
        <v>121019</v>
      </c>
      <c r="D744" s="157" t="s">
        <v>381</v>
      </c>
      <c r="E744" s="100">
        <v>7474</v>
      </c>
      <c r="F744" s="102">
        <v>7.340020229265</v>
      </c>
      <c r="G744" s="100">
        <v>118.64</v>
      </c>
      <c r="H744" s="100">
        <v>870.82</v>
      </c>
      <c r="I744" s="35">
        <v>1249.45</v>
      </c>
      <c r="J744" s="7" t="s">
        <v>345</v>
      </c>
      <c r="K744" s="35"/>
      <c r="L744" s="146" t="s">
        <v>262</v>
      </c>
      <c r="M744" s="112" t="str">
        <f t="shared" si="26"/>
        <v>20228闽AU9653</v>
      </c>
    </row>
    <row r="745" s="85" customFormat="1" ht="20.1" customHeight="1" spans="1:13">
      <c r="A745" s="98">
        <v>744</v>
      </c>
      <c r="B745" s="99">
        <v>44802</v>
      </c>
      <c r="C745" s="142">
        <v>121019</v>
      </c>
      <c r="D745" s="157" t="s">
        <v>381</v>
      </c>
      <c r="E745" s="100">
        <v>7671</v>
      </c>
      <c r="F745" s="102">
        <v>7.73984289213616</v>
      </c>
      <c r="G745" s="100">
        <v>118.39</v>
      </c>
      <c r="H745" s="100">
        <v>916.32</v>
      </c>
      <c r="I745" s="35">
        <v>333.13</v>
      </c>
      <c r="J745" s="7" t="s">
        <v>345</v>
      </c>
      <c r="K745" s="35"/>
      <c r="L745" s="146" t="s">
        <v>262</v>
      </c>
      <c r="M745" s="112" t="str">
        <f t="shared" si="26"/>
        <v>20228闽AU9653</v>
      </c>
    </row>
    <row r="746" s="85" customFormat="1" ht="20.1" customHeight="1" spans="1:13">
      <c r="A746" s="98">
        <v>745</v>
      </c>
      <c r="B746" s="99"/>
      <c r="C746" s="143"/>
      <c r="D746" s="143"/>
      <c r="E746" s="100"/>
      <c r="F746" s="102"/>
      <c r="G746" s="100"/>
      <c r="H746" s="100"/>
      <c r="I746" s="35"/>
      <c r="J746" s="35"/>
      <c r="K746" s="35"/>
      <c r="L746" s="147"/>
      <c r="M746" s="112" t="str">
        <f t="shared" si="26"/>
        <v>19001</v>
      </c>
    </row>
    <row r="747" s="85" customFormat="1" ht="20.1" customHeight="1" spans="1:13">
      <c r="A747" s="98">
        <v>746</v>
      </c>
      <c r="B747" s="99">
        <v>44774</v>
      </c>
      <c r="C747" s="142">
        <v>140007</v>
      </c>
      <c r="D747" s="157" t="s">
        <v>382</v>
      </c>
      <c r="E747" s="100">
        <v>20290</v>
      </c>
      <c r="F747" s="102">
        <v>7.41002159481724</v>
      </c>
      <c r="G747" s="100">
        <v>250.06</v>
      </c>
      <c r="H747" s="100">
        <v>1852.95</v>
      </c>
      <c r="I747" s="35">
        <v>450.84</v>
      </c>
      <c r="J747" s="7" t="s">
        <v>156</v>
      </c>
      <c r="K747" s="35"/>
      <c r="L747" s="146" t="s">
        <v>262</v>
      </c>
      <c r="M747" s="112" t="str">
        <f t="shared" si="26"/>
        <v>20228闽AV0833</v>
      </c>
    </row>
    <row r="748" s="85" customFormat="1" ht="20.1" customHeight="1" spans="1:13">
      <c r="A748" s="98">
        <v>747</v>
      </c>
      <c r="B748" s="99">
        <v>44775.7104166667</v>
      </c>
      <c r="C748" s="142">
        <v>140007</v>
      </c>
      <c r="D748" s="157" t="s">
        <v>382</v>
      </c>
      <c r="E748" s="100">
        <v>20746</v>
      </c>
      <c r="F748" s="102">
        <v>7.41013948497854</v>
      </c>
      <c r="G748" s="100">
        <v>260.96</v>
      </c>
      <c r="H748" s="100">
        <v>1933.75</v>
      </c>
      <c r="I748" s="35">
        <v>8517.09</v>
      </c>
      <c r="J748" s="7" t="s">
        <v>156</v>
      </c>
      <c r="K748" s="35"/>
      <c r="L748" s="146" t="s">
        <v>262</v>
      </c>
      <c r="M748" s="112" t="str">
        <f t="shared" si="26"/>
        <v>20228闽AV0833</v>
      </c>
    </row>
    <row r="749" s="85" customFormat="1" ht="20.1" customHeight="1" spans="1:13">
      <c r="A749" s="98">
        <v>748</v>
      </c>
      <c r="B749" s="99">
        <v>44776.6784722222</v>
      </c>
      <c r="C749" s="142">
        <v>140007</v>
      </c>
      <c r="D749" s="157" t="s">
        <v>382</v>
      </c>
      <c r="E749" s="100">
        <v>21176</v>
      </c>
      <c r="F749" s="102">
        <v>7.40981812057932</v>
      </c>
      <c r="G749" s="100">
        <v>237.52</v>
      </c>
      <c r="H749" s="100">
        <v>1759.98</v>
      </c>
      <c r="I749" s="35">
        <v>8757.11</v>
      </c>
      <c r="J749" s="7" t="s">
        <v>156</v>
      </c>
      <c r="K749" s="35"/>
      <c r="L749" s="146" t="s">
        <v>262</v>
      </c>
      <c r="M749" s="112" t="str">
        <f t="shared" si="26"/>
        <v>20228闽AV0833</v>
      </c>
    </row>
    <row r="750" s="85" customFormat="1" ht="20.1" customHeight="1" spans="1:13">
      <c r="A750" s="98">
        <v>749</v>
      </c>
      <c r="B750" s="99">
        <v>44777.6270833333</v>
      </c>
      <c r="C750" s="142">
        <v>140007</v>
      </c>
      <c r="D750" s="157" t="s">
        <v>382</v>
      </c>
      <c r="E750" s="100">
        <v>21641</v>
      </c>
      <c r="F750" s="102">
        <v>7.40991253644315</v>
      </c>
      <c r="G750" s="100">
        <v>257.25</v>
      </c>
      <c r="H750" s="100">
        <v>1906.2</v>
      </c>
      <c r="I750" s="35">
        <v>6850.91</v>
      </c>
      <c r="J750" s="7" t="s">
        <v>156</v>
      </c>
      <c r="K750" s="35"/>
      <c r="L750" s="146" t="s">
        <v>262</v>
      </c>
      <c r="M750" s="112" t="str">
        <f t="shared" si="26"/>
        <v>20228闽AV0833</v>
      </c>
    </row>
    <row r="751" s="85" customFormat="1" ht="20.1" customHeight="1" spans="1:13">
      <c r="A751" s="98">
        <v>750</v>
      </c>
      <c r="B751" s="99">
        <v>44778.9458333333</v>
      </c>
      <c r="C751" s="142">
        <v>140007</v>
      </c>
      <c r="D751" s="157" t="s">
        <v>382</v>
      </c>
      <c r="E751" s="100">
        <v>22133</v>
      </c>
      <c r="F751" s="102">
        <v>7.60968494749125</v>
      </c>
      <c r="G751" s="100">
        <v>239.96</v>
      </c>
      <c r="H751" s="100">
        <v>1826.02</v>
      </c>
      <c r="I751" s="35">
        <v>5024.89</v>
      </c>
      <c r="J751" s="7" t="s">
        <v>37</v>
      </c>
      <c r="K751" s="35"/>
      <c r="L751" s="146" t="s">
        <v>262</v>
      </c>
      <c r="M751" s="112" t="str">
        <f t="shared" si="26"/>
        <v>20228闽AV0833</v>
      </c>
    </row>
    <row r="752" s="85" customFormat="1" ht="20.1" customHeight="1" spans="1:13">
      <c r="A752" s="98">
        <v>751</v>
      </c>
      <c r="B752" s="99">
        <v>44780.0902777778</v>
      </c>
      <c r="C752" s="142">
        <v>140007</v>
      </c>
      <c r="D752" s="157" t="s">
        <v>382</v>
      </c>
      <c r="E752" s="100">
        <v>22681</v>
      </c>
      <c r="F752" s="102">
        <v>7.60999208070792</v>
      </c>
      <c r="G752" s="100">
        <v>290.43</v>
      </c>
      <c r="H752" s="100">
        <v>2210.17</v>
      </c>
      <c r="I752" s="35">
        <v>2814.72</v>
      </c>
      <c r="J752" s="7" t="s">
        <v>37</v>
      </c>
      <c r="K752" s="35"/>
      <c r="L752" s="146" t="s">
        <v>262</v>
      </c>
      <c r="M752" s="112" t="str">
        <f t="shared" si="26"/>
        <v>20228闽AV0833</v>
      </c>
    </row>
    <row r="753" s="85" customFormat="1" ht="20.1" customHeight="1" spans="1:13">
      <c r="A753" s="98">
        <v>752</v>
      </c>
      <c r="B753" s="99">
        <v>44781.5423611111</v>
      </c>
      <c r="C753" s="142">
        <v>140007</v>
      </c>
      <c r="D753" s="157" t="s">
        <v>382</v>
      </c>
      <c r="E753" s="100">
        <v>23080</v>
      </c>
      <c r="F753" s="102">
        <v>7.41009656521208</v>
      </c>
      <c r="G753" s="100">
        <v>245.43</v>
      </c>
      <c r="H753" s="100">
        <v>1818.66</v>
      </c>
      <c r="I753" s="35">
        <v>996.06</v>
      </c>
      <c r="J753" s="7" t="s">
        <v>156</v>
      </c>
      <c r="K753" s="35"/>
      <c r="L753" s="146" t="s">
        <v>262</v>
      </c>
      <c r="M753" s="112" t="str">
        <f t="shared" si="26"/>
        <v>20228闽AV0833</v>
      </c>
    </row>
    <row r="754" s="85" customFormat="1" ht="20.1" customHeight="1" spans="1:13">
      <c r="A754" s="98">
        <v>753</v>
      </c>
      <c r="B754" s="99">
        <v>44782.69375</v>
      </c>
      <c r="C754" s="142">
        <v>140007</v>
      </c>
      <c r="D754" s="157" t="s">
        <v>382</v>
      </c>
      <c r="E754" s="100">
        <v>23563</v>
      </c>
      <c r="F754" s="102">
        <v>7.41002159481724</v>
      </c>
      <c r="G754" s="100">
        <v>250.06</v>
      </c>
      <c r="H754" s="100">
        <v>1852.95</v>
      </c>
      <c r="I754" s="35">
        <v>4143.11</v>
      </c>
      <c r="J754" s="7" t="s">
        <v>156</v>
      </c>
      <c r="K754" s="35"/>
      <c r="L754" s="146" t="s">
        <v>262</v>
      </c>
      <c r="M754" s="112" t="str">
        <f t="shared" si="26"/>
        <v>20228闽AV0833</v>
      </c>
    </row>
    <row r="755" s="85" customFormat="1" ht="20.1" customHeight="1" spans="1:13">
      <c r="A755" s="98">
        <v>754</v>
      </c>
      <c r="B755" s="99">
        <v>44784.1083333333</v>
      </c>
      <c r="C755" s="142">
        <v>140007</v>
      </c>
      <c r="D755" s="157" t="s">
        <v>382</v>
      </c>
      <c r="E755" s="100">
        <v>24147</v>
      </c>
      <c r="F755" s="102">
        <v>7.50983008004494</v>
      </c>
      <c r="G755" s="100">
        <v>284.84</v>
      </c>
      <c r="H755" s="102">
        <v>2139.1</v>
      </c>
      <c r="I755" s="35">
        <v>2004.01</v>
      </c>
      <c r="J755" s="7" t="s">
        <v>37</v>
      </c>
      <c r="K755" s="35"/>
      <c r="L755" s="146" t="s">
        <v>262</v>
      </c>
      <c r="M755" s="112" t="str">
        <f t="shared" si="26"/>
        <v>20228闽AV0833</v>
      </c>
    </row>
    <row r="756" s="85" customFormat="1" ht="20.1" customHeight="1" spans="1:13">
      <c r="A756" s="98">
        <v>755</v>
      </c>
      <c r="B756" s="99">
        <v>44785.3298611111</v>
      </c>
      <c r="C756" s="142">
        <v>140007</v>
      </c>
      <c r="D756" s="157" t="s">
        <v>382</v>
      </c>
      <c r="E756" s="100">
        <v>24611</v>
      </c>
      <c r="F756" s="102">
        <v>7.31000816834572</v>
      </c>
      <c r="G756" s="100">
        <v>257.09</v>
      </c>
      <c r="H756" s="100">
        <v>1879.33</v>
      </c>
      <c r="I756" s="35">
        <v>10124.68</v>
      </c>
      <c r="J756" s="7" t="s">
        <v>156</v>
      </c>
      <c r="K756" s="35"/>
      <c r="L756" s="146" t="s">
        <v>262</v>
      </c>
      <c r="M756" s="112" t="str">
        <f t="shared" si="26"/>
        <v>20228闽AV0833</v>
      </c>
    </row>
    <row r="757" s="85" customFormat="1" ht="20.1" customHeight="1" spans="1:13">
      <c r="A757" s="98">
        <v>756</v>
      </c>
      <c r="B757" s="99">
        <v>44786.5194444444</v>
      </c>
      <c r="C757" s="142">
        <v>140007</v>
      </c>
      <c r="D757" s="157" t="s">
        <v>382</v>
      </c>
      <c r="E757" s="100">
        <v>25038</v>
      </c>
      <c r="F757" s="102">
        <v>7.31003591301946</v>
      </c>
      <c r="G757" s="100">
        <v>253.39</v>
      </c>
      <c r="H757" s="100">
        <v>1852.29</v>
      </c>
      <c r="I757" s="35">
        <v>8272.39</v>
      </c>
      <c r="J757" s="7" t="s">
        <v>156</v>
      </c>
      <c r="K757" s="35"/>
      <c r="L757" s="146" t="s">
        <v>262</v>
      </c>
      <c r="M757" s="112" t="str">
        <f t="shared" si="26"/>
        <v>20228闽AV0833</v>
      </c>
    </row>
    <row r="758" s="85" customFormat="1" ht="20.1" customHeight="1" spans="1:13">
      <c r="A758" s="98">
        <v>757</v>
      </c>
      <c r="B758" s="99">
        <v>44787.8409722222</v>
      </c>
      <c r="C758" s="142">
        <v>140007</v>
      </c>
      <c r="D758" s="157" t="s">
        <v>382</v>
      </c>
      <c r="E758" s="100">
        <v>25587</v>
      </c>
      <c r="F758" s="102">
        <v>7.50995498965979</v>
      </c>
      <c r="G758" s="100">
        <v>246.61</v>
      </c>
      <c r="H758" s="100">
        <v>1852.03</v>
      </c>
      <c r="I758" s="35">
        <v>6420.36</v>
      </c>
      <c r="J758" s="7" t="s">
        <v>156</v>
      </c>
      <c r="K758" s="35"/>
      <c r="L758" s="146" t="s">
        <v>262</v>
      </c>
      <c r="M758" s="112" t="str">
        <f t="shared" si="26"/>
        <v>20228闽AV0833</v>
      </c>
    </row>
    <row r="759" s="85" customFormat="1" ht="20.1" customHeight="1" spans="1:13">
      <c r="A759" s="98">
        <v>758</v>
      </c>
      <c r="B759" s="99">
        <v>44789.2486111111</v>
      </c>
      <c r="C759" s="142">
        <v>140007</v>
      </c>
      <c r="D759" s="157" t="s">
        <v>382</v>
      </c>
      <c r="E759" s="100">
        <v>26082</v>
      </c>
      <c r="F759" s="102">
        <v>7.30994231421785</v>
      </c>
      <c r="G759" s="100">
        <v>294.7</v>
      </c>
      <c r="H759" s="100">
        <v>2154.24</v>
      </c>
      <c r="I759" s="35">
        <v>4266.12</v>
      </c>
      <c r="J759" s="7" t="s">
        <v>156</v>
      </c>
      <c r="K759" s="35"/>
      <c r="L759" s="146" t="s">
        <v>262</v>
      </c>
      <c r="M759" s="112" t="str">
        <f t="shared" si="26"/>
        <v>20228闽AV0833</v>
      </c>
    </row>
    <row r="760" s="85" customFormat="1" ht="20.1" customHeight="1" spans="1:13">
      <c r="A760" s="98">
        <v>759</v>
      </c>
      <c r="B760" s="99">
        <v>44790.2118055556</v>
      </c>
      <c r="C760" s="142">
        <v>140007</v>
      </c>
      <c r="D760" s="157" t="s">
        <v>382</v>
      </c>
      <c r="E760" s="100">
        <v>26553</v>
      </c>
      <c r="F760" s="102">
        <v>7.31003816944084</v>
      </c>
      <c r="G760" s="100">
        <v>254.13</v>
      </c>
      <c r="H760" s="102">
        <v>1857.7</v>
      </c>
      <c r="I760" s="35">
        <v>2408.42</v>
      </c>
      <c r="J760" s="7" t="s">
        <v>156</v>
      </c>
      <c r="K760" s="35"/>
      <c r="L760" s="146" t="s">
        <v>262</v>
      </c>
      <c r="M760" s="112" t="str">
        <f t="shared" si="26"/>
        <v>20228闽AV0833</v>
      </c>
    </row>
    <row r="761" s="85" customFormat="1" ht="20.1" customHeight="1" spans="1:13">
      <c r="A761" s="98">
        <v>760</v>
      </c>
      <c r="B761" s="99">
        <v>44791.5847222222</v>
      </c>
      <c r="C761" s="142">
        <v>140007</v>
      </c>
      <c r="D761" s="157" t="s">
        <v>382</v>
      </c>
      <c r="E761" s="100">
        <v>27024</v>
      </c>
      <c r="F761" s="102">
        <v>7.31012920480657</v>
      </c>
      <c r="G761" s="100">
        <v>265.47</v>
      </c>
      <c r="H761" s="100">
        <v>1940.62</v>
      </c>
      <c r="I761" s="35">
        <v>4467.8</v>
      </c>
      <c r="J761" s="7" t="s">
        <v>156</v>
      </c>
      <c r="K761" s="35"/>
      <c r="L761" s="146" t="s">
        <v>262</v>
      </c>
      <c r="M761" s="112" t="str">
        <f t="shared" si="26"/>
        <v>20228闽AV0833</v>
      </c>
    </row>
    <row r="762" s="85" customFormat="1" ht="20.1" customHeight="1" spans="1:13">
      <c r="A762" s="98">
        <v>761</v>
      </c>
      <c r="B762" s="99">
        <v>44792.6597222222</v>
      </c>
      <c r="C762" s="142">
        <v>140007</v>
      </c>
      <c r="D762" s="157" t="s">
        <v>382</v>
      </c>
      <c r="E762" s="100">
        <v>27580</v>
      </c>
      <c r="F762" s="102">
        <v>7.31012382798592</v>
      </c>
      <c r="G762" s="100">
        <v>252.77</v>
      </c>
      <c r="H762" s="100">
        <v>1847.78</v>
      </c>
      <c r="I762" s="35">
        <v>5620.02</v>
      </c>
      <c r="J762" s="7" t="s">
        <v>156</v>
      </c>
      <c r="K762" s="35"/>
      <c r="L762" s="146" t="s">
        <v>262</v>
      </c>
      <c r="M762" s="112" t="str">
        <f t="shared" si="26"/>
        <v>20228闽AV0833</v>
      </c>
    </row>
    <row r="763" s="85" customFormat="1" ht="20.1" customHeight="1" spans="1:13">
      <c r="A763" s="98">
        <v>762</v>
      </c>
      <c r="B763" s="99">
        <v>44793.9506944444</v>
      </c>
      <c r="C763" s="142">
        <v>140007</v>
      </c>
      <c r="D763" s="157" t="s">
        <v>382</v>
      </c>
      <c r="E763" s="100">
        <v>28100</v>
      </c>
      <c r="F763" s="102">
        <v>7.51135398161736</v>
      </c>
      <c r="G763" s="100">
        <v>258.94</v>
      </c>
      <c r="H763" s="100">
        <v>1944.99</v>
      </c>
      <c r="I763" s="35">
        <v>3675.03</v>
      </c>
      <c r="J763" s="7" t="s">
        <v>37</v>
      </c>
      <c r="K763" s="35"/>
      <c r="L763" s="146" t="s">
        <v>262</v>
      </c>
      <c r="M763" s="112" t="str">
        <f t="shared" si="26"/>
        <v>20228闽AV0833</v>
      </c>
    </row>
    <row r="764" s="85" customFormat="1" ht="20.1" customHeight="1" spans="1:13">
      <c r="A764" s="98">
        <v>763</v>
      </c>
      <c r="B764" s="99">
        <v>44795.0770833333</v>
      </c>
      <c r="C764" s="142">
        <v>140007</v>
      </c>
      <c r="D764" s="157" t="s">
        <v>382</v>
      </c>
      <c r="E764" s="100">
        <v>28609</v>
      </c>
      <c r="F764" s="102">
        <v>7.31007596961216</v>
      </c>
      <c r="G764" s="100">
        <v>300.12</v>
      </c>
      <c r="H764" s="100">
        <v>2193.9</v>
      </c>
      <c r="I764" s="35">
        <v>1481.48</v>
      </c>
      <c r="J764" s="7" t="s">
        <v>37</v>
      </c>
      <c r="K764" s="35"/>
      <c r="L764" s="146" t="s">
        <v>262</v>
      </c>
      <c r="M764" s="112" t="str">
        <f t="shared" si="26"/>
        <v>20228闽AV0833</v>
      </c>
    </row>
    <row r="765" s="85" customFormat="1" ht="20.1" customHeight="1" spans="1:13">
      <c r="A765" s="98">
        <v>764</v>
      </c>
      <c r="B765" s="99">
        <v>44796.6034722222</v>
      </c>
      <c r="C765" s="142">
        <v>140007</v>
      </c>
      <c r="D765" s="157" t="s">
        <v>382</v>
      </c>
      <c r="E765" s="100">
        <v>29203</v>
      </c>
      <c r="F765" s="102">
        <v>7.30998872768263</v>
      </c>
      <c r="G765" s="100">
        <v>275.01</v>
      </c>
      <c r="H765" s="100">
        <v>2010.32</v>
      </c>
      <c r="I765" s="35">
        <v>4471.16</v>
      </c>
      <c r="J765" s="7" t="s">
        <v>156</v>
      </c>
      <c r="K765" s="35"/>
      <c r="L765" s="146" t="s">
        <v>262</v>
      </c>
      <c r="M765" s="112" t="str">
        <f t="shared" si="26"/>
        <v>20228闽AV0833</v>
      </c>
    </row>
    <row r="766" s="85" customFormat="1" ht="20.1" customHeight="1" spans="1:13">
      <c r="A766" s="98">
        <v>765</v>
      </c>
      <c r="B766" s="99">
        <v>44797.5708333333</v>
      </c>
      <c r="C766" s="142">
        <v>140007</v>
      </c>
      <c r="D766" s="157" t="s">
        <v>382</v>
      </c>
      <c r="E766" s="100">
        <v>29694</v>
      </c>
      <c r="F766" s="102">
        <v>7.13988003691172</v>
      </c>
      <c r="G766" s="100">
        <v>260.08</v>
      </c>
      <c r="H766" s="100">
        <v>1856.94</v>
      </c>
      <c r="I766" s="35">
        <v>2614.22</v>
      </c>
      <c r="J766" s="7" t="s">
        <v>156</v>
      </c>
      <c r="K766" s="35"/>
      <c r="L766" s="146" t="s">
        <v>262</v>
      </c>
      <c r="M766" s="112" t="str">
        <f t="shared" si="26"/>
        <v>20228闽AV0833</v>
      </c>
    </row>
    <row r="767" s="85" customFormat="1" ht="20.1" customHeight="1" spans="1:13">
      <c r="A767" s="98">
        <v>766</v>
      </c>
      <c r="B767" s="99">
        <v>44798.6527777778</v>
      </c>
      <c r="C767" s="142">
        <v>140007</v>
      </c>
      <c r="D767" s="157" t="s">
        <v>382</v>
      </c>
      <c r="E767" s="100">
        <v>30173</v>
      </c>
      <c r="F767" s="102">
        <v>7.34000882223202</v>
      </c>
      <c r="G767" s="100">
        <v>226.7</v>
      </c>
      <c r="H767" s="100">
        <v>1663.98</v>
      </c>
      <c r="I767" s="35">
        <v>3950.24</v>
      </c>
      <c r="J767" s="7" t="s">
        <v>156</v>
      </c>
      <c r="K767" s="35"/>
      <c r="L767" s="146" t="s">
        <v>262</v>
      </c>
      <c r="M767" s="112" t="str">
        <f t="shared" si="26"/>
        <v>20228闽AV0833</v>
      </c>
    </row>
    <row r="768" s="85" customFormat="1" ht="20.1" customHeight="1" spans="1:13">
      <c r="A768" s="98">
        <v>767</v>
      </c>
      <c r="B768" s="99">
        <v>44799.7666666667</v>
      </c>
      <c r="C768" s="142">
        <v>140007</v>
      </c>
      <c r="D768" s="157" t="s">
        <v>382</v>
      </c>
      <c r="E768" s="100">
        <v>30683</v>
      </c>
      <c r="F768" s="102">
        <v>7.73984082038724</v>
      </c>
      <c r="G768" s="100">
        <v>261.34</v>
      </c>
      <c r="H768" s="100">
        <v>2022.73</v>
      </c>
      <c r="I768" s="35">
        <v>1927.51</v>
      </c>
      <c r="J768" s="7" t="s">
        <v>37</v>
      </c>
      <c r="K768" s="35"/>
      <c r="L768" s="146" t="s">
        <v>262</v>
      </c>
      <c r="M768" s="112" t="str">
        <f t="shared" si="26"/>
        <v>20228闽AV0833</v>
      </c>
    </row>
    <row r="769" s="85" customFormat="1" ht="20.1" customHeight="1" spans="1:13">
      <c r="A769" s="98">
        <v>768</v>
      </c>
      <c r="B769" s="99">
        <v>44801.3722222222</v>
      </c>
      <c r="C769" s="142">
        <v>140007</v>
      </c>
      <c r="D769" s="157" t="s">
        <v>382</v>
      </c>
      <c r="E769" s="100">
        <v>31200</v>
      </c>
      <c r="F769" s="102">
        <v>7.74000074551758</v>
      </c>
      <c r="G769" s="100">
        <v>268.27</v>
      </c>
      <c r="H769" s="100">
        <v>2076.35</v>
      </c>
      <c r="I769" s="35">
        <v>1851.1</v>
      </c>
      <c r="J769" s="7" t="s">
        <v>156</v>
      </c>
      <c r="K769" s="35"/>
      <c r="L769" s="146" t="s">
        <v>262</v>
      </c>
      <c r="M769" s="112" t="str">
        <f t="shared" si="26"/>
        <v>20228闽AV0833</v>
      </c>
    </row>
    <row r="770" s="85" customFormat="1" ht="20.1" customHeight="1" spans="1:13">
      <c r="A770" s="98">
        <v>769</v>
      </c>
      <c r="B770" s="99">
        <v>44802.5909722222</v>
      </c>
      <c r="C770" s="142">
        <v>140007</v>
      </c>
      <c r="D770" s="157" t="s">
        <v>382</v>
      </c>
      <c r="E770" s="100">
        <v>31661</v>
      </c>
      <c r="F770" s="102">
        <v>7.74006985622614</v>
      </c>
      <c r="G770" s="100">
        <v>246.22</v>
      </c>
      <c r="H770" s="100">
        <v>1905.76</v>
      </c>
      <c r="I770" s="35">
        <v>4945.4</v>
      </c>
      <c r="J770" s="7" t="s">
        <v>156</v>
      </c>
      <c r="K770" s="35"/>
      <c r="L770" s="146" t="s">
        <v>262</v>
      </c>
      <c r="M770" s="112" t="str">
        <f t="shared" si="26"/>
        <v>20228闽AV0833</v>
      </c>
    </row>
    <row r="771" s="85" customFormat="1" ht="20.1" customHeight="1" spans="1:13">
      <c r="A771" s="98">
        <v>770</v>
      </c>
      <c r="B771" s="99">
        <v>44803.5145833333</v>
      </c>
      <c r="C771" s="142">
        <v>140007</v>
      </c>
      <c r="D771" s="157" t="s">
        <v>382</v>
      </c>
      <c r="E771" s="100">
        <v>32093</v>
      </c>
      <c r="F771" s="102">
        <v>7.73988148262907</v>
      </c>
      <c r="G771" s="100">
        <v>258.19</v>
      </c>
      <c r="H771" s="100">
        <v>1998.36</v>
      </c>
      <c r="I771" s="35">
        <v>2947.04</v>
      </c>
      <c r="J771" s="7" t="s">
        <v>156</v>
      </c>
      <c r="K771" s="35"/>
      <c r="L771" s="146" t="s">
        <v>262</v>
      </c>
      <c r="M771" s="112" t="str">
        <f t="shared" ref="M771:M834" si="27">YEAR(B771)&amp;MONTH(B771)&amp;D771</f>
        <v>20228闽AV0833</v>
      </c>
    </row>
    <row r="772" s="85" customFormat="1" ht="20.1" customHeight="1" spans="1:13">
      <c r="A772" s="98">
        <v>771</v>
      </c>
      <c r="B772" s="99">
        <v>44804.9881944444</v>
      </c>
      <c r="C772" s="142">
        <v>140007</v>
      </c>
      <c r="D772" s="157" t="s">
        <v>382</v>
      </c>
      <c r="E772" s="100">
        <v>32636</v>
      </c>
      <c r="F772" s="102">
        <v>7.7399669159954</v>
      </c>
      <c r="G772" s="100">
        <v>278.08</v>
      </c>
      <c r="H772" s="100">
        <v>2152.33</v>
      </c>
      <c r="I772" s="35">
        <v>794.71</v>
      </c>
      <c r="J772" s="7" t="s">
        <v>37</v>
      </c>
      <c r="K772" s="35"/>
      <c r="L772" s="146" t="s">
        <v>262</v>
      </c>
      <c r="M772" s="112" t="str">
        <f t="shared" si="27"/>
        <v>20228闽AV0833</v>
      </c>
    </row>
    <row r="773" s="85" customFormat="1" ht="20.1" customHeight="1" spans="1:13">
      <c r="A773" s="98">
        <v>772</v>
      </c>
      <c r="B773" s="99"/>
      <c r="C773" s="143"/>
      <c r="D773" s="143"/>
      <c r="E773" s="100"/>
      <c r="F773" s="102"/>
      <c r="G773" s="100"/>
      <c r="H773" s="100"/>
      <c r="I773" s="35"/>
      <c r="J773" s="35"/>
      <c r="K773" s="35"/>
      <c r="L773" s="147"/>
      <c r="M773" s="112" t="str">
        <f t="shared" si="27"/>
        <v>19001</v>
      </c>
    </row>
    <row r="774" s="85" customFormat="1" ht="20.1" customHeight="1" spans="1:13">
      <c r="A774" s="98">
        <v>773</v>
      </c>
      <c r="B774" s="99">
        <v>44774.3548611111</v>
      </c>
      <c r="C774" s="142">
        <v>144004</v>
      </c>
      <c r="D774" s="157" t="s">
        <v>383</v>
      </c>
      <c r="E774" s="100">
        <v>14222</v>
      </c>
      <c r="F774" s="102">
        <v>7.60990266610241</v>
      </c>
      <c r="G774" s="100">
        <v>118.15</v>
      </c>
      <c r="H774" s="100">
        <v>899.11</v>
      </c>
      <c r="I774" s="35">
        <v>1360.72</v>
      </c>
      <c r="J774" s="7" t="s">
        <v>35</v>
      </c>
      <c r="K774" s="35"/>
      <c r="L774" s="146" t="s">
        <v>262</v>
      </c>
      <c r="M774" s="112" t="str">
        <f t="shared" si="27"/>
        <v>20228闽AU8651</v>
      </c>
    </row>
    <row r="775" s="85" customFormat="1" ht="20.1" customHeight="1" spans="1:13">
      <c r="A775" s="98">
        <v>774</v>
      </c>
      <c r="B775" s="99">
        <v>44777.2798611111</v>
      </c>
      <c r="C775" s="142">
        <v>144004</v>
      </c>
      <c r="D775" s="157" t="s">
        <v>383</v>
      </c>
      <c r="E775" s="100">
        <v>14444</v>
      </c>
      <c r="F775" s="102">
        <v>7.61002386634845</v>
      </c>
      <c r="G775" s="100">
        <v>104.75</v>
      </c>
      <c r="H775" s="100">
        <v>797.15</v>
      </c>
      <c r="I775" s="35">
        <v>2563.57</v>
      </c>
      <c r="J775" s="7" t="s">
        <v>35</v>
      </c>
      <c r="K775" s="35"/>
      <c r="L775" s="146" t="s">
        <v>262</v>
      </c>
      <c r="M775" s="112" t="str">
        <f t="shared" si="27"/>
        <v>20228闽AU8651</v>
      </c>
    </row>
    <row r="776" s="85" customFormat="1" ht="20.1" customHeight="1" spans="1:13">
      <c r="A776" s="98">
        <v>775</v>
      </c>
      <c r="B776" s="99">
        <v>44780.5451388889</v>
      </c>
      <c r="C776" s="142">
        <v>144004</v>
      </c>
      <c r="D776" s="157" t="s">
        <v>383</v>
      </c>
      <c r="E776" s="100">
        <v>14705</v>
      </c>
      <c r="F776" s="102">
        <v>7.60967881319314</v>
      </c>
      <c r="G776" s="100">
        <v>138.86</v>
      </c>
      <c r="H776" s="100">
        <v>1056.68</v>
      </c>
      <c r="I776" s="35">
        <v>1506.89</v>
      </c>
      <c r="J776" s="7" t="s">
        <v>37</v>
      </c>
      <c r="K776" s="35"/>
      <c r="L776" s="146" t="s">
        <v>262</v>
      </c>
      <c r="M776" s="112" t="str">
        <f t="shared" si="27"/>
        <v>20228闽AU8651</v>
      </c>
    </row>
    <row r="777" s="85" customFormat="1" ht="20.1" customHeight="1" spans="1:13">
      <c r="A777" s="98">
        <v>776</v>
      </c>
      <c r="B777" s="99">
        <v>44783.6</v>
      </c>
      <c r="C777" s="142">
        <v>144004</v>
      </c>
      <c r="D777" s="157" t="s">
        <v>383</v>
      </c>
      <c r="E777" s="100">
        <v>14970</v>
      </c>
      <c r="F777" s="102">
        <v>7.51000231713911</v>
      </c>
      <c r="G777" s="100">
        <v>129.47</v>
      </c>
      <c r="H777" s="100">
        <v>972.32</v>
      </c>
      <c r="I777" s="35">
        <v>534.57</v>
      </c>
      <c r="J777" s="7" t="s">
        <v>37</v>
      </c>
      <c r="K777" s="35"/>
      <c r="L777" s="146" t="s">
        <v>262</v>
      </c>
      <c r="M777" s="112" t="str">
        <f t="shared" si="27"/>
        <v>20228闽AU8651</v>
      </c>
    </row>
    <row r="778" s="85" customFormat="1" ht="20.1" customHeight="1" spans="1:13">
      <c r="A778" s="98">
        <v>777</v>
      </c>
      <c r="B778" s="99">
        <v>44786.3930555556</v>
      </c>
      <c r="C778" s="142">
        <v>144004</v>
      </c>
      <c r="D778" s="157" t="s">
        <v>383</v>
      </c>
      <c r="E778" s="100">
        <v>15214</v>
      </c>
      <c r="F778" s="102">
        <v>7.51023622047244</v>
      </c>
      <c r="G778" s="100">
        <v>127</v>
      </c>
      <c r="H778" s="102">
        <v>953.8</v>
      </c>
      <c r="I778" s="35">
        <v>2580.77</v>
      </c>
      <c r="J778" s="7" t="s">
        <v>37</v>
      </c>
      <c r="K778" s="35"/>
      <c r="L778" s="146" t="s">
        <v>262</v>
      </c>
      <c r="M778" s="112" t="str">
        <f t="shared" si="27"/>
        <v>20228闽AU8651</v>
      </c>
    </row>
    <row r="779" s="85" customFormat="1" ht="20.1" customHeight="1" spans="1:13">
      <c r="A779" s="98">
        <v>778</v>
      </c>
      <c r="B779" s="99">
        <v>44790.6159722222</v>
      </c>
      <c r="C779" s="142">
        <v>144004</v>
      </c>
      <c r="D779" s="157" t="s">
        <v>383</v>
      </c>
      <c r="E779" s="100">
        <v>15494</v>
      </c>
      <c r="F779" s="102">
        <v>7.51026767878546</v>
      </c>
      <c r="G779" s="100">
        <v>125.15</v>
      </c>
      <c r="H779" s="100">
        <v>939.91</v>
      </c>
      <c r="I779" s="35">
        <v>1640.86</v>
      </c>
      <c r="J779" s="7" t="s">
        <v>37</v>
      </c>
      <c r="K779" s="35"/>
      <c r="L779" s="146" t="s">
        <v>262</v>
      </c>
      <c r="M779" s="112" t="str">
        <f t="shared" si="27"/>
        <v>20228闽AU8651</v>
      </c>
    </row>
    <row r="780" s="85" customFormat="1" ht="20.1" customHeight="1" spans="1:13">
      <c r="A780" s="98">
        <v>779</v>
      </c>
      <c r="B780" s="99">
        <v>44794.3</v>
      </c>
      <c r="C780" s="142">
        <v>144004</v>
      </c>
      <c r="D780" s="157" t="s">
        <v>383</v>
      </c>
      <c r="E780" s="100">
        <v>15759</v>
      </c>
      <c r="F780" s="102">
        <v>7.51031810399207</v>
      </c>
      <c r="G780" s="100">
        <v>110.97</v>
      </c>
      <c r="H780" s="100">
        <v>833.42</v>
      </c>
      <c r="I780" s="35">
        <v>1807.44</v>
      </c>
      <c r="J780" s="7" t="s">
        <v>35</v>
      </c>
      <c r="K780" s="35"/>
      <c r="L780" s="146" t="s">
        <v>262</v>
      </c>
      <c r="M780" s="112" t="str">
        <f t="shared" si="27"/>
        <v>20228闽AU8651</v>
      </c>
    </row>
    <row r="781" s="85" customFormat="1" ht="20.1" customHeight="1" spans="1:13">
      <c r="A781" s="98">
        <v>780</v>
      </c>
      <c r="B781" s="99">
        <v>44797.40625</v>
      </c>
      <c r="C781" s="142">
        <v>144004</v>
      </c>
      <c r="D781" s="157" t="s">
        <v>383</v>
      </c>
      <c r="E781" s="100">
        <v>16011</v>
      </c>
      <c r="F781" s="102">
        <v>7.33989357209224</v>
      </c>
      <c r="G781" s="100">
        <v>118.39</v>
      </c>
      <c r="H781" s="100">
        <v>868.97</v>
      </c>
      <c r="I781" s="35">
        <v>938.47</v>
      </c>
      <c r="J781" s="7" t="s">
        <v>35</v>
      </c>
      <c r="K781" s="35"/>
      <c r="L781" s="146" t="s">
        <v>262</v>
      </c>
      <c r="M781" s="112" t="str">
        <f t="shared" si="27"/>
        <v>20228闽AU8651</v>
      </c>
    </row>
    <row r="782" s="85" customFormat="1" ht="20.1" customHeight="1" spans="1:13">
      <c r="A782" s="98">
        <v>781</v>
      </c>
      <c r="B782" s="99">
        <v>44798.7972222222</v>
      </c>
      <c r="C782" s="142">
        <v>144004</v>
      </c>
      <c r="D782" s="157" t="s">
        <v>383</v>
      </c>
      <c r="E782" s="100">
        <v>16144</v>
      </c>
      <c r="F782" s="102">
        <v>7.34575313438107</v>
      </c>
      <c r="G782" s="100">
        <v>56.63</v>
      </c>
      <c r="H782" s="100">
        <v>415.99</v>
      </c>
      <c r="I782" s="35">
        <v>2522.48</v>
      </c>
      <c r="J782" s="7" t="s">
        <v>35</v>
      </c>
      <c r="K782" s="35"/>
      <c r="L782" s="146" t="s">
        <v>262</v>
      </c>
      <c r="M782" s="112" t="str">
        <f t="shared" si="27"/>
        <v>20228闽AU8651</v>
      </c>
    </row>
    <row r="783" s="85" customFormat="1" ht="20.1" customHeight="1" spans="1:13">
      <c r="A783" s="98">
        <v>782</v>
      </c>
      <c r="B783" s="99">
        <v>44801.2861111111</v>
      </c>
      <c r="C783" s="142">
        <v>144004</v>
      </c>
      <c r="D783" s="157" t="s">
        <v>383</v>
      </c>
      <c r="E783" s="100">
        <v>16367</v>
      </c>
      <c r="F783" s="102">
        <v>7.74000882223203</v>
      </c>
      <c r="G783" s="100">
        <v>113.35</v>
      </c>
      <c r="H783" s="100">
        <v>877.33</v>
      </c>
      <c r="I783" s="35">
        <v>1645.15</v>
      </c>
      <c r="J783" s="7" t="s">
        <v>35</v>
      </c>
      <c r="K783" s="35"/>
      <c r="L783" s="146" t="s">
        <v>262</v>
      </c>
      <c r="M783" s="112" t="str">
        <f t="shared" si="27"/>
        <v>20228闽AU8651</v>
      </c>
    </row>
    <row r="784" s="85" customFormat="1" ht="20.1" customHeight="1" spans="1:13">
      <c r="A784" s="98">
        <v>783</v>
      </c>
      <c r="B784" s="99">
        <v>44803.3111111111</v>
      </c>
      <c r="C784" s="142">
        <v>144004</v>
      </c>
      <c r="D784" s="157" t="s">
        <v>383</v>
      </c>
      <c r="E784" s="100">
        <v>16643</v>
      </c>
      <c r="F784" s="102">
        <v>7.7399307059333</v>
      </c>
      <c r="G784" s="100">
        <v>138.54</v>
      </c>
      <c r="H784" s="100">
        <v>1072.29</v>
      </c>
      <c r="I784" s="35">
        <v>2572.86</v>
      </c>
      <c r="J784" s="7" t="s">
        <v>35</v>
      </c>
      <c r="K784" s="35"/>
      <c r="L784" s="146" t="s">
        <v>262</v>
      </c>
      <c r="M784" s="112" t="str">
        <f t="shared" si="27"/>
        <v>20228闽AU8651</v>
      </c>
    </row>
    <row r="785" s="85" customFormat="1" ht="20.1" customHeight="1" spans="1:13">
      <c r="A785" s="98">
        <v>784</v>
      </c>
      <c r="B785" s="99"/>
      <c r="C785" s="143"/>
      <c r="D785" s="143"/>
      <c r="E785" s="100"/>
      <c r="F785" s="102"/>
      <c r="G785" s="100"/>
      <c r="H785" s="100"/>
      <c r="I785" s="35"/>
      <c r="J785" s="35"/>
      <c r="K785" s="35"/>
      <c r="L785" s="147"/>
      <c r="M785" s="112" t="str">
        <f t="shared" si="27"/>
        <v>19001</v>
      </c>
    </row>
    <row r="786" s="85" customFormat="1" ht="20.1" customHeight="1" spans="1:13">
      <c r="A786" s="98">
        <v>785</v>
      </c>
      <c r="B786" s="99">
        <v>44774.6916666667</v>
      </c>
      <c r="C786" s="142">
        <v>141012</v>
      </c>
      <c r="D786" s="157" t="s">
        <v>384</v>
      </c>
      <c r="E786" s="100">
        <v>10146</v>
      </c>
      <c r="F786" s="102">
        <v>7.61016569637259</v>
      </c>
      <c r="G786" s="100">
        <v>133.98</v>
      </c>
      <c r="H786" s="100">
        <v>1019.61</v>
      </c>
      <c r="I786" s="35">
        <v>823.32</v>
      </c>
      <c r="J786" s="7" t="s">
        <v>230</v>
      </c>
      <c r="K786" s="35"/>
      <c r="L786" s="146" t="s">
        <v>262</v>
      </c>
      <c r="M786" s="112" t="str">
        <f t="shared" si="27"/>
        <v>20228闽AU9387</v>
      </c>
    </row>
    <row r="787" s="85" customFormat="1" ht="20.1" customHeight="1" spans="1:13">
      <c r="A787" s="98">
        <v>786</v>
      </c>
      <c r="B787" s="99">
        <v>44777.2756944444</v>
      </c>
      <c r="C787" s="142">
        <v>141012</v>
      </c>
      <c r="D787" s="157" t="s">
        <v>384</v>
      </c>
      <c r="E787" s="100">
        <v>10277</v>
      </c>
      <c r="F787" s="102">
        <v>7.61000856653341</v>
      </c>
      <c r="G787" s="100">
        <v>140.08</v>
      </c>
      <c r="H787" s="100">
        <v>1066.01</v>
      </c>
      <c r="I787" s="35">
        <v>3757.31</v>
      </c>
      <c r="J787" s="7" t="s">
        <v>230</v>
      </c>
      <c r="K787" s="35"/>
      <c r="L787" s="146" t="s">
        <v>262</v>
      </c>
      <c r="M787" s="112" t="str">
        <f t="shared" si="27"/>
        <v>20228闽AU9387</v>
      </c>
    </row>
    <row r="788" s="85" customFormat="1" ht="20.1" customHeight="1" spans="1:13">
      <c r="A788" s="98">
        <v>787</v>
      </c>
      <c r="B788" s="99">
        <v>44779.3916666667</v>
      </c>
      <c r="C788" s="142">
        <v>141012</v>
      </c>
      <c r="D788" s="157" t="s">
        <v>384</v>
      </c>
      <c r="E788" s="100">
        <v>10394</v>
      </c>
      <c r="F788" s="102">
        <v>7.60977917981073</v>
      </c>
      <c r="G788" s="100">
        <v>126.8</v>
      </c>
      <c r="H788" s="100">
        <v>964.92</v>
      </c>
      <c r="I788" s="35">
        <v>2792.39</v>
      </c>
      <c r="J788" s="7" t="s">
        <v>230</v>
      </c>
      <c r="K788" s="35"/>
      <c r="L788" s="146" t="s">
        <v>262</v>
      </c>
      <c r="M788" s="112" t="str">
        <f t="shared" si="27"/>
        <v>20228闽AU9387</v>
      </c>
    </row>
    <row r="789" s="85" customFormat="1" ht="20.1" customHeight="1" spans="1:13">
      <c r="A789" s="98">
        <v>788</v>
      </c>
      <c r="B789" s="99">
        <v>44781.7236111111</v>
      </c>
      <c r="C789" s="142">
        <v>141012</v>
      </c>
      <c r="D789" s="157" t="s">
        <v>384</v>
      </c>
      <c r="E789" s="100">
        <v>10548</v>
      </c>
      <c r="F789" s="102">
        <v>7.61021081313638</v>
      </c>
      <c r="G789" s="100">
        <v>139.46</v>
      </c>
      <c r="H789" s="100">
        <v>1061.32</v>
      </c>
      <c r="I789" s="35">
        <v>1731.07</v>
      </c>
      <c r="J789" s="7" t="s">
        <v>230</v>
      </c>
      <c r="K789" s="35"/>
      <c r="L789" s="146" t="s">
        <v>262</v>
      </c>
      <c r="M789" s="112" t="str">
        <f t="shared" si="27"/>
        <v>20228闽AU9387</v>
      </c>
    </row>
    <row r="790" s="85" customFormat="1" ht="20.1" customHeight="1" spans="1:13">
      <c r="A790" s="98">
        <v>789</v>
      </c>
      <c r="B790" s="99">
        <v>44784.4791666667</v>
      </c>
      <c r="C790" s="142">
        <v>141012</v>
      </c>
      <c r="D790" s="157" t="s">
        <v>384</v>
      </c>
      <c r="E790" s="100">
        <v>10715</v>
      </c>
      <c r="F790" s="102">
        <v>7.50996563573883</v>
      </c>
      <c r="G790" s="100">
        <v>145.5</v>
      </c>
      <c r="H790" s="102">
        <v>1092.7</v>
      </c>
      <c r="I790" s="35">
        <v>638.37</v>
      </c>
      <c r="J790" s="7" t="s">
        <v>229</v>
      </c>
      <c r="K790" s="35"/>
      <c r="L790" s="146" t="s">
        <v>262</v>
      </c>
      <c r="M790" s="112" t="str">
        <f t="shared" si="27"/>
        <v>20228闽AU9387</v>
      </c>
    </row>
    <row r="791" s="85" customFormat="1" ht="20.1" customHeight="1" spans="1:13">
      <c r="A791" s="98">
        <v>790</v>
      </c>
      <c r="B791" s="99">
        <v>44786.3034722222</v>
      </c>
      <c r="C791" s="142">
        <v>141012</v>
      </c>
      <c r="D791" s="157" t="s">
        <v>384</v>
      </c>
      <c r="E791" s="100">
        <v>10879</v>
      </c>
      <c r="F791" s="102">
        <v>7.510300081103</v>
      </c>
      <c r="G791" s="100">
        <v>123.3</v>
      </c>
      <c r="H791" s="100">
        <v>926.02</v>
      </c>
      <c r="I791" s="35">
        <v>1712.35</v>
      </c>
      <c r="J791" s="7" t="s">
        <v>229</v>
      </c>
      <c r="K791" s="35"/>
      <c r="L791" s="146" t="s">
        <v>262</v>
      </c>
      <c r="M791" s="112" t="str">
        <f t="shared" si="27"/>
        <v>20228闽AU9387</v>
      </c>
    </row>
    <row r="792" s="85" customFormat="1" ht="20.1" customHeight="1" spans="1:13">
      <c r="A792" s="98">
        <v>791</v>
      </c>
      <c r="B792" s="99">
        <v>44788.3354166667</v>
      </c>
      <c r="C792" s="142">
        <v>141012</v>
      </c>
      <c r="D792" s="157" t="s">
        <v>384</v>
      </c>
      <c r="E792" s="100">
        <v>11065</v>
      </c>
      <c r="F792" s="102">
        <v>7.51001410437236</v>
      </c>
      <c r="G792" s="100">
        <v>141.8</v>
      </c>
      <c r="H792" s="100">
        <v>1064.92</v>
      </c>
      <c r="I792" s="35">
        <v>647.43</v>
      </c>
      <c r="J792" s="7" t="s">
        <v>229</v>
      </c>
      <c r="K792" s="35"/>
      <c r="L792" s="146" t="s">
        <v>262</v>
      </c>
      <c r="M792" s="112" t="str">
        <f t="shared" si="27"/>
        <v>20228闽AU9387</v>
      </c>
    </row>
    <row r="793" s="85" customFormat="1" ht="20.1" customHeight="1" spans="1:13">
      <c r="A793" s="98">
        <v>792</v>
      </c>
      <c r="B793" s="99">
        <v>44789.7395833333</v>
      </c>
      <c r="C793" s="142">
        <v>141012</v>
      </c>
      <c r="D793" s="157" t="s">
        <v>384</v>
      </c>
      <c r="E793" s="100">
        <v>11233</v>
      </c>
      <c r="F793" s="102">
        <v>7.5102730467694</v>
      </c>
      <c r="G793" s="100">
        <v>73.98</v>
      </c>
      <c r="H793" s="100">
        <v>555.61</v>
      </c>
      <c r="I793" s="35">
        <v>91.82</v>
      </c>
      <c r="J793" s="7" t="s">
        <v>229</v>
      </c>
      <c r="K793" s="35"/>
      <c r="L793" s="146" t="s">
        <v>262</v>
      </c>
      <c r="M793" s="112" t="str">
        <f t="shared" si="27"/>
        <v>20228闽AU9387</v>
      </c>
    </row>
    <row r="794" s="85" customFormat="1" ht="20.1" customHeight="1" spans="1:13">
      <c r="A794" s="98">
        <v>793</v>
      </c>
      <c r="B794" s="99">
        <v>44791.2486111111</v>
      </c>
      <c r="C794" s="142">
        <v>141012</v>
      </c>
      <c r="D794" s="157" t="s">
        <v>384</v>
      </c>
      <c r="E794" s="100">
        <v>11341</v>
      </c>
      <c r="F794" s="102">
        <v>7.510300081103</v>
      </c>
      <c r="G794" s="100">
        <v>123.3</v>
      </c>
      <c r="H794" s="100">
        <v>926.02</v>
      </c>
      <c r="I794" s="35">
        <v>2165.8</v>
      </c>
      <c r="J794" s="7" t="s">
        <v>229</v>
      </c>
      <c r="K794" s="35"/>
      <c r="L794" s="146" t="s">
        <v>262</v>
      </c>
      <c r="M794" s="112" t="str">
        <f t="shared" si="27"/>
        <v>20228闽AU9387</v>
      </c>
    </row>
    <row r="795" s="85" customFormat="1" ht="20.1" customHeight="1" spans="1:13">
      <c r="A795" s="98">
        <v>794</v>
      </c>
      <c r="B795" s="99">
        <v>44793.7326388889</v>
      </c>
      <c r="C795" s="142">
        <v>141012</v>
      </c>
      <c r="D795" s="157" t="s">
        <v>384</v>
      </c>
      <c r="E795" s="100">
        <v>11511</v>
      </c>
      <c r="F795" s="102">
        <v>7.51017994424263</v>
      </c>
      <c r="G795" s="100">
        <v>118.37</v>
      </c>
      <c r="H795" s="100">
        <v>888.98</v>
      </c>
      <c r="I795" s="35">
        <v>2276.82</v>
      </c>
      <c r="J795" s="7" t="s">
        <v>37</v>
      </c>
      <c r="K795" s="35"/>
      <c r="L795" s="146" t="s">
        <v>262</v>
      </c>
      <c r="M795" s="112" t="str">
        <f t="shared" si="27"/>
        <v>20228闽AU9387</v>
      </c>
    </row>
    <row r="796" s="85" customFormat="1" ht="20.1" customHeight="1" spans="1:13">
      <c r="A796" s="98">
        <v>795</v>
      </c>
      <c r="B796" s="99">
        <v>44795.6145833333</v>
      </c>
      <c r="C796" s="142">
        <v>141012</v>
      </c>
      <c r="D796" s="157" t="s">
        <v>384</v>
      </c>
      <c r="E796" s="100">
        <v>11661</v>
      </c>
      <c r="F796" s="102">
        <v>7.51006517016655</v>
      </c>
      <c r="G796" s="100">
        <v>138.1</v>
      </c>
      <c r="H796" s="100">
        <v>1037.14</v>
      </c>
      <c r="I796" s="35">
        <v>1239.68</v>
      </c>
      <c r="J796" s="7" t="s">
        <v>230</v>
      </c>
      <c r="K796" s="35"/>
      <c r="L796" s="146" t="s">
        <v>262</v>
      </c>
      <c r="M796" s="112" t="str">
        <f t="shared" si="27"/>
        <v>20228闽AU9387</v>
      </c>
    </row>
    <row r="797" s="85" customFormat="1" ht="20.1" customHeight="1" spans="1:13">
      <c r="A797" s="98">
        <v>796</v>
      </c>
      <c r="B797" s="99">
        <v>44798.7145833333</v>
      </c>
      <c r="C797" s="142">
        <v>141012</v>
      </c>
      <c r="D797" s="157" t="s">
        <v>384</v>
      </c>
      <c r="E797" s="100">
        <v>11867</v>
      </c>
      <c r="F797" s="102">
        <v>7.34002352595207</v>
      </c>
      <c r="G797" s="100">
        <v>136.02</v>
      </c>
      <c r="H797" s="100">
        <v>998.39</v>
      </c>
      <c r="I797" s="35">
        <v>2241.29</v>
      </c>
      <c r="J797" s="7" t="s">
        <v>230</v>
      </c>
      <c r="K797" s="35"/>
      <c r="L797" s="146" t="s">
        <v>262</v>
      </c>
      <c r="M797" s="112" t="str">
        <f t="shared" si="27"/>
        <v>20228闽AU9387</v>
      </c>
    </row>
    <row r="798" s="85" customFormat="1" ht="20.1" customHeight="1" spans="1:13">
      <c r="A798" s="98">
        <v>797</v>
      </c>
      <c r="B798" s="99">
        <v>44801.6756944444</v>
      </c>
      <c r="C798" s="142">
        <v>141012</v>
      </c>
      <c r="D798" s="157" t="s">
        <v>384</v>
      </c>
      <c r="E798" s="100">
        <v>12053</v>
      </c>
      <c r="F798" s="102">
        <v>7.74005639655684</v>
      </c>
      <c r="G798" s="100">
        <v>134.76</v>
      </c>
      <c r="H798" s="100">
        <v>1043.05</v>
      </c>
      <c r="I798" s="35">
        <v>1198.24</v>
      </c>
      <c r="J798" s="7" t="s">
        <v>230</v>
      </c>
      <c r="K798" s="35"/>
      <c r="L798" s="146" t="s">
        <v>262</v>
      </c>
      <c r="M798" s="112" t="str">
        <f t="shared" si="27"/>
        <v>20228闽AU9387</v>
      </c>
    </row>
    <row r="799" s="85" customFormat="1" ht="20.1" customHeight="1" spans="1:13">
      <c r="A799" s="98">
        <v>798</v>
      </c>
      <c r="B799" s="99">
        <v>44803.39375</v>
      </c>
      <c r="C799" s="142">
        <v>141012</v>
      </c>
      <c r="D799" s="157" t="s">
        <v>384</v>
      </c>
      <c r="E799" s="100">
        <v>12196</v>
      </c>
      <c r="F799" s="102">
        <v>7.7399307059333</v>
      </c>
      <c r="G799" s="100">
        <v>138.54</v>
      </c>
      <c r="H799" s="100">
        <v>1072.29</v>
      </c>
      <c r="I799" s="35">
        <v>2125.95</v>
      </c>
      <c r="J799" s="7" t="s">
        <v>230</v>
      </c>
      <c r="K799" s="35"/>
      <c r="L799" s="146" t="s">
        <v>262</v>
      </c>
      <c r="M799" s="112" t="str">
        <f t="shared" si="27"/>
        <v>20228闽AU9387</v>
      </c>
    </row>
    <row r="800" s="85" customFormat="1" ht="20.1" customHeight="1" spans="1:13">
      <c r="A800" s="98">
        <v>799</v>
      </c>
      <c r="B800" s="99"/>
      <c r="C800" s="143"/>
      <c r="D800" s="143"/>
      <c r="E800" s="100"/>
      <c r="F800" s="102"/>
      <c r="G800" s="100"/>
      <c r="H800" s="100"/>
      <c r="I800" s="35"/>
      <c r="J800" s="35"/>
      <c r="K800" s="35"/>
      <c r="L800" s="147"/>
      <c r="M800" s="112" t="str">
        <f t="shared" si="27"/>
        <v>19001</v>
      </c>
    </row>
    <row r="801" s="85" customFormat="1" ht="20.1" customHeight="1" spans="1:13">
      <c r="A801" s="98">
        <v>800</v>
      </c>
      <c r="B801" s="99">
        <v>44777.2756944444</v>
      </c>
      <c r="C801" s="142">
        <v>144003</v>
      </c>
      <c r="D801" s="157" t="s">
        <v>385</v>
      </c>
      <c r="E801" s="100">
        <v>9441</v>
      </c>
      <c r="F801" s="102">
        <v>7.6079948420374</v>
      </c>
      <c r="G801" s="100">
        <v>139.59</v>
      </c>
      <c r="H801" s="100">
        <v>1062.25</v>
      </c>
      <c r="I801" s="35">
        <v>3788</v>
      </c>
      <c r="J801" s="7" t="s">
        <v>229</v>
      </c>
      <c r="K801" s="35"/>
      <c r="L801" s="146" t="s">
        <v>262</v>
      </c>
      <c r="M801" s="112" t="str">
        <f t="shared" si="27"/>
        <v>20228闽AU9612</v>
      </c>
    </row>
    <row r="802" s="85" customFormat="1" ht="20.1" customHeight="1" spans="1:13">
      <c r="A802" s="98">
        <v>801</v>
      </c>
      <c r="B802" s="99">
        <v>44789.6805555556</v>
      </c>
      <c r="C802" s="142">
        <v>144003</v>
      </c>
      <c r="D802" s="157" t="s">
        <v>385</v>
      </c>
      <c r="E802" s="100">
        <v>9568</v>
      </c>
      <c r="F802" s="102">
        <v>7.51023622047244</v>
      </c>
      <c r="G802" s="100">
        <v>127</v>
      </c>
      <c r="H802" s="100">
        <v>953.8</v>
      </c>
      <c r="I802" s="35">
        <v>2835.14</v>
      </c>
      <c r="J802" s="7" t="s">
        <v>229</v>
      </c>
      <c r="K802" s="35"/>
      <c r="L802" s="146" t="s">
        <v>262</v>
      </c>
      <c r="M802" s="112" t="str">
        <f t="shared" si="27"/>
        <v>20228闽AU9612</v>
      </c>
    </row>
    <row r="803" s="85" customFormat="1" ht="20.1" customHeight="1" spans="1:13">
      <c r="A803" s="98">
        <v>802</v>
      </c>
      <c r="B803" s="99">
        <v>44795.6</v>
      </c>
      <c r="C803" s="142">
        <v>144003</v>
      </c>
      <c r="D803" s="157" t="s">
        <v>385</v>
      </c>
      <c r="E803" s="100">
        <v>9764</v>
      </c>
      <c r="F803" s="102">
        <v>7.51006517016655</v>
      </c>
      <c r="G803" s="100">
        <v>138.1</v>
      </c>
      <c r="H803" s="100">
        <v>1037.14</v>
      </c>
      <c r="I803" s="35">
        <v>2798</v>
      </c>
      <c r="J803" s="7" t="s">
        <v>37</v>
      </c>
      <c r="K803" s="35"/>
      <c r="L803" s="146" t="s">
        <v>262</v>
      </c>
      <c r="M803" s="112" t="str">
        <f t="shared" si="27"/>
        <v>20228闽AU9612</v>
      </c>
    </row>
    <row r="804" s="85" customFormat="1" ht="20.1" customHeight="1" spans="1:13">
      <c r="A804" s="98">
        <v>803</v>
      </c>
      <c r="B804" s="99">
        <v>44798.7833333333</v>
      </c>
      <c r="C804" s="142">
        <v>144003</v>
      </c>
      <c r="D804" s="157" t="s">
        <v>385</v>
      </c>
      <c r="E804" s="100">
        <v>9906</v>
      </c>
      <c r="F804" s="102">
        <v>7.3400333148251</v>
      </c>
      <c r="G804" s="100">
        <v>90.05</v>
      </c>
      <c r="H804" s="100">
        <v>660.97</v>
      </c>
      <c r="I804" s="35">
        <v>2137.03</v>
      </c>
      <c r="J804" s="7" t="s">
        <v>35</v>
      </c>
      <c r="K804" s="35"/>
      <c r="L804" s="146" t="s">
        <v>262</v>
      </c>
      <c r="M804" s="112" t="str">
        <f t="shared" si="27"/>
        <v>20228闽AU9612</v>
      </c>
    </row>
    <row r="805" s="85" customFormat="1" ht="20.1" customHeight="1" spans="1:13">
      <c r="A805" s="98">
        <v>804</v>
      </c>
      <c r="B805" s="99"/>
      <c r="C805" s="143"/>
      <c r="D805" s="143"/>
      <c r="E805" s="100"/>
      <c r="F805" s="102"/>
      <c r="G805" s="100"/>
      <c r="H805" s="100"/>
      <c r="I805" s="35"/>
      <c r="J805" s="35"/>
      <c r="K805" s="35"/>
      <c r="L805" s="147"/>
      <c r="M805" s="112" t="str">
        <f t="shared" si="27"/>
        <v>19001</v>
      </c>
    </row>
    <row r="806" s="85" customFormat="1" ht="20.1" customHeight="1" spans="1:13">
      <c r="A806" s="98">
        <v>805</v>
      </c>
      <c r="B806" s="99">
        <v>44774</v>
      </c>
      <c r="C806" s="142">
        <v>121018</v>
      </c>
      <c r="D806" s="157" t="s">
        <v>386</v>
      </c>
      <c r="E806" s="100">
        <v>4024</v>
      </c>
      <c r="F806" s="102">
        <v>7.61030021562448</v>
      </c>
      <c r="G806" s="100">
        <v>120.58</v>
      </c>
      <c r="H806" s="100">
        <v>917.65</v>
      </c>
      <c r="I806" s="35">
        <v>5082.38</v>
      </c>
      <c r="J806" s="7" t="s">
        <v>166</v>
      </c>
      <c r="K806" s="7"/>
      <c r="L806" s="146" t="s">
        <v>262</v>
      </c>
      <c r="M806" s="112" t="str">
        <f t="shared" si="27"/>
        <v>20228闽AU7993</v>
      </c>
    </row>
    <row r="807" s="85" customFormat="1" ht="20.1" customHeight="1" spans="1:13">
      <c r="A807" s="98">
        <v>806</v>
      </c>
      <c r="B807" s="99">
        <v>44781</v>
      </c>
      <c r="C807" s="142">
        <v>121018</v>
      </c>
      <c r="D807" s="157" t="s">
        <v>386</v>
      </c>
      <c r="E807" s="100">
        <v>4246</v>
      </c>
      <c r="F807" s="102">
        <v>7.60992551677965</v>
      </c>
      <c r="G807" s="100">
        <v>119.49</v>
      </c>
      <c r="H807" s="100">
        <v>909.31</v>
      </c>
      <c r="I807" s="35">
        <v>4173.04</v>
      </c>
      <c r="J807" s="7" t="s">
        <v>166</v>
      </c>
      <c r="K807" s="7"/>
      <c r="L807" s="146" t="s">
        <v>262</v>
      </c>
      <c r="M807" s="112" t="str">
        <f t="shared" si="27"/>
        <v>20228闽AU7993</v>
      </c>
    </row>
    <row r="808" s="85" customFormat="1" ht="20.1" customHeight="1" spans="1:13">
      <c r="A808" s="98">
        <v>807</v>
      </c>
      <c r="B808" s="99">
        <v>44788</v>
      </c>
      <c r="C808" s="142">
        <v>121018</v>
      </c>
      <c r="D808" s="157" t="s">
        <v>386</v>
      </c>
      <c r="E808" s="100">
        <v>4463</v>
      </c>
      <c r="F808" s="102">
        <v>7.50982532751092</v>
      </c>
      <c r="G808" s="100">
        <v>128.24</v>
      </c>
      <c r="H808" s="100">
        <v>963.06</v>
      </c>
      <c r="I808" s="35">
        <v>3209.98</v>
      </c>
      <c r="J808" s="7" t="s">
        <v>166</v>
      </c>
      <c r="K808" s="7"/>
      <c r="L808" s="146" t="s">
        <v>262</v>
      </c>
      <c r="M808" s="112" t="str">
        <f t="shared" si="27"/>
        <v>20228闽AU7993</v>
      </c>
    </row>
    <row r="809" s="85" customFormat="1" ht="20.1" customHeight="1" spans="1:13">
      <c r="A809" s="98">
        <v>808</v>
      </c>
      <c r="B809" s="99">
        <v>44793</v>
      </c>
      <c r="C809" s="142">
        <v>121018</v>
      </c>
      <c r="D809" s="157" t="s">
        <v>386</v>
      </c>
      <c r="E809" s="100">
        <v>4679</v>
      </c>
      <c r="F809" s="102">
        <v>7.51005804245846</v>
      </c>
      <c r="G809" s="100">
        <v>125.77</v>
      </c>
      <c r="H809" s="100">
        <v>944.54</v>
      </c>
      <c r="I809" s="35">
        <v>2265.44</v>
      </c>
      <c r="J809" s="7" t="s">
        <v>166</v>
      </c>
      <c r="K809" s="7"/>
      <c r="L809" s="146" t="s">
        <v>262</v>
      </c>
      <c r="M809" s="112" t="str">
        <f t="shared" si="27"/>
        <v>20228闽AU7993</v>
      </c>
    </row>
    <row r="810" s="85" customFormat="1" ht="20.1" customHeight="1" spans="1:13">
      <c r="A810" s="98">
        <v>809</v>
      </c>
      <c r="B810" s="99">
        <v>44798</v>
      </c>
      <c r="C810" s="142">
        <v>121018</v>
      </c>
      <c r="D810" s="157" t="s">
        <v>386</v>
      </c>
      <c r="E810" s="100">
        <v>4854</v>
      </c>
      <c r="F810" s="102">
        <v>7.34000882223202</v>
      </c>
      <c r="G810" s="100">
        <v>113.35</v>
      </c>
      <c r="H810" s="100">
        <v>831.99</v>
      </c>
      <c r="I810" s="35">
        <v>1433.45</v>
      </c>
      <c r="J810" s="7" t="s">
        <v>166</v>
      </c>
      <c r="K810" s="7"/>
      <c r="L810" s="146" t="s">
        <v>262</v>
      </c>
      <c r="M810" s="112" t="str">
        <f t="shared" si="27"/>
        <v>20228闽AU7993</v>
      </c>
    </row>
    <row r="811" s="85" customFormat="1" ht="20.1" customHeight="1" spans="1:13">
      <c r="A811" s="98">
        <v>810</v>
      </c>
      <c r="B811" s="99"/>
      <c r="C811" s="143"/>
      <c r="D811" s="143"/>
      <c r="E811" s="100"/>
      <c r="F811" s="100"/>
      <c r="G811" s="100"/>
      <c r="H811" s="100"/>
      <c r="I811" s="35"/>
      <c r="J811" s="35"/>
      <c r="K811" s="35"/>
      <c r="L811" s="147"/>
      <c r="M811" s="112" t="str">
        <f t="shared" si="27"/>
        <v>19001</v>
      </c>
    </row>
    <row r="812" s="85" customFormat="1" ht="20.1" customHeight="1" spans="1:13">
      <c r="A812" s="98">
        <v>811</v>
      </c>
      <c r="B812" s="99">
        <v>44775</v>
      </c>
      <c r="C812" s="143">
        <v>150009</v>
      </c>
      <c r="D812" s="155" t="s">
        <v>387</v>
      </c>
      <c r="E812" s="100">
        <v>72017</v>
      </c>
      <c r="F812" s="102">
        <v>8.20989650711513</v>
      </c>
      <c r="G812" s="100">
        <v>30.92</v>
      </c>
      <c r="H812" s="100">
        <v>253.85</v>
      </c>
      <c r="I812" s="35">
        <v>1631.46</v>
      </c>
      <c r="J812" s="7" t="s">
        <v>144</v>
      </c>
      <c r="K812" s="33"/>
      <c r="L812" s="151" t="s">
        <v>261</v>
      </c>
      <c r="M812" s="112" t="str">
        <f t="shared" si="27"/>
        <v>20228闽AQ1U80</v>
      </c>
    </row>
    <row r="813" s="85" customFormat="1" ht="20.1" customHeight="1" spans="1:13">
      <c r="A813" s="98">
        <v>812</v>
      </c>
      <c r="B813" s="99">
        <v>44776</v>
      </c>
      <c r="C813" s="143">
        <v>150009</v>
      </c>
      <c r="D813" s="155" t="s">
        <v>387</v>
      </c>
      <c r="E813" s="100">
        <v>72141</v>
      </c>
      <c r="F813" s="102">
        <v>8.2101706970128</v>
      </c>
      <c r="G813" s="100">
        <v>28.12</v>
      </c>
      <c r="H813" s="100">
        <v>230.87</v>
      </c>
      <c r="I813" s="35">
        <v>1400.59</v>
      </c>
      <c r="J813" s="7" t="s">
        <v>144</v>
      </c>
      <c r="K813" s="33"/>
      <c r="L813" s="151" t="s">
        <v>261</v>
      </c>
      <c r="M813" s="112" t="str">
        <f t="shared" si="27"/>
        <v>20228闽AQ1U80</v>
      </c>
    </row>
    <row r="814" s="85" customFormat="1" ht="20.1" customHeight="1" spans="1:13">
      <c r="A814" s="98">
        <v>813</v>
      </c>
      <c r="B814" s="99">
        <v>44779</v>
      </c>
      <c r="C814" s="143">
        <v>150009</v>
      </c>
      <c r="D814" s="155" t="s">
        <v>387</v>
      </c>
      <c r="E814" s="100">
        <v>72312</v>
      </c>
      <c r="F814" s="102">
        <v>8.210102262163</v>
      </c>
      <c r="G814" s="100">
        <v>32.27</v>
      </c>
      <c r="H814" s="100">
        <v>264.94</v>
      </c>
      <c r="I814" s="35">
        <v>1135.65</v>
      </c>
      <c r="J814" s="7" t="s">
        <v>144</v>
      </c>
      <c r="K814" s="33"/>
      <c r="L814" s="151" t="s">
        <v>261</v>
      </c>
      <c r="M814" s="112" t="str">
        <f t="shared" si="27"/>
        <v>20228闽AQ1U80</v>
      </c>
    </row>
    <row r="815" s="85" customFormat="1" ht="20.1" customHeight="1" spans="1:13">
      <c r="A815" s="98">
        <v>814</v>
      </c>
      <c r="B815" s="99">
        <v>44782</v>
      </c>
      <c r="C815" s="143">
        <v>150009</v>
      </c>
      <c r="D815" s="155" t="s">
        <v>387</v>
      </c>
      <c r="E815" s="100">
        <v>72464</v>
      </c>
      <c r="F815" s="102">
        <v>8.21004842615012</v>
      </c>
      <c r="G815" s="100">
        <v>33.04</v>
      </c>
      <c r="H815" s="100">
        <v>271.26</v>
      </c>
      <c r="I815" s="35">
        <v>864.39</v>
      </c>
      <c r="J815" s="7" t="s">
        <v>144</v>
      </c>
      <c r="K815" s="33"/>
      <c r="L815" s="151" t="s">
        <v>261</v>
      </c>
      <c r="M815" s="112" t="str">
        <f t="shared" si="27"/>
        <v>20228闽AQ1U80</v>
      </c>
    </row>
    <row r="816" s="85" customFormat="1" ht="20.1" customHeight="1" spans="1:13">
      <c r="A816" s="98">
        <v>815</v>
      </c>
      <c r="B816" s="99">
        <v>44794</v>
      </c>
      <c r="C816" s="143">
        <v>150009</v>
      </c>
      <c r="D816" s="155" t="s">
        <v>387</v>
      </c>
      <c r="E816" s="100">
        <v>72610</v>
      </c>
      <c r="F816" s="102">
        <v>8.11012624227773</v>
      </c>
      <c r="G816" s="100">
        <v>37.23</v>
      </c>
      <c r="H816" s="100">
        <v>301.94</v>
      </c>
      <c r="I816" s="35">
        <v>562.45</v>
      </c>
      <c r="J816" s="7" t="s">
        <v>144</v>
      </c>
      <c r="K816" s="33"/>
      <c r="L816" s="151" t="s">
        <v>261</v>
      </c>
      <c r="M816" s="112" t="str">
        <f t="shared" si="27"/>
        <v>20228闽AQ1U80</v>
      </c>
    </row>
    <row r="817" s="85" customFormat="1" ht="20.1" customHeight="1" spans="1:13">
      <c r="A817" s="98">
        <v>816</v>
      </c>
      <c r="B817" s="99">
        <v>44795</v>
      </c>
      <c r="C817" s="143">
        <v>150009</v>
      </c>
      <c r="D817" s="155" t="s">
        <v>387</v>
      </c>
      <c r="E817" s="100">
        <v>72739</v>
      </c>
      <c r="F817" s="102">
        <v>8.10996563573883</v>
      </c>
      <c r="G817" s="100">
        <v>32.01</v>
      </c>
      <c r="H817" s="100">
        <v>259.6</v>
      </c>
      <c r="I817" s="35">
        <v>302.85</v>
      </c>
      <c r="J817" s="7" t="s">
        <v>144</v>
      </c>
      <c r="K817" s="33"/>
      <c r="L817" s="151" t="s">
        <v>261</v>
      </c>
      <c r="M817" s="112" t="str">
        <f t="shared" si="27"/>
        <v>20228闽AQ1U80</v>
      </c>
    </row>
    <row r="818" s="85" customFormat="1" ht="20.1" customHeight="1" spans="1:13">
      <c r="A818" s="98">
        <v>817</v>
      </c>
      <c r="B818" s="99">
        <v>44797</v>
      </c>
      <c r="C818" s="143">
        <v>150009</v>
      </c>
      <c r="D818" s="155" t="s">
        <v>387</v>
      </c>
      <c r="E818" s="100">
        <v>72885</v>
      </c>
      <c r="F818" s="102">
        <v>7.93997028231798</v>
      </c>
      <c r="G818" s="100">
        <v>33.65</v>
      </c>
      <c r="H818" s="100">
        <v>267.18</v>
      </c>
      <c r="I818" s="35">
        <v>35.67</v>
      </c>
      <c r="J818" s="7" t="s">
        <v>144</v>
      </c>
      <c r="K818" s="33"/>
      <c r="L818" s="151" t="s">
        <v>261</v>
      </c>
      <c r="M818" s="112" t="str">
        <f t="shared" si="27"/>
        <v>20228闽AQ1U80</v>
      </c>
    </row>
    <row r="819" s="85" customFormat="1" ht="20.1" customHeight="1" spans="1:13">
      <c r="A819" s="98">
        <v>818</v>
      </c>
      <c r="B819" s="99"/>
      <c r="C819" s="143"/>
      <c r="D819" s="143"/>
      <c r="E819" s="100"/>
      <c r="F819" s="100"/>
      <c r="G819" s="100"/>
      <c r="H819" s="100"/>
      <c r="I819" s="35"/>
      <c r="J819" s="35"/>
      <c r="K819" s="35"/>
      <c r="L819" s="147"/>
      <c r="M819" s="112" t="str">
        <f t="shared" si="27"/>
        <v>19001</v>
      </c>
    </row>
    <row r="820" s="85" customFormat="1" ht="20.1" customHeight="1" spans="1:13">
      <c r="A820" s="98">
        <v>819</v>
      </c>
      <c r="B820" s="99">
        <v>44776</v>
      </c>
      <c r="C820" s="143"/>
      <c r="D820" s="155" t="s">
        <v>364</v>
      </c>
      <c r="E820" s="100">
        <v>257304</v>
      </c>
      <c r="F820" s="102">
        <v>8.5</v>
      </c>
      <c r="G820" s="100">
        <v>49.3</v>
      </c>
      <c r="H820" s="100">
        <v>419.05</v>
      </c>
      <c r="I820" s="35">
        <v>780.95</v>
      </c>
      <c r="J820" s="7" t="s">
        <v>99</v>
      </c>
      <c r="K820" s="33"/>
      <c r="L820" s="151" t="s">
        <v>97</v>
      </c>
      <c r="M820" s="112" t="str">
        <f t="shared" si="27"/>
        <v>20228闽A700Z3</v>
      </c>
    </row>
    <row r="821" s="85" customFormat="1" ht="20.1" customHeight="1" spans="1:13">
      <c r="A821" s="98">
        <v>820</v>
      </c>
      <c r="B821" s="99">
        <v>44783</v>
      </c>
      <c r="C821" s="143"/>
      <c r="D821" s="155" t="s">
        <v>364</v>
      </c>
      <c r="E821" s="100">
        <v>257891</v>
      </c>
      <c r="F821" s="102">
        <v>8.38998957247132</v>
      </c>
      <c r="G821" s="100">
        <v>47.95</v>
      </c>
      <c r="H821" s="100">
        <v>402.3</v>
      </c>
      <c r="I821" s="35">
        <v>378.65</v>
      </c>
      <c r="J821" s="7" t="s">
        <v>99</v>
      </c>
      <c r="K821" s="33"/>
      <c r="L821" s="151" t="s">
        <v>97</v>
      </c>
      <c r="M821" s="112" t="str">
        <f t="shared" si="27"/>
        <v>20228闽A700Z3</v>
      </c>
    </row>
    <row r="822" s="85" customFormat="1" ht="20.1" customHeight="1" spans="1:13">
      <c r="A822" s="98">
        <v>821</v>
      </c>
      <c r="B822" s="99">
        <v>44789</v>
      </c>
      <c r="C822" s="143"/>
      <c r="D822" s="155" t="s">
        <v>364</v>
      </c>
      <c r="E822" s="100">
        <v>258488</v>
      </c>
      <c r="F822" s="102">
        <v>8.3899897854954</v>
      </c>
      <c r="G822" s="100">
        <v>48.95</v>
      </c>
      <c r="H822" s="100">
        <v>410.69</v>
      </c>
      <c r="I822" s="35">
        <v>765.47</v>
      </c>
      <c r="J822" s="7" t="s">
        <v>99</v>
      </c>
      <c r="K822" s="33"/>
      <c r="L822" s="151" t="s">
        <v>97</v>
      </c>
      <c r="M822" s="112" t="str">
        <f t="shared" si="27"/>
        <v>20228闽A700Z3</v>
      </c>
    </row>
    <row r="823" s="85" customFormat="1" ht="20.1" customHeight="1" spans="1:13">
      <c r="A823" s="98">
        <v>822</v>
      </c>
      <c r="B823" s="99">
        <v>44792</v>
      </c>
      <c r="C823" s="143"/>
      <c r="D823" s="155" t="s">
        <v>364</v>
      </c>
      <c r="E823" s="100">
        <v>258813</v>
      </c>
      <c r="F823" s="102">
        <v>8.38976674191121</v>
      </c>
      <c r="G823" s="100">
        <v>26.58</v>
      </c>
      <c r="H823" s="100">
        <v>223</v>
      </c>
      <c r="I823" s="35">
        <v>542.47</v>
      </c>
      <c r="J823" s="7" t="s">
        <v>99</v>
      </c>
      <c r="K823" s="33"/>
      <c r="L823" s="151" t="s">
        <v>97</v>
      </c>
      <c r="M823" s="112" t="str">
        <f t="shared" si="27"/>
        <v>20228闽A700Z3</v>
      </c>
    </row>
    <row r="824" s="85" customFormat="1" ht="20.1" customHeight="1" spans="1:13">
      <c r="A824" s="98">
        <v>823</v>
      </c>
      <c r="B824" s="99">
        <v>44794</v>
      </c>
      <c r="C824" s="143"/>
      <c r="D824" s="155" t="s">
        <v>364</v>
      </c>
      <c r="E824" s="100">
        <v>259515</v>
      </c>
      <c r="F824" s="102">
        <v>8.38983050847458</v>
      </c>
      <c r="G824" s="100">
        <v>50.15</v>
      </c>
      <c r="H824" s="100">
        <v>420.75</v>
      </c>
      <c r="I824" s="35">
        <v>121.72</v>
      </c>
      <c r="J824" s="7" t="s">
        <v>99</v>
      </c>
      <c r="K824" s="33"/>
      <c r="L824" s="151" t="s">
        <v>97</v>
      </c>
      <c r="M824" s="112" t="str">
        <f t="shared" si="27"/>
        <v>20228闽A700Z3</v>
      </c>
    </row>
    <row r="825" s="85" customFormat="1" ht="20.1" customHeight="1" spans="1:13">
      <c r="A825" s="98">
        <v>824</v>
      </c>
      <c r="B825" s="99">
        <v>44802</v>
      </c>
      <c r="C825" s="143"/>
      <c r="D825" s="155" t="s">
        <v>364</v>
      </c>
      <c r="E825" s="100">
        <v>261055</v>
      </c>
      <c r="F825" s="102">
        <v>8.2294850693628</v>
      </c>
      <c r="G825" s="100">
        <v>42.53</v>
      </c>
      <c r="H825" s="100">
        <v>350</v>
      </c>
      <c r="I825" s="35">
        <v>350</v>
      </c>
      <c r="J825" s="7" t="s">
        <v>99</v>
      </c>
      <c r="K825" s="33"/>
      <c r="L825" s="151" t="s">
        <v>97</v>
      </c>
      <c r="M825" s="112" t="str">
        <f t="shared" si="27"/>
        <v>20228闽A700Z3</v>
      </c>
    </row>
    <row r="826" s="85" customFormat="1" ht="20.1" customHeight="1" spans="1:13">
      <c r="A826" s="98">
        <v>825</v>
      </c>
      <c r="B826" s="99"/>
      <c r="C826" s="142"/>
      <c r="D826" s="143"/>
      <c r="E826" s="100"/>
      <c r="F826" s="102"/>
      <c r="G826" s="102"/>
      <c r="H826" s="100"/>
      <c r="I826" s="35"/>
      <c r="J826" s="35"/>
      <c r="K826" s="125"/>
      <c r="L826" s="145"/>
      <c r="M826" s="112" t="str">
        <f t="shared" si="27"/>
        <v>19001</v>
      </c>
    </row>
    <row r="827" s="85" customFormat="1" ht="20.1" customHeight="1" spans="1:13">
      <c r="A827" s="98">
        <v>826</v>
      </c>
      <c r="B827" s="99">
        <v>44806</v>
      </c>
      <c r="C827" s="142">
        <v>130015</v>
      </c>
      <c r="D827" s="157" t="s">
        <v>366</v>
      </c>
      <c r="E827" s="100">
        <v>4480</v>
      </c>
      <c r="F827" s="102">
        <f>H827/G827</f>
        <v>7.84013914095584</v>
      </c>
      <c r="G827" s="100">
        <v>132.24</v>
      </c>
      <c r="H827" s="100">
        <v>1036.78</v>
      </c>
      <c r="I827" s="35">
        <v>2321.14</v>
      </c>
      <c r="J827" s="7" t="s">
        <v>166</v>
      </c>
      <c r="K827" s="35"/>
      <c r="L827" s="146" t="s">
        <v>262</v>
      </c>
      <c r="M827" s="112" t="str">
        <f t="shared" si="27"/>
        <v>20229闽AU9316</v>
      </c>
    </row>
    <row r="828" s="85" customFormat="1" ht="20.1" customHeight="1" spans="1:13">
      <c r="A828" s="98">
        <v>827</v>
      </c>
      <c r="B828" s="99">
        <v>44810</v>
      </c>
      <c r="C828" s="142">
        <v>130015</v>
      </c>
      <c r="D828" s="157" t="s">
        <v>366</v>
      </c>
      <c r="E828" s="100">
        <v>4601</v>
      </c>
      <c r="F828" s="102">
        <f t="shared" ref="F828:F859" si="28">H828/G828</f>
        <v>7.84032078767667</v>
      </c>
      <c r="G828" s="100">
        <v>125.94</v>
      </c>
      <c r="H828" s="100">
        <v>987.41</v>
      </c>
      <c r="I828" s="35">
        <v>2333.73</v>
      </c>
      <c r="J828" s="7" t="s">
        <v>166</v>
      </c>
      <c r="K828" s="35"/>
      <c r="L828" s="146" t="s">
        <v>262</v>
      </c>
      <c r="M828" s="112" t="str">
        <f t="shared" si="27"/>
        <v>20229闽AU9316</v>
      </c>
    </row>
    <row r="829" s="85" customFormat="1" ht="20.1" customHeight="1" spans="1:13">
      <c r="A829" s="98">
        <v>828</v>
      </c>
      <c r="B829" s="99">
        <v>44812</v>
      </c>
      <c r="C829" s="142">
        <v>130015</v>
      </c>
      <c r="D829" s="157" t="s">
        <v>366</v>
      </c>
      <c r="E829" s="100">
        <v>4726</v>
      </c>
      <c r="F829" s="102">
        <f t="shared" si="28"/>
        <v>7.99975700631784</v>
      </c>
      <c r="G829" s="100">
        <v>123.46</v>
      </c>
      <c r="H829" s="100">
        <v>987.65</v>
      </c>
      <c r="I829" s="35">
        <v>1346.08</v>
      </c>
      <c r="J829" s="7" t="s">
        <v>166</v>
      </c>
      <c r="K829" s="35"/>
      <c r="L829" s="146" t="s">
        <v>262</v>
      </c>
      <c r="M829" s="112" t="str">
        <f t="shared" si="27"/>
        <v>20229闽AU9316</v>
      </c>
    </row>
    <row r="830" s="85" customFormat="1" ht="20.1" customHeight="1" spans="1:13">
      <c r="A830" s="98">
        <v>829</v>
      </c>
      <c r="B830" s="99">
        <v>44816</v>
      </c>
      <c r="C830" s="142">
        <v>130015</v>
      </c>
      <c r="D830" s="157" t="s">
        <v>366</v>
      </c>
      <c r="E830" s="100">
        <v>4838</v>
      </c>
      <c r="F830" s="102">
        <f t="shared" si="28"/>
        <v>8.00014727540501</v>
      </c>
      <c r="G830" s="100">
        <v>135.8</v>
      </c>
      <c r="H830" s="100">
        <v>1086.42</v>
      </c>
      <c r="I830" s="35">
        <v>259.66</v>
      </c>
      <c r="J830" s="7" t="s">
        <v>166</v>
      </c>
      <c r="K830" s="35"/>
      <c r="L830" s="146" t="s">
        <v>262</v>
      </c>
      <c r="M830" s="112" t="str">
        <f t="shared" si="27"/>
        <v>20229闽AU9316</v>
      </c>
    </row>
    <row r="831" s="85" customFormat="1" ht="20.1" customHeight="1" spans="1:13">
      <c r="A831" s="98">
        <v>830</v>
      </c>
      <c r="B831" s="99">
        <v>44818</v>
      </c>
      <c r="C831" s="142">
        <v>130015</v>
      </c>
      <c r="D831" s="157" t="s">
        <v>366</v>
      </c>
      <c r="E831" s="100">
        <v>4879</v>
      </c>
      <c r="F831" s="102">
        <f t="shared" si="28"/>
        <v>7.99968847352025</v>
      </c>
      <c r="G831" s="100">
        <v>32.1</v>
      </c>
      <c r="H831" s="100">
        <v>256.79</v>
      </c>
      <c r="I831" s="35">
        <v>2.87</v>
      </c>
      <c r="J831" s="7" t="s">
        <v>166</v>
      </c>
      <c r="K831" s="35"/>
      <c r="L831" s="146" t="s">
        <v>262</v>
      </c>
      <c r="M831" s="112" t="str">
        <f t="shared" si="27"/>
        <v>20229闽AU9316</v>
      </c>
    </row>
    <row r="832" s="85" customFormat="1" ht="20.1" customHeight="1" spans="1:13">
      <c r="A832" s="98">
        <v>831</v>
      </c>
      <c r="B832" s="99">
        <v>44822</v>
      </c>
      <c r="C832" s="142">
        <v>130015</v>
      </c>
      <c r="D832" s="155" t="s">
        <v>225</v>
      </c>
      <c r="E832" s="100">
        <v>4967</v>
      </c>
      <c r="F832" s="102">
        <f t="shared" si="28"/>
        <v>8.09978940547546</v>
      </c>
      <c r="G832" s="100">
        <v>123.46</v>
      </c>
      <c r="H832" s="102">
        <v>1000</v>
      </c>
      <c r="I832" s="35">
        <v>3000</v>
      </c>
      <c r="J832" s="7" t="s">
        <v>166</v>
      </c>
      <c r="K832" s="35"/>
      <c r="L832" s="151" t="s">
        <v>261</v>
      </c>
      <c r="M832" s="112" t="str">
        <f t="shared" si="27"/>
        <v>20229闽AU9316</v>
      </c>
    </row>
    <row r="833" s="85" customFormat="1" ht="20.1" customHeight="1" spans="1:13">
      <c r="A833" s="98">
        <v>832</v>
      </c>
      <c r="B833" s="99">
        <v>44824</v>
      </c>
      <c r="C833" s="142">
        <v>130015</v>
      </c>
      <c r="D833" s="155" t="s">
        <v>225</v>
      </c>
      <c r="E833" s="100">
        <v>5048</v>
      </c>
      <c r="F833" s="102">
        <f t="shared" si="28"/>
        <v>8.0996253923256</v>
      </c>
      <c r="G833" s="100">
        <v>98.77</v>
      </c>
      <c r="H833" s="102">
        <v>800</v>
      </c>
      <c r="I833" s="35">
        <v>2200</v>
      </c>
      <c r="J833" s="7" t="s">
        <v>166</v>
      </c>
      <c r="K833" s="35"/>
      <c r="L833" s="151" t="s">
        <v>261</v>
      </c>
      <c r="M833" s="112" t="str">
        <f t="shared" si="27"/>
        <v>20229闽AU9316</v>
      </c>
    </row>
    <row r="834" s="85" customFormat="1" ht="20.1" customHeight="1" spans="1:13">
      <c r="A834" s="98">
        <v>833</v>
      </c>
      <c r="B834" s="99">
        <v>44829</v>
      </c>
      <c r="C834" s="142">
        <v>130015</v>
      </c>
      <c r="D834" s="155" t="s">
        <v>225</v>
      </c>
      <c r="E834" s="100">
        <v>5123</v>
      </c>
      <c r="F834" s="102">
        <f t="shared" si="28"/>
        <v>7.8600903910395</v>
      </c>
      <c r="G834" s="100">
        <v>101.78</v>
      </c>
      <c r="H834" s="102">
        <v>800</v>
      </c>
      <c r="I834" s="35">
        <v>1400</v>
      </c>
      <c r="J834" s="7" t="s">
        <v>166</v>
      </c>
      <c r="K834" s="35"/>
      <c r="L834" s="151" t="s">
        <v>261</v>
      </c>
      <c r="M834" s="112" t="str">
        <f t="shared" si="27"/>
        <v>20229闽AU9316</v>
      </c>
    </row>
    <row r="835" s="85" customFormat="1" ht="20.1" customHeight="1" spans="1:13">
      <c r="A835" s="98">
        <v>834</v>
      </c>
      <c r="B835" s="99">
        <v>44833</v>
      </c>
      <c r="C835" s="142">
        <v>130015</v>
      </c>
      <c r="D835" s="155" t="s">
        <v>225</v>
      </c>
      <c r="E835" s="100">
        <v>5233</v>
      </c>
      <c r="F835" s="102">
        <f t="shared" si="28"/>
        <v>7.85978149807435</v>
      </c>
      <c r="G835" s="100">
        <v>127.23</v>
      </c>
      <c r="H835" s="102">
        <v>1000</v>
      </c>
      <c r="I835" s="35">
        <v>400</v>
      </c>
      <c r="J835" s="7" t="s">
        <v>166</v>
      </c>
      <c r="K835" s="35"/>
      <c r="L835" s="151" t="s">
        <v>261</v>
      </c>
      <c r="M835" s="112" t="str">
        <f t="shared" ref="M835:M898" si="29">YEAR(B835)&amp;MONTH(B835)&amp;D835</f>
        <v>20229闽AU9316</v>
      </c>
    </row>
    <row r="836" s="85" customFormat="1" ht="20.1" customHeight="1" spans="1:13">
      <c r="A836" s="98">
        <v>835</v>
      </c>
      <c r="B836" s="99"/>
      <c r="C836" s="143"/>
      <c r="D836" s="143"/>
      <c r="E836" s="100"/>
      <c r="F836" s="102"/>
      <c r="G836" s="100"/>
      <c r="H836" s="100"/>
      <c r="I836" s="35"/>
      <c r="J836" s="35"/>
      <c r="K836" s="35"/>
      <c r="L836" s="147"/>
      <c r="M836" s="112" t="str">
        <f t="shared" si="29"/>
        <v>19001</v>
      </c>
    </row>
    <row r="837" s="85" customFormat="1" ht="20.1" customHeight="1" spans="1:13">
      <c r="A837" s="98">
        <v>836</v>
      </c>
      <c r="B837" s="99">
        <v>44814</v>
      </c>
      <c r="C837" s="142">
        <v>183018</v>
      </c>
      <c r="D837" s="157" t="s">
        <v>367</v>
      </c>
      <c r="E837" s="100">
        <v>3804</v>
      </c>
      <c r="F837" s="102">
        <f t="shared" si="28"/>
        <v>8.27997399219766</v>
      </c>
      <c r="G837" s="100">
        <v>76.9</v>
      </c>
      <c r="H837" s="100">
        <v>636.73</v>
      </c>
      <c r="I837" s="35">
        <v>603.42</v>
      </c>
      <c r="J837" s="7" t="s">
        <v>174</v>
      </c>
      <c r="K837" s="35"/>
      <c r="L837" s="146" t="s">
        <v>262</v>
      </c>
      <c r="M837" s="112" t="str">
        <f t="shared" si="29"/>
        <v>20229闽A99P3E</v>
      </c>
    </row>
    <row r="838" s="85" customFormat="1" ht="20.1" customHeight="1" spans="1:13">
      <c r="A838" s="98">
        <v>837</v>
      </c>
      <c r="B838" s="99">
        <v>44821</v>
      </c>
      <c r="C838" s="142">
        <v>183018</v>
      </c>
      <c r="D838" s="157" t="s">
        <v>367</v>
      </c>
      <c r="E838" s="100">
        <v>3999</v>
      </c>
      <c r="F838" s="102">
        <f t="shared" si="28"/>
        <v>8.28027893320284</v>
      </c>
      <c r="G838" s="100">
        <v>81.74</v>
      </c>
      <c r="H838" s="100">
        <v>676.83</v>
      </c>
      <c r="I838" s="35">
        <v>726.59</v>
      </c>
      <c r="J838" s="7" t="s">
        <v>174</v>
      </c>
      <c r="K838" s="35"/>
      <c r="L838" s="146" t="s">
        <v>262</v>
      </c>
      <c r="M838" s="112" t="str">
        <f t="shared" si="29"/>
        <v>20229闽A99P3E</v>
      </c>
    </row>
    <row r="839" s="85" customFormat="1" ht="20.1" customHeight="1" spans="1:13">
      <c r="A839" s="98">
        <v>838</v>
      </c>
      <c r="B839" s="99"/>
      <c r="C839" s="143"/>
      <c r="D839" s="143"/>
      <c r="E839" s="100"/>
      <c r="F839" s="102"/>
      <c r="G839" s="100"/>
      <c r="H839" s="100"/>
      <c r="I839" s="35"/>
      <c r="J839" s="35"/>
      <c r="K839" s="35"/>
      <c r="L839" s="147"/>
      <c r="M839" s="112" t="str">
        <f t="shared" si="29"/>
        <v>19001</v>
      </c>
    </row>
    <row r="840" s="85" customFormat="1" ht="20.1" customHeight="1" spans="1:13">
      <c r="A840" s="98">
        <v>839</v>
      </c>
      <c r="B840" s="99">
        <v>44809</v>
      </c>
      <c r="C840" s="142">
        <v>180020</v>
      </c>
      <c r="D840" s="157" t="s">
        <v>368</v>
      </c>
      <c r="E840" s="100">
        <v>9680</v>
      </c>
      <c r="F840" s="102">
        <f t="shared" si="28"/>
        <v>7.84025157232704</v>
      </c>
      <c r="G840" s="100">
        <v>63.6</v>
      </c>
      <c r="H840" s="100">
        <v>498.64</v>
      </c>
      <c r="I840" s="35">
        <v>1083.12</v>
      </c>
      <c r="J840" s="7" t="s">
        <v>88</v>
      </c>
      <c r="K840" s="35"/>
      <c r="L840" s="146" t="s">
        <v>262</v>
      </c>
      <c r="M840" s="112" t="str">
        <f t="shared" si="29"/>
        <v>20229闽AW5Z36</v>
      </c>
    </row>
    <row r="841" s="85" customFormat="1" ht="20.1" customHeight="1" spans="1:13">
      <c r="A841" s="98">
        <v>840</v>
      </c>
      <c r="B841" s="99">
        <v>44814</v>
      </c>
      <c r="C841" s="142">
        <v>180020</v>
      </c>
      <c r="D841" s="157" t="s">
        <v>368</v>
      </c>
      <c r="E841" s="100">
        <v>10345</v>
      </c>
      <c r="F841" s="102">
        <f t="shared" si="28"/>
        <v>8.000336813742</v>
      </c>
      <c r="G841" s="100">
        <v>59.38</v>
      </c>
      <c r="H841" s="100">
        <v>475.06</v>
      </c>
      <c r="I841" s="35">
        <v>608.06</v>
      </c>
      <c r="J841" s="7" t="s">
        <v>88</v>
      </c>
      <c r="K841" s="35"/>
      <c r="L841" s="146" t="s">
        <v>262</v>
      </c>
      <c r="M841" s="112" t="str">
        <f t="shared" si="29"/>
        <v>20229闽AW5Z36</v>
      </c>
    </row>
    <row r="842" s="85" customFormat="1" ht="20.1" customHeight="1" spans="1:13">
      <c r="A842" s="98">
        <v>841</v>
      </c>
      <c r="B842" s="99">
        <v>44818</v>
      </c>
      <c r="C842" s="142">
        <v>180020</v>
      </c>
      <c r="D842" s="157" t="s">
        <v>368</v>
      </c>
      <c r="E842" s="100">
        <v>11111</v>
      </c>
      <c r="F842" s="102">
        <f t="shared" si="28"/>
        <v>8</v>
      </c>
      <c r="G842" s="100">
        <v>63.21</v>
      </c>
      <c r="H842" s="100">
        <v>505.68</v>
      </c>
      <c r="I842" s="35">
        <v>102.38</v>
      </c>
      <c r="J842" s="7" t="s">
        <v>88</v>
      </c>
      <c r="K842" s="35"/>
      <c r="L842" s="146" t="s">
        <v>262</v>
      </c>
      <c r="M842" s="112" t="str">
        <f t="shared" si="29"/>
        <v>20229闽AW5Z36</v>
      </c>
    </row>
    <row r="843" s="85" customFormat="1" ht="20.1" customHeight="1" spans="1:13">
      <c r="A843" s="98">
        <v>842</v>
      </c>
      <c r="B843" s="99">
        <v>44826</v>
      </c>
      <c r="C843" s="142">
        <v>180020</v>
      </c>
      <c r="D843" s="157" t="s">
        <v>368</v>
      </c>
      <c r="E843" s="100">
        <v>11707</v>
      </c>
      <c r="F843" s="102">
        <f t="shared" si="28"/>
        <v>7.75808936825886</v>
      </c>
      <c r="G843" s="102">
        <v>12.98</v>
      </c>
      <c r="H843" s="100">
        <v>100.7</v>
      </c>
      <c r="I843" s="35">
        <v>1.68</v>
      </c>
      <c r="J843" s="7" t="s">
        <v>88</v>
      </c>
      <c r="K843" s="35"/>
      <c r="L843" s="146" t="s">
        <v>262</v>
      </c>
      <c r="M843" s="112" t="str">
        <f t="shared" si="29"/>
        <v>20229闽AW5Z36</v>
      </c>
    </row>
    <row r="844" s="85" customFormat="1" ht="20.1" customHeight="1" spans="1:13">
      <c r="A844" s="98">
        <v>843</v>
      </c>
      <c r="B844" s="99">
        <v>44827</v>
      </c>
      <c r="C844" s="142">
        <v>180020</v>
      </c>
      <c r="D844" s="159" t="s">
        <v>388</v>
      </c>
      <c r="E844" s="100">
        <v>11879</v>
      </c>
      <c r="F844" s="102">
        <f t="shared" si="28"/>
        <v>7.86061588330632</v>
      </c>
      <c r="G844" s="100">
        <v>61.7</v>
      </c>
      <c r="H844" s="102">
        <v>485</v>
      </c>
      <c r="I844" s="35">
        <v>515</v>
      </c>
      <c r="J844" s="7" t="s">
        <v>88</v>
      </c>
      <c r="K844" s="35"/>
      <c r="L844" s="151" t="s">
        <v>261</v>
      </c>
      <c r="M844" s="112" t="str">
        <f t="shared" si="29"/>
        <v>20229闽AW5Z36</v>
      </c>
    </row>
    <row r="845" s="85" customFormat="1" ht="20.1" customHeight="1" spans="1:13">
      <c r="A845" s="98">
        <v>844</v>
      </c>
      <c r="B845" s="99">
        <v>44834</v>
      </c>
      <c r="C845" s="142">
        <v>180020</v>
      </c>
      <c r="D845" s="159" t="s">
        <v>388</v>
      </c>
      <c r="E845" s="100">
        <v>12561</v>
      </c>
      <c r="F845" s="102">
        <f t="shared" si="28"/>
        <v>7.86002257700371</v>
      </c>
      <c r="G845" s="100">
        <v>62.01</v>
      </c>
      <c r="H845" s="102">
        <v>487.4</v>
      </c>
      <c r="I845" s="35">
        <v>27.6</v>
      </c>
      <c r="J845" s="7" t="s">
        <v>88</v>
      </c>
      <c r="K845" s="35"/>
      <c r="L845" s="151" t="s">
        <v>261</v>
      </c>
      <c r="M845" s="112" t="str">
        <f t="shared" si="29"/>
        <v>20229闽AW5Z36</v>
      </c>
    </row>
    <row r="846" s="85" customFormat="1" ht="20.1" customHeight="1" spans="1:13">
      <c r="A846" s="98">
        <v>845</v>
      </c>
      <c r="B846" s="99"/>
      <c r="C846" s="143"/>
      <c r="D846" s="143"/>
      <c r="E846" s="100"/>
      <c r="F846" s="102"/>
      <c r="G846" s="100"/>
      <c r="H846" s="100"/>
      <c r="I846" s="35"/>
      <c r="J846" s="35"/>
      <c r="K846" s="35"/>
      <c r="L846" s="147"/>
      <c r="M846" s="112" t="str">
        <f t="shared" si="29"/>
        <v>19001</v>
      </c>
    </row>
    <row r="847" s="85" customFormat="1" ht="20.1" customHeight="1" spans="1:13">
      <c r="A847" s="98">
        <v>846</v>
      </c>
      <c r="B847" s="99">
        <v>44809</v>
      </c>
      <c r="C847" s="142">
        <v>183018</v>
      </c>
      <c r="D847" s="157" t="s">
        <v>369</v>
      </c>
      <c r="E847" s="100">
        <v>6344</v>
      </c>
      <c r="F847" s="102">
        <f t="shared" si="28"/>
        <v>7.83975290697674</v>
      </c>
      <c r="G847" s="100">
        <v>55.04</v>
      </c>
      <c r="H847" s="100">
        <v>431.5</v>
      </c>
      <c r="I847" s="35">
        <v>549.23</v>
      </c>
      <c r="J847" s="7" t="s">
        <v>85</v>
      </c>
      <c r="K847" s="35"/>
      <c r="L847" s="146" t="s">
        <v>262</v>
      </c>
      <c r="M847" s="112" t="str">
        <f t="shared" si="29"/>
        <v>20229闽A83P3B</v>
      </c>
    </row>
    <row r="848" s="85" customFormat="1" ht="20.1" customHeight="1" spans="1:13">
      <c r="A848" s="98">
        <v>847</v>
      </c>
      <c r="B848" s="99">
        <v>44817</v>
      </c>
      <c r="C848" s="142">
        <v>183018</v>
      </c>
      <c r="D848" s="157" t="s">
        <v>369</v>
      </c>
      <c r="E848" s="100">
        <v>6836</v>
      </c>
      <c r="F848" s="102">
        <f t="shared" si="28"/>
        <v>8.00017470300489</v>
      </c>
      <c r="G848" s="100">
        <v>57.24</v>
      </c>
      <c r="H848" s="100">
        <v>457.93</v>
      </c>
      <c r="I848" s="35">
        <v>91.3</v>
      </c>
      <c r="J848" s="7" t="s">
        <v>85</v>
      </c>
      <c r="K848" s="35"/>
      <c r="L848" s="146" t="s">
        <v>262</v>
      </c>
      <c r="M848" s="112" t="str">
        <f t="shared" si="29"/>
        <v>20229闽A83P3B</v>
      </c>
    </row>
    <row r="849" s="85" customFormat="1" ht="20.1" customHeight="1" spans="1:13">
      <c r="A849" s="98">
        <v>848</v>
      </c>
      <c r="B849" s="99">
        <v>44822</v>
      </c>
      <c r="C849" s="142">
        <v>183018</v>
      </c>
      <c r="D849" s="160" t="s">
        <v>389</v>
      </c>
      <c r="E849" s="100">
        <v>7487</v>
      </c>
      <c r="F849" s="102">
        <f t="shared" si="28"/>
        <v>8.09968847352025</v>
      </c>
      <c r="G849" s="100">
        <v>64.2</v>
      </c>
      <c r="H849" s="102">
        <v>520</v>
      </c>
      <c r="I849" s="35">
        <v>480</v>
      </c>
      <c r="J849" s="7" t="s">
        <v>85</v>
      </c>
      <c r="K849" s="35"/>
      <c r="L849" s="151" t="s">
        <v>261</v>
      </c>
      <c r="M849" s="112" t="str">
        <f t="shared" si="29"/>
        <v>20229闽A83P3B</v>
      </c>
    </row>
    <row r="850" s="85" customFormat="1" ht="20.1" customHeight="1" spans="1:13">
      <c r="A850" s="98">
        <v>849</v>
      </c>
      <c r="B850" s="99">
        <v>44826</v>
      </c>
      <c r="C850" s="142">
        <v>183018</v>
      </c>
      <c r="D850" s="160" t="s">
        <v>389</v>
      </c>
      <c r="E850" s="100">
        <v>7911</v>
      </c>
      <c r="F850" s="102">
        <f t="shared" si="28"/>
        <v>7.85996055226824</v>
      </c>
      <c r="G850" s="100">
        <v>55.77</v>
      </c>
      <c r="H850" s="102">
        <v>438.35</v>
      </c>
      <c r="I850" s="35">
        <v>41.65</v>
      </c>
      <c r="J850" s="7" t="s">
        <v>85</v>
      </c>
      <c r="K850" s="35"/>
      <c r="L850" s="151" t="s">
        <v>261</v>
      </c>
      <c r="M850" s="112" t="str">
        <f t="shared" si="29"/>
        <v>20229闽A83P3B</v>
      </c>
    </row>
    <row r="851" s="85" customFormat="1" ht="20.1" customHeight="1" spans="1:13">
      <c r="A851" s="98">
        <v>850</v>
      </c>
      <c r="B851" s="99">
        <v>44833</v>
      </c>
      <c r="C851" s="142">
        <v>183018</v>
      </c>
      <c r="D851" s="160" t="s">
        <v>389</v>
      </c>
      <c r="E851" s="100">
        <v>8320</v>
      </c>
      <c r="F851" s="102">
        <f t="shared" si="28"/>
        <v>7.86002834868887</v>
      </c>
      <c r="G851" s="100">
        <v>56.44</v>
      </c>
      <c r="H851" s="102">
        <v>443.62</v>
      </c>
      <c r="I851" s="35">
        <v>1098.03</v>
      </c>
      <c r="J851" s="7" t="s">
        <v>85</v>
      </c>
      <c r="K851" s="35"/>
      <c r="L851" s="151" t="s">
        <v>261</v>
      </c>
      <c r="M851" s="112" t="str">
        <f t="shared" si="29"/>
        <v>20229闽A83P3B</v>
      </c>
    </row>
    <row r="852" s="85" customFormat="1" ht="20.1" customHeight="1" spans="1:13">
      <c r="A852" s="98">
        <v>851</v>
      </c>
      <c r="B852" s="99"/>
      <c r="C852" s="143"/>
      <c r="D852" s="143"/>
      <c r="E852" s="100"/>
      <c r="F852" s="102"/>
      <c r="G852" s="100"/>
      <c r="H852" s="100"/>
      <c r="I852" s="35"/>
      <c r="J852" s="35"/>
      <c r="K852" s="35"/>
      <c r="L852" s="147"/>
      <c r="M852" s="112" t="str">
        <f t="shared" si="29"/>
        <v>19001</v>
      </c>
    </row>
    <row r="853" s="85" customFormat="1" ht="20.1" customHeight="1" spans="1:13">
      <c r="A853" s="98">
        <v>852</v>
      </c>
      <c r="B853" s="99">
        <v>44807</v>
      </c>
      <c r="C853" s="100">
        <v>182002</v>
      </c>
      <c r="D853" s="157" t="s">
        <v>371</v>
      </c>
      <c r="E853" s="100">
        <v>34233</v>
      </c>
      <c r="F853" s="102">
        <f t="shared" si="28"/>
        <v>8.13074712643678</v>
      </c>
      <c r="G853" s="100">
        <v>48.72</v>
      </c>
      <c r="H853" s="100">
        <v>396.13</v>
      </c>
      <c r="I853" s="35">
        <v>2317.08</v>
      </c>
      <c r="J853" s="7" t="s">
        <v>144</v>
      </c>
      <c r="K853" s="7"/>
      <c r="L853" s="146" t="s">
        <v>262</v>
      </c>
      <c r="M853" s="112" t="str">
        <f t="shared" si="29"/>
        <v>20229闽AK8E11</v>
      </c>
    </row>
    <row r="854" s="85" customFormat="1" ht="20.1" customHeight="1" spans="1:13">
      <c r="A854" s="98">
        <v>853</v>
      </c>
      <c r="B854" s="99"/>
      <c r="C854" s="143"/>
      <c r="D854" s="143"/>
      <c r="E854" s="100"/>
      <c r="F854" s="102"/>
      <c r="G854" s="100"/>
      <c r="H854" s="100"/>
      <c r="I854" s="35"/>
      <c r="J854" s="35"/>
      <c r="K854" s="35"/>
      <c r="L854" s="147"/>
      <c r="M854" s="112" t="str">
        <f t="shared" si="29"/>
        <v>19001</v>
      </c>
    </row>
    <row r="855" s="85" customFormat="1" ht="20.1" customHeight="1" spans="1:13">
      <c r="A855" s="98">
        <v>854</v>
      </c>
      <c r="B855" s="99">
        <v>44807</v>
      </c>
      <c r="C855" s="142">
        <v>190002</v>
      </c>
      <c r="D855" s="159" t="s">
        <v>390</v>
      </c>
      <c r="E855" s="100">
        <v>170470</v>
      </c>
      <c r="F855" s="102">
        <f t="shared" si="28"/>
        <v>8.23010752688172</v>
      </c>
      <c r="G855" s="100">
        <v>46.5</v>
      </c>
      <c r="H855" s="102">
        <v>382.7</v>
      </c>
      <c r="I855" s="35">
        <v>1884.28</v>
      </c>
      <c r="J855" s="7" t="s">
        <v>93</v>
      </c>
      <c r="K855" s="149"/>
      <c r="L855" s="151" t="s">
        <v>261</v>
      </c>
      <c r="M855" s="112" t="str">
        <f t="shared" si="29"/>
        <v>20229闽A632Q8</v>
      </c>
    </row>
    <row r="856" s="85" customFormat="1" ht="20.1" customHeight="1" spans="1:13">
      <c r="A856" s="98">
        <v>855</v>
      </c>
      <c r="B856" s="99">
        <v>44810</v>
      </c>
      <c r="C856" s="142">
        <v>190002</v>
      </c>
      <c r="D856" s="159" t="s">
        <v>390</v>
      </c>
      <c r="E856" s="100">
        <v>170960</v>
      </c>
      <c r="F856" s="102">
        <f t="shared" si="28"/>
        <v>8.22999509081983</v>
      </c>
      <c r="G856" s="100">
        <v>40.74</v>
      </c>
      <c r="H856" s="102">
        <v>335.29</v>
      </c>
      <c r="I856" s="35">
        <v>1548.99</v>
      </c>
      <c r="J856" s="7" t="s">
        <v>93</v>
      </c>
      <c r="K856" s="149"/>
      <c r="L856" s="151" t="s">
        <v>261</v>
      </c>
      <c r="M856" s="112" t="str">
        <f t="shared" si="29"/>
        <v>20229闽A632Q8</v>
      </c>
    </row>
    <row r="857" s="85" customFormat="1" ht="20.1" customHeight="1" spans="1:13">
      <c r="A857" s="98">
        <v>856</v>
      </c>
      <c r="B857" s="99">
        <v>44812</v>
      </c>
      <c r="C857" s="142">
        <v>190002</v>
      </c>
      <c r="D857" s="159" t="s">
        <v>390</v>
      </c>
      <c r="E857" s="100">
        <v>171613</v>
      </c>
      <c r="F857" s="102">
        <f t="shared" si="28"/>
        <v>8.37879968823071</v>
      </c>
      <c r="G857" s="100">
        <v>51.32</v>
      </c>
      <c r="H857" s="102">
        <v>430</v>
      </c>
      <c r="I857" s="35">
        <v>1118.99</v>
      </c>
      <c r="J857" s="7" t="s">
        <v>93</v>
      </c>
      <c r="K857" s="35"/>
      <c r="L857" s="151" t="s">
        <v>261</v>
      </c>
      <c r="M857" s="112" t="str">
        <f t="shared" si="29"/>
        <v>20229闽A632Q8</v>
      </c>
    </row>
    <row r="858" s="85" customFormat="1" ht="20.1" customHeight="1" spans="1:13">
      <c r="A858" s="98">
        <v>857</v>
      </c>
      <c r="B858" s="99">
        <v>44818</v>
      </c>
      <c r="C858" s="142">
        <v>190002</v>
      </c>
      <c r="D858" s="159" t="s">
        <v>390</v>
      </c>
      <c r="E858" s="100">
        <v>172141</v>
      </c>
      <c r="F858" s="102">
        <f t="shared" si="28"/>
        <v>8.37991089509923</v>
      </c>
      <c r="G858" s="100">
        <v>49.38</v>
      </c>
      <c r="H858" s="102">
        <v>413.8</v>
      </c>
      <c r="I858" s="35">
        <v>705.19</v>
      </c>
      <c r="J858" s="7" t="s">
        <v>93</v>
      </c>
      <c r="K858" s="35"/>
      <c r="L858" s="151" t="s">
        <v>261</v>
      </c>
      <c r="M858" s="112" t="str">
        <f t="shared" si="29"/>
        <v>20229闽A632Q8</v>
      </c>
    </row>
    <row r="859" s="85" customFormat="1" ht="20.1" customHeight="1" spans="1:13">
      <c r="A859" s="98">
        <v>858</v>
      </c>
      <c r="B859" s="99">
        <v>44822</v>
      </c>
      <c r="C859" s="142">
        <v>190002</v>
      </c>
      <c r="D859" s="159" t="s">
        <v>390</v>
      </c>
      <c r="E859" s="100">
        <v>172797</v>
      </c>
      <c r="F859" s="102">
        <f t="shared" si="28"/>
        <v>8.37988826815642</v>
      </c>
      <c r="G859" s="100">
        <v>50.12</v>
      </c>
      <c r="H859" s="102">
        <v>420</v>
      </c>
      <c r="I859" s="35">
        <v>285.19</v>
      </c>
      <c r="J859" s="7" t="s">
        <v>93</v>
      </c>
      <c r="K859" s="35"/>
      <c r="L859" s="151" t="s">
        <v>261</v>
      </c>
      <c r="M859" s="112" t="str">
        <f t="shared" si="29"/>
        <v>20229闽A632Q8</v>
      </c>
    </row>
    <row r="860" s="85" customFormat="1" ht="20.1" customHeight="1" spans="1:13">
      <c r="A860" s="98">
        <v>859</v>
      </c>
      <c r="B860" s="99">
        <v>44829</v>
      </c>
      <c r="C860" s="142">
        <v>190002</v>
      </c>
      <c r="D860" s="159" t="s">
        <v>390</v>
      </c>
      <c r="E860" s="100">
        <v>173354</v>
      </c>
      <c r="F860" s="102">
        <f t="shared" ref="F860:F891" si="30">H860/G860</f>
        <v>8.14992088607595</v>
      </c>
      <c r="G860" s="100">
        <v>50.56</v>
      </c>
      <c r="H860" s="102">
        <v>412.06</v>
      </c>
      <c r="I860" s="35">
        <v>373.13</v>
      </c>
      <c r="J860" s="7" t="s">
        <v>93</v>
      </c>
      <c r="K860" s="35"/>
      <c r="L860" s="151" t="s">
        <v>261</v>
      </c>
      <c r="M860" s="112" t="str">
        <f t="shared" si="29"/>
        <v>20229闽A632Q8</v>
      </c>
    </row>
    <row r="861" s="85" customFormat="1" ht="20.1" customHeight="1" spans="1:13">
      <c r="A861" s="98">
        <v>860</v>
      </c>
      <c r="B861" s="99"/>
      <c r="C861" s="143"/>
      <c r="D861" s="143"/>
      <c r="E861" s="100"/>
      <c r="F861" s="102"/>
      <c r="G861" s="100"/>
      <c r="H861" s="100"/>
      <c r="I861" s="35"/>
      <c r="J861" s="35"/>
      <c r="K861" s="35"/>
      <c r="L861" s="147"/>
      <c r="M861" s="112" t="str">
        <f t="shared" si="29"/>
        <v>19001</v>
      </c>
    </row>
    <row r="862" s="85" customFormat="1" ht="20.1" customHeight="1" spans="1:13">
      <c r="A862" s="98">
        <v>861</v>
      </c>
      <c r="B862" s="99">
        <v>44806</v>
      </c>
      <c r="C862" s="142">
        <v>183020</v>
      </c>
      <c r="D862" s="157" t="s">
        <v>374</v>
      </c>
      <c r="E862" s="100">
        <v>3092</v>
      </c>
      <c r="F862" s="102">
        <f t="shared" si="30"/>
        <v>8.13007090549808</v>
      </c>
      <c r="G862" s="100">
        <v>86.03</v>
      </c>
      <c r="H862" s="100">
        <v>699.43</v>
      </c>
      <c r="I862" s="35">
        <v>1447.74</v>
      </c>
      <c r="J862" s="7" t="s">
        <v>82</v>
      </c>
      <c r="K862" s="35"/>
      <c r="L862" s="146" t="s">
        <v>262</v>
      </c>
      <c r="M862" s="112" t="str">
        <f t="shared" si="29"/>
        <v>20229闽A30Q3J</v>
      </c>
    </row>
    <row r="863" s="85" customFormat="1" ht="20.1" customHeight="1" spans="1:13">
      <c r="A863" s="98">
        <v>862</v>
      </c>
      <c r="B863" s="99">
        <v>44817</v>
      </c>
      <c r="C863" s="142">
        <v>183020</v>
      </c>
      <c r="D863" s="157" t="s">
        <v>374</v>
      </c>
      <c r="E863" s="100">
        <v>3359</v>
      </c>
      <c r="F863" s="102">
        <f t="shared" si="30"/>
        <v>8.28020247469066</v>
      </c>
      <c r="G863" s="100">
        <v>88.9</v>
      </c>
      <c r="H863" s="100">
        <v>736.11</v>
      </c>
      <c r="I863" s="35">
        <v>289.9</v>
      </c>
      <c r="J863" s="7" t="s">
        <v>82</v>
      </c>
      <c r="K863" s="35"/>
      <c r="L863" s="146" t="s">
        <v>262</v>
      </c>
      <c r="M863" s="112" t="str">
        <f t="shared" si="29"/>
        <v>20229闽A30Q3J</v>
      </c>
    </row>
    <row r="864" s="85" customFormat="1" ht="20.1" customHeight="1" spans="1:13">
      <c r="A864" s="98">
        <v>863</v>
      </c>
      <c r="B864" s="99">
        <v>44824</v>
      </c>
      <c r="C864" s="142">
        <v>183020</v>
      </c>
      <c r="D864" s="157" t="s">
        <v>374</v>
      </c>
      <c r="E864" s="100">
        <v>3576</v>
      </c>
      <c r="F864" s="102">
        <f t="shared" si="30"/>
        <v>8.27921136561322</v>
      </c>
      <c r="G864" s="100">
        <v>34.49</v>
      </c>
      <c r="H864" s="100">
        <v>285.55</v>
      </c>
      <c r="I864" s="35">
        <v>4.35</v>
      </c>
      <c r="J864" s="7" t="s">
        <v>82</v>
      </c>
      <c r="K864" s="35"/>
      <c r="L864" s="146" t="s">
        <v>262</v>
      </c>
      <c r="M864" s="112" t="str">
        <f t="shared" si="29"/>
        <v>20229闽A30Q3J</v>
      </c>
    </row>
    <row r="865" s="85" customFormat="1" ht="20.1" customHeight="1" spans="1:13">
      <c r="A865" s="98">
        <v>864</v>
      </c>
      <c r="B865" s="99"/>
      <c r="C865" s="143"/>
      <c r="D865" s="143"/>
      <c r="E865" s="100"/>
      <c r="F865" s="102"/>
      <c r="G865" s="100"/>
      <c r="H865" s="100"/>
      <c r="I865" s="35"/>
      <c r="J865" s="35"/>
      <c r="K865" s="35"/>
      <c r="L865" s="147"/>
      <c r="M865" s="112" t="str">
        <f t="shared" si="29"/>
        <v>19001</v>
      </c>
    </row>
    <row r="866" s="85" customFormat="1" ht="20.1" customHeight="1" spans="1:13">
      <c r="A866" s="98">
        <v>865</v>
      </c>
      <c r="B866" s="99">
        <v>44807</v>
      </c>
      <c r="C866" s="142">
        <v>183017</v>
      </c>
      <c r="D866" s="157" t="s">
        <v>375</v>
      </c>
      <c r="E866" s="100">
        <v>670</v>
      </c>
      <c r="F866" s="102">
        <f t="shared" si="30"/>
        <v>8.12960082944531</v>
      </c>
      <c r="G866" s="100">
        <v>77.16</v>
      </c>
      <c r="H866" s="100">
        <v>627.28</v>
      </c>
      <c r="I866" s="35">
        <v>569.45</v>
      </c>
      <c r="J866" s="7" t="s">
        <v>80</v>
      </c>
      <c r="K866" s="35"/>
      <c r="L866" s="146" t="s">
        <v>262</v>
      </c>
      <c r="M866" s="112" t="str">
        <f t="shared" si="29"/>
        <v>20229闽A92P3N</v>
      </c>
    </row>
    <row r="867" s="85" customFormat="1" ht="20.1" customHeight="1" spans="1:13">
      <c r="A867" s="98">
        <v>866</v>
      </c>
      <c r="B867" s="99">
        <v>44812</v>
      </c>
      <c r="C867" s="142">
        <v>183017</v>
      </c>
      <c r="D867" s="157" t="s">
        <v>375</v>
      </c>
      <c r="E867" s="100">
        <v>839</v>
      </c>
      <c r="F867" s="102">
        <f t="shared" si="30"/>
        <v>8.28035959165016</v>
      </c>
      <c r="G867" s="100">
        <v>65.63</v>
      </c>
      <c r="H867" s="100">
        <v>543.44</v>
      </c>
      <c r="I867" s="35">
        <v>26.01</v>
      </c>
      <c r="J867" s="7" t="s">
        <v>80</v>
      </c>
      <c r="K867" s="35"/>
      <c r="L867" s="146" t="s">
        <v>262</v>
      </c>
      <c r="M867" s="112" t="str">
        <f t="shared" si="29"/>
        <v>20229闽A92P3N</v>
      </c>
    </row>
    <row r="868" s="85" customFormat="1" ht="20.1" customHeight="1" spans="1:13">
      <c r="A868" s="98">
        <v>867</v>
      </c>
      <c r="B868" s="99">
        <v>44817</v>
      </c>
      <c r="C868" s="142">
        <v>183017</v>
      </c>
      <c r="D868" s="157" t="s">
        <v>375</v>
      </c>
      <c r="E868" s="100">
        <v>958</v>
      </c>
      <c r="F868" s="102">
        <f t="shared" si="30"/>
        <v>8.27991767127316</v>
      </c>
      <c r="G868" s="100">
        <v>68.02</v>
      </c>
      <c r="H868" s="100">
        <v>563.2</v>
      </c>
      <c r="I868" s="35">
        <v>1884.54</v>
      </c>
      <c r="J868" s="7" t="s">
        <v>80</v>
      </c>
      <c r="K868" s="35"/>
      <c r="L868" s="146" t="s">
        <v>262</v>
      </c>
      <c r="M868" s="112" t="str">
        <f t="shared" si="29"/>
        <v>20229闽A92P3N</v>
      </c>
    </row>
    <row r="869" s="85" customFormat="1" ht="20.1" customHeight="1" spans="1:13">
      <c r="A869" s="98">
        <v>868</v>
      </c>
      <c r="B869" s="99">
        <v>44823</v>
      </c>
      <c r="C869" s="142">
        <v>183017</v>
      </c>
      <c r="D869" s="157" t="s">
        <v>375</v>
      </c>
      <c r="E869" s="100">
        <v>1118</v>
      </c>
      <c r="F869" s="102">
        <f t="shared" si="30"/>
        <v>8.28041287785697</v>
      </c>
      <c r="G869" s="100">
        <v>81.38</v>
      </c>
      <c r="H869" s="100">
        <v>673.86</v>
      </c>
      <c r="I869" s="35">
        <v>1210.68</v>
      </c>
      <c r="J869" s="7" t="s">
        <v>80</v>
      </c>
      <c r="K869" s="35"/>
      <c r="L869" s="146" t="s">
        <v>262</v>
      </c>
      <c r="M869" s="112" t="str">
        <f t="shared" si="29"/>
        <v>20229闽A92P3N</v>
      </c>
    </row>
    <row r="870" s="85" customFormat="1" ht="20.1" customHeight="1" spans="1:13">
      <c r="A870" s="98">
        <v>869</v>
      </c>
      <c r="B870" s="99">
        <v>44829</v>
      </c>
      <c r="C870" s="142">
        <v>183017</v>
      </c>
      <c r="D870" s="157" t="s">
        <v>375</v>
      </c>
      <c r="E870" s="100">
        <v>1272</v>
      </c>
      <c r="F870" s="102">
        <f t="shared" si="30"/>
        <v>8.05013404825737</v>
      </c>
      <c r="G870" s="100">
        <v>74.6</v>
      </c>
      <c r="H870" s="100">
        <v>600.54</v>
      </c>
      <c r="I870" s="35">
        <v>610.14</v>
      </c>
      <c r="J870" s="7" t="s">
        <v>80</v>
      </c>
      <c r="K870" s="35"/>
      <c r="L870" s="146" t="s">
        <v>262</v>
      </c>
      <c r="M870" s="112" t="str">
        <f t="shared" si="29"/>
        <v>20229闽A92P3N</v>
      </c>
    </row>
    <row r="871" s="85" customFormat="1" ht="20.1" customHeight="1" spans="1:13">
      <c r="A871" s="98">
        <v>870</v>
      </c>
      <c r="B871" s="99">
        <v>44834</v>
      </c>
      <c r="C871" s="142">
        <v>183017</v>
      </c>
      <c r="D871" s="157" t="s">
        <v>375</v>
      </c>
      <c r="E871" s="100">
        <v>1405</v>
      </c>
      <c r="F871" s="102">
        <f t="shared" si="30"/>
        <v>8.04973645087174</v>
      </c>
      <c r="G871" s="100">
        <v>73.99</v>
      </c>
      <c r="H871" s="102">
        <v>595.6</v>
      </c>
      <c r="I871" s="35">
        <v>746.79</v>
      </c>
      <c r="J871" s="7" t="s">
        <v>80</v>
      </c>
      <c r="K871" s="35"/>
      <c r="L871" s="146" t="s">
        <v>262</v>
      </c>
      <c r="M871" s="112" t="str">
        <f t="shared" si="29"/>
        <v>20229闽A92P3N</v>
      </c>
    </row>
    <row r="872" s="85" customFormat="1" ht="20.1" customHeight="1" spans="1:13">
      <c r="A872" s="98">
        <v>871</v>
      </c>
      <c r="B872" s="99"/>
      <c r="C872" s="143"/>
      <c r="D872" s="143"/>
      <c r="E872" s="100"/>
      <c r="F872" s="102"/>
      <c r="G872" s="100"/>
      <c r="H872" s="100"/>
      <c r="I872" s="35"/>
      <c r="J872" s="35"/>
      <c r="K872" s="35"/>
      <c r="L872" s="147"/>
      <c r="M872" s="112" t="str">
        <f t="shared" si="29"/>
        <v>19001</v>
      </c>
    </row>
    <row r="873" s="85" customFormat="1" ht="20.1" customHeight="1" spans="1:13">
      <c r="A873" s="98">
        <v>872</v>
      </c>
      <c r="B873" s="99">
        <v>44809</v>
      </c>
      <c r="C873" s="143"/>
      <c r="D873" s="155" t="s">
        <v>102</v>
      </c>
      <c r="E873" s="100"/>
      <c r="F873" s="102">
        <f t="shared" si="30"/>
        <v>8.13282107574094</v>
      </c>
      <c r="G873" s="100">
        <v>9.11</v>
      </c>
      <c r="H873" s="100">
        <v>74.09</v>
      </c>
      <c r="I873" s="35">
        <v>720.45</v>
      </c>
      <c r="J873" s="7" t="s">
        <v>102</v>
      </c>
      <c r="K873" s="35"/>
      <c r="L873" s="146" t="s">
        <v>262</v>
      </c>
      <c r="M873" s="112" t="str">
        <f t="shared" si="29"/>
        <v>20229油桶</v>
      </c>
    </row>
    <row r="874" s="85" customFormat="1" ht="20.1" customHeight="1" spans="1:13">
      <c r="A874" s="98">
        <v>873</v>
      </c>
      <c r="B874" s="99">
        <v>44817</v>
      </c>
      <c r="C874" s="143"/>
      <c r="D874" s="155" t="s">
        <v>102</v>
      </c>
      <c r="E874" s="100"/>
      <c r="F874" s="102">
        <f t="shared" si="30"/>
        <v>8.27783669141039</v>
      </c>
      <c r="G874" s="100">
        <v>9.43</v>
      </c>
      <c r="H874" s="100">
        <v>78.06</v>
      </c>
      <c r="I874" s="35">
        <v>642.39</v>
      </c>
      <c r="J874" s="7" t="s">
        <v>102</v>
      </c>
      <c r="K874" s="35"/>
      <c r="L874" s="146" t="s">
        <v>262</v>
      </c>
      <c r="M874" s="112" t="str">
        <f t="shared" si="29"/>
        <v>20229油桶</v>
      </c>
    </row>
    <row r="875" s="85" customFormat="1" ht="20.1" customHeight="1" spans="1:13">
      <c r="A875" s="98">
        <v>874</v>
      </c>
      <c r="B875" s="99"/>
      <c r="C875" s="143"/>
      <c r="D875" s="143"/>
      <c r="E875" s="100"/>
      <c r="F875" s="102"/>
      <c r="G875" s="100"/>
      <c r="H875" s="100"/>
      <c r="I875" s="35"/>
      <c r="J875" s="35"/>
      <c r="K875" s="35"/>
      <c r="L875" s="147"/>
      <c r="M875" s="112" t="str">
        <f t="shared" si="29"/>
        <v>19001</v>
      </c>
    </row>
    <row r="876" s="85" customFormat="1" ht="20.1" customHeight="1" spans="1:13">
      <c r="A876" s="98">
        <v>875</v>
      </c>
      <c r="B876" s="99">
        <v>44805</v>
      </c>
      <c r="C876" s="142">
        <v>183016</v>
      </c>
      <c r="D876" s="157" t="s">
        <v>376</v>
      </c>
      <c r="E876" s="100">
        <v>2822</v>
      </c>
      <c r="F876" s="102">
        <f t="shared" si="30"/>
        <v>8.12974019686945</v>
      </c>
      <c r="G876" s="100">
        <v>61.97</v>
      </c>
      <c r="H876" s="100">
        <v>503.8</v>
      </c>
      <c r="I876" s="35">
        <v>1094.06</v>
      </c>
      <c r="J876" s="7" t="s">
        <v>77</v>
      </c>
      <c r="K876" s="35"/>
      <c r="L876" s="146" t="s">
        <v>262</v>
      </c>
      <c r="M876" s="112" t="str">
        <f t="shared" si="29"/>
        <v>20229闽A63Q6R</v>
      </c>
    </row>
    <row r="877" s="85" customFormat="1" ht="20.1" customHeight="1" spans="1:13">
      <c r="A877" s="98">
        <v>876</v>
      </c>
      <c r="B877" s="99">
        <v>44810</v>
      </c>
      <c r="C877" s="142">
        <v>183016</v>
      </c>
      <c r="D877" s="157" t="s">
        <v>376</v>
      </c>
      <c r="E877" s="100">
        <v>2914</v>
      </c>
      <c r="F877" s="102">
        <f t="shared" si="30"/>
        <v>8.13002935589708</v>
      </c>
      <c r="G877" s="100">
        <v>57.91</v>
      </c>
      <c r="H877" s="100">
        <v>470.81</v>
      </c>
      <c r="I877" s="35">
        <v>623.25</v>
      </c>
      <c r="J877" s="7" t="s">
        <v>77</v>
      </c>
      <c r="K877" s="35"/>
      <c r="L877" s="146" t="s">
        <v>262</v>
      </c>
      <c r="M877" s="112" t="str">
        <f t="shared" si="29"/>
        <v>20229闽A63Q6R</v>
      </c>
    </row>
    <row r="878" s="85" customFormat="1" ht="20.1" customHeight="1" spans="1:13">
      <c r="A878" s="98">
        <v>877</v>
      </c>
      <c r="B878" s="99">
        <v>44813</v>
      </c>
      <c r="C878" s="142">
        <v>183016</v>
      </c>
      <c r="D878" s="157" t="s">
        <v>376</v>
      </c>
      <c r="E878" s="100">
        <v>2978</v>
      </c>
      <c r="F878" s="102">
        <f t="shared" si="30"/>
        <v>8.28</v>
      </c>
      <c r="G878" s="100">
        <v>44.5</v>
      </c>
      <c r="H878" s="100">
        <v>368.46</v>
      </c>
      <c r="I878" s="35">
        <v>1254.79</v>
      </c>
      <c r="J878" s="7" t="s">
        <v>77</v>
      </c>
      <c r="K878" s="35"/>
      <c r="L878" s="146" t="s">
        <v>262</v>
      </c>
      <c r="M878" s="112" t="str">
        <f t="shared" si="29"/>
        <v>20229闽A63Q6R</v>
      </c>
    </row>
    <row r="879" s="85" customFormat="1" ht="20.1" customHeight="1" spans="1:13">
      <c r="A879" s="98">
        <v>878</v>
      </c>
      <c r="B879" s="99">
        <v>44819</v>
      </c>
      <c r="C879" s="142">
        <v>183016</v>
      </c>
      <c r="D879" s="157" t="s">
        <v>376</v>
      </c>
      <c r="E879" s="100">
        <v>3090</v>
      </c>
      <c r="F879" s="102">
        <f t="shared" si="30"/>
        <v>8.28005464480874</v>
      </c>
      <c r="G879" s="100">
        <v>65.88</v>
      </c>
      <c r="H879" s="100">
        <v>545.49</v>
      </c>
      <c r="I879" s="35">
        <v>709.3</v>
      </c>
      <c r="J879" s="7" t="s">
        <v>77</v>
      </c>
      <c r="K879" s="35"/>
      <c r="L879" s="146" t="s">
        <v>262</v>
      </c>
      <c r="M879" s="112" t="str">
        <f t="shared" si="29"/>
        <v>20229闽A63Q6R</v>
      </c>
    </row>
    <row r="880" s="85" customFormat="1" ht="20.1" customHeight="1" spans="1:13">
      <c r="A880" s="98">
        <v>879</v>
      </c>
      <c r="B880" s="99">
        <v>44822</v>
      </c>
      <c r="C880" s="142">
        <v>183016</v>
      </c>
      <c r="D880" s="157" t="s">
        <v>376</v>
      </c>
      <c r="E880" s="100">
        <v>3179</v>
      </c>
      <c r="F880" s="102">
        <f t="shared" si="30"/>
        <v>8.28019076818259</v>
      </c>
      <c r="G880" s="100">
        <v>58.71</v>
      </c>
      <c r="H880" s="100">
        <v>486.13</v>
      </c>
      <c r="I880" s="35">
        <v>723.17</v>
      </c>
      <c r="J880" s="7" t="s">
        <v>77</v>
      </c>
      <c r="K880" s="35"/>
      <c r="L880" s="146" t="s">
        <v>262</v>
      </c>
      <c r="M880" s="112" t="str">
        <f t="shared" si="29"/>
        <v>20229闽A63Q6R</v>
      </c>
    </row>
    <row r="881" s="85" customFormat="1" ht="20.1" customHeight="1" spans="1:13">
      <c r="A881" s="98">
        <v>880</v>
      </c>
      <c r="B881" s="99">
        <v>44827</v>
      </c>
      <c r="C881" s="142">
        <v>183016</v>
      </c>
      <c r="D881" s="157" t="s">
        <v>376</v>
      </c>
      <c r="E881" s="100">
        <v>3251</v>
      </c>
      <c r="F881" s="102">
        <f t="shared" si="30"/>
        <v>8.04994590695997</v>
      </c>
      <c r="G881" s="100">
        <v>55.46</v>
      </c>
      <c r="H881" s="100">
        <v>446.45</v>
      </c>
      <c r="I881" s="35">
        <v>276.72</v>
      </c>
      <c r="J881" s="7" t="s">
        <v>77</v>
      </c>
      <c r="K881" s="35"/>
      <c r="L881" s="146" t="s">
        <v>262</v>
      </c>
      <c r="M881" s="112" t="str">
        <f t="shared" si="29"/>
        <v>20229闽A63Q6R</v>
      </c>
    </row>
    <row r="882" s="85" customFormat="1" ht="20.1" customHeight="1" spans="1:13">
      <c r="A882" s="98">
        <v>881</v>
      </c>
      <c r="B882" s="99">
        <v>44831</v>
      </c>
      <c r="C882" s="142">
        <v>183016</v>
      </c>
      <c r="D882" s="157" t="s">
        <v>376</v>
      </c>
      <c r="E882" s="100">
        <v>3354</v>
      </c>
      <c r="F882" s="102">
        <f t="shared" si="30"/>
        <v>8.04963882200408</v>
      </c>
      <c r="G882" s="100">
        <v>53.99</v>
      </c>
      <c r="H882" s="100">
        <v>434.6</v>
      </c>
      <c r="I882" s="35">
        <v>342.12</v>
      </c>
      <c r="J882" s="7" t="s">
        <v>77</v>
      </c>
      <c r="K882" s="35"/>
      <c r="L882" s="146" t="s">
        <v>262</v>
      </c>
      <c r="M882" s="112" t="str">
        <f t="shared" si="29"/>
        <v>20229闽A63Q6R</v>
      </c>
    </row>
    <row r="883" s="85" customFormat="1" ht="20.1" customHeight="1" spans="1:13">
      <c r="A883" s="98">
        <v>882</v>
      </c>
      <c r="B883" s="99"/>
      <c r="C883" s="143"/>
      <c r="D883" s="143"/>
      <c r="E883" s="100"/>
      <c r="F883" s="102"/>
      <c r="G883" s="100"/>
      <c r="H883" s="100"/>
      <c r="I883" s="35"/>
      <c r="J883" s="35"/>
      <c r="K883" s="35"/>
      <c r="L883" s="147"/>
      <c r="M883" s="112" t="str">
        <f t="shared" si="29"/>
        <v>19001</v>
      </c>
    </row>
    <row r="884" s="85" customFormat="1" ht="20.1" customHeight="1" spans="1:13">
      <c r="A884" s="98">
        <v>883</v>
      </c>
      <c r="B884" s="99">
        <v>44805</v>
      </c>
      <c r="C884" s="142">
        <v>121020</v>
      </c>
      <c r="D884" s="157" t="s">
        <v>377</v>
      </c>
      <c r="E884" s="100">
        <v>8421</v>
      </c>
      <c r="F884" s="102">
        <f t="shared" si="30"/>
        <v>7.84006352087114</v>
      </c>
      <c r="G884" s="100">
        <v>88.16</v>
      </c>
      <c r="H884" s="100">
        <v>691.18</v>
      </c>
      <c r="I884" s="35">
        <v>1409.12</v>
      </c>
      <c r="J884" s="7" t="s">
        <v>64</v>
      </c>
      <c r="K884" s="35"/>
      <c r="L884" s="146" t="s">
        <v>262</v>
      </c>
      <c r="M884" s="112" t="str">
        <f t="shared" si="29"/>
        <v>20229闽AU9103</v>
      </c>
    </row>
    <row r="885" s="85" customFormat="1" ht="20.1" customHeight="1" spans="1:13">
      <c r="A885" s="98">
        <v>884</v>
      </c>
      <c r="B885" s="99">
        <v>44808</v>
      </c>
      <c r="C885" s="142">
        <v>121020</v>
      </c>
      <c r="D885" s="157" t="s">
        <v>377</v>
      </c>
      <c r="E885" s="100">
        <v>8616</v>
      </c>
      <c r="F885" s="102">
        <f t="shared" si="30"/>
        <v>7.8399647110719</v>
      </c>
      <c r="G885" s="100">
        <v>113.35</v>
      </c>
      <c r="H885" s="100">
        <v>888.66</v>
      </c>
      <c r="I885" s="35">
        <v>2020.46</v>
      </c>
      <c r="J885" s="7" t="s">
        <v>64</v>
      </c>
      <c r="K885" s="35"/>
      <c r="L885" s="146" t="s">
        <v>262</v>
      </c>
      <c r="M885" s="112" t="str">
        <f t="shared" si="29"/>
        <v>20229闽AU9103</v>
      </c>
    </row>
    <row r="886" s="85" customFormat="1" ht="20.1" customHeight="1" spans="1:13">
      <c r="A886" s="98">
        <v>885</v>
      </c>
      <c r="B886" s="99">
        <v>44811</v>
      </c>
      <c r="C886" s="142">
        <v>121020</v>
      </c>
      <c r="D886" s="157" t="s">
        <v>377</v>
      </c>
      <c r="E886" s="100">
        <v>8829</v>
      </c>
      <c r="F886" s="102">
        <f t="shared" si="30"/>
        <v>8.00025579809004</v>
      </c>
      <c r="G886" s="100">
        <v>117.28</v>
      </c>
      <c r="H886" s="100">
        <v>938.27</v>
      </c>
      <c r="I886" s="35">
        <v>1082.19</v>
      </c>
      <c r="J886" s="7" t="s">
        <v>64</v>
      </c>
      <c r="K886" s="35"/>
      <c r="L886" s="146" t="s">
        <v>262</v>
      </c>
      <c r="M886" s="112" t="str">
        <f t="shared" si="29"/>
        <v>20229闽AU9103</v>
      </c>
    </row>
    <row r="887" s="85" customFormat="1" ht="20.1" customHeight="1" spans="1:13">
      <c r="A887" s="98">
        <v>886</v>
      </c>
      <c r="B887" s="99">
        <v>44814</v>
      </c>
      <c r="C887" s="142">
        <v>121020</v>
      </c>
      <c r="D887" s="157" t="s">
        <v>377</v>
      </c>
      <c r="E887" s="100">
        <v>9048</v>
      </c>
      <c r="F887" s="102">
        <f t="shared" si="30"/>
        <v>8.00026385224274</v>
      </c>
      <c r="G887" s="100">
        <v>113.7</v>
      </c>
      <c r="H887" s="100">
        <v>909.63</v>
      </c>
      <c r="I887" s="35">
        <v>172.56</v>
      </c>
      <c r="J887" s="7" t="s">
        <v>64</v>
      </c>
      <c r="K887" s="35"/>
      <c r="L887" s="146" t="s">
        <v>262</v>
      </c>
      <c r="M887" s="112" t="str">
        <f t="shared" si="29"/>
        <v>20229闽AU9103</v>
      </c>
    </row>
    <row r="888" s="85" customFormat="1" ht="20.1" customHeight="1" spans="1:13">
      <c r="A888" s="98">
        <v>887</v>
      </c>
      <c r="B888" s="99">
        <v>44816</v>
      </c>
      <c r="C888" s="142">
        <v>121020</v>
      </c>
      <c r="D888" s="157" t="s">
        <v>377</v>
      </c>
      <c r="E888" s="100">
        <v>9159</v>
      </c>
      <c r="F888" s="102">
        <f t="shared" si="30"/>
        <v>8.00188412623646</v>
      </c>
      <c r="G888" s="100">
        <v>21.23</v>
      </c>
      <c r="H888" s="100">
        <v>169.88</v>
      </c>
      <c r="I888" s="35">
        <v>2.68</v>
      </c>
      <c r="J888" s="7" t="s">
        <v>64</v>
      </c>
      <c r="K888" s="35"/>
      <c r="L888" s="146" t="s">
        <v>262</v>
      </c>
      <c r="M888" s="112" t="str">
        <f t="shared" si="29"/>
        <v>20229闽AU9103</v>
      </c>
    </row>
    <row r="889" s="85" customFormat="1" ht="20.1" customHeight="1" spans="1:13">
      <c r="A889" s="98">
        <v>888</v>
      </c>
      <c r="B889" s="99">
        <v>44818</v>
      </c>
      <c r="C889" s="142">
        <v>121020</v>
      </c>
      <c r="D889" s="160" t="s">
        <v>391</v>
      </c>
      <c r="E889" s="100">
        <v>9289</v>
      </c>
      <c r="F889" s="102">
        <f t="shared" si="30"/>
        <v>8.09980448747789</v>
      </c>
      <c r="G889" s="100">
        <v>107.41</v>
      </c>
      <c r="H889" s="102">
        <v>870</v>
      </c>
      <c r="I889" s="35">
        <v>2130.28</v>
      </c>
      <c r="J889" s="7" t="s">
        <v>64</v>
      </c>
      <c r="K889" s="35"/>
      <c r="L889" s="151" t="s">
        <v>261</v>
      </c>
      <c r="M889" s="112" t="str">
        <f t="shared" si="29"/>
        <v>20229闽AU9103</v>
      </c>
    </row>
    <row r="890" s="85" customFormat="1" ht="20.1" customHeight="1" spans="1:13">
      <c r="A890" s="98">
        <v>889</v>
      </c>
      <c r="B890" s="99">
        <v>44821</v>
      </c>
      <c r="C890" s="142">
        <v>121020</v>
      </c>
      <c r="D890" s="160" t="s">
        <v>391</v>
      </c>
      <c r="E890" s="100">
        <v>9472</v>
      </c>
      <c r="F890" s="102">
        <f t="shared" si="30"/>
        <v>8.10001760873393</v>
      </c>
      <c r="G890" s="100">
        <v>113.58</v>
      </c>
      <c r="H890" s="102">
        <v>920</v>
      </c>
      <c r="I890" s="35">
        <v>1210.28</v>
      </c>
      <c r="J890" s="7" t="s">
        <v>64</v>
      </c>
      <c r="K890" s="35"/>
      <c r="L890" s="151" t="s">
        <v>261</v>
      </c>
      <c r="M890" s="112" t="str">
        <f t="shared" si="29"/>
        <v>20229闽AU9103</v>
      </c>
    </row>
    <row r="891" s="85" customFormat="1" ht="20.1" customHeight="1" spans="1:13">
      <c r="A891" s="98">
        <v>890</v>
      </c>
      <c r="B891" s="99">
        <v>44824</v>
      </c>
      <c r="C891" s="142">
        <v>121020</v>
      </c>
      <c r="D891" s="160" t="s">
        <v>391</v>
      </c>
      <c r="E891" s="100">
        <v>9653</v>
      </c>
      <c r="F891" s="102">
        <f t="shared" si="30"/>
        <v>8.0999242997729</v>
      </c>
      <c r="G891" s="100">
        <v>105.68</v>
      </c>
      <c r="H891" s="102">
        <v>856</v>
      </c>
      <c r="I891" s="35">
        <v>354.28</v>
      </c>
      <c r="J891" s="7" t="s">
        <v>64</v>
      </c>
      <c r="K891" s="35"/>
      <c r="L891" s="151" t="s">
        <v>261</v>
      </c>
      <c r="M891" s="112" t="str">
        <f t="shared" si="29"/>
        <v>20229闽AU9103</v>
      </c>
    </row>
    <row r="892" s="85" customFormat="1" ht="20.1" customHeight="1" spans="1:13">
      <c r="A892" s="98">
        <v>891</v>
      </c>
      <c r="B892" s="99">
        <v>44827</v>
      </c>
      <c r="C892" s="142">
        <v>121020</v>
      </c>
      <c r="D892" s="160" t="s">
        <v>391</v>
      </c>
      <c r="E892" s="100">
        <v>9836</v>
      </c>
      <c r="F892" s="102">
        <f t="shared" ref="F892:F923" si="31">H892/G892</f>
        <v>7.85980326616369</v>
      </c>
      <c r="G892" s="100">
        <v>104.71</v>
      </c>
      <c r="H892" s="102">
        <v>823</v>
      </c>
      <c r="I892" s="35">
        <v>4031.28</v>
      </c>
      <c r="J892" s="7" t="s">
        <v>64</v>
      </c>
      <c r="K892" s="35"/>
      <c r="L892" s="151" t="s">
        <v>261</v>
      </c>
      <c r="M892" s="112" t="str">
        <f t="shared" si="29"/>
        <v>20229闽AU9103</v>
      </c>
    </row>
    <row r="893" s="85" customFormat="1" ht="20.1" customHeight="1" spans="1:13">
      <c r="A893" s="98">
        <v>892</v>
      </c>
      <c r="B893" s="99">
        <v>44830</v>
      </c>
      <c r="C893" s="142">
        <v>121020</v>
      </c>
      <c r="D893" s="160" t="s">
        <v>391</v>
      </c>
      <c r="E893" s="100">
        <v>10027</v>
      </c>
      <c r="F893" s="102">
        <f t="shared" si="31"/>
        <v>7.86030402155089</v>
      </c>
      <c r="G893" s="100">
        <v>103.94</v>
      </c>
      <c r="H893" s="102">
        <v>817</v>
      </c>
      <c r="I893" s="35">
        <v>3214.28</v>
      </c>
      <c r="J893" s="7" t="s">
        <v>64</v>
      </c>
      <c r="K893" s="35"/>
      <c r="L893" s="151" t="s">
        <v>261</v>
      </c>
      <c r="M893" s="112" t="str">
        <f t="shared" si="29"/>
        <v>20229闽AU9103</v>
      </c>
    </row>
    <row r="894" s="85" customFormat="1" ht="20.1" customHeight="1" spans="1:13">
      <c r="A894" s="98">
        <v>893</v>
      </c>
      <c r="B894" s="99">
        <v>44833</v>
      </c>
      <c r="C894" s="142">
        <v>121020</v>
      </c>
      <c r="D894" s="160" t="s">
        <v>391</v>
      </c>
      <c r="E894" s="100">
        <v>10205</v>
      </c>
      <c r="F894" s="102">
        <f t="shared" si="31"/>
        <v>7.8600232238995</v>
      </c>
      <c r="G894" s="100">
        <v>94.73</v>
      </c>
      <c r="H894" s="102">
        <v>744.58</v>
      </c>
      <c r="I894" s="35">
        <v>2469.7</v>
      </c>
      <c r="J894" s="7" t="s">
        <v>64</v>
      </c>
      <c r="K894" s="35"/>
      <c r="L894" s="151" t="s">
        <v>261</v>
      </c>
      <c r="M894" s="112" t="str">
        <f t="shared" si="29"/>
        <v>20229闽AU9103</v>
      </c>
    </row>
    <row r="895" s="85" customFormat="1" ht="20.1" customHeight="1" spans="1:13">
      <c r="A895" s="98">
        <v>894</v>
      </c>
      <c r="B895" s="99"/>
      <c r="C895" s="143"/>
      <c r="D895" s="143"/>
      <c r="E895" s="100"/>
      <c r="F895" s="102"/>
      <c r="G895" s="100"/>
      <c r="H895" s="100"/>
      <c r="I895" s="35"/>
      <c r="J895" s="35"/>
      <c r="K895" s="35"/>
      <c r="L895" s="147"/>
      <c r="M895" s="112" t="str">
        <f t="shared" si="29"/>
        <v>19001</v>
      </c>
    </row>
    <row r="896" s="85" customFormat="1" ht="20.1" customHeight="1" spans="1:13">
      <c r="A896" s="98">
        <v>895</v>
      </c>
      <c r="B896" s="99">
        <v>44805</v>
      </c>
      <c r="C896" s="142">
        <v>130011</v>
      </c>
      <c r="D896" s="157" t="s">
        <v>378</v>
      </c>
      <c r="E896" s="100">
        <v>5048</v>
      </c>
      <c r="F896" s="102">
        <f t="shared" si="31"/>
        <v>7.83998611593197</v>
      </c>
      <c r="G896" s="100">
        <v>115.24</v>
      </c>
      <c r="H896" s="100">
        <v>903.48</v>
      </c>
      <c r="I896" s="35">
        <v>398.96</v>
      </c>
      <c r="J896" s="7" t="s">
        <v>168</v>
      </c>
      <c r="K896" s="35"/>
      <c r="L896" s="146" t="s">
        <v>262</v>
      </c>
      <c r="M896" s="112" t="str">
        <f t="shared" si="29"/>
        <v>20229闽AU9093</v>
      </c>
    </row>
    <row r="897" s="85" customFormat="1" ht="20.1" customHeight="1" spans="1:13">
      <c r="A897" s="98">
        <v>896</v>
      </c>
      <c r="B897" s="99">
        <v>44807</v>
      </c>
      <c r="C897" s="142">
        <v>130011</v>
      </c>
      <c r="D897" s="157" t="s">
        <v>378</v>
      </c>
      <c r="E897" s="100">
        <v>5141</v>
      </c>
      <c r="F897" s="102">
        <f t="shared" si="31"/>
        <v>7.83978013029316</v>
      </c>
      <c r="G897" s="100">
        <v>49.12</v>
      </c>
      <c r="H897" s="100">
        <v>385.09</v>
      </c>
      <c r="I897" s="35">
        <v>13.87</v>
      </c>
      <c r="J897" s="7" t="s">
        <v>168</v>
      </c>
      <c r="K897" s="35"/>
      <c r="L897" s="146" t="s">
        <v>262</v>
      </c>
      <c r="M897" s="112" t="str">
        <f t="shared" si="29"/>
        <v>20229闽AU9093</v>
      </c>
    </row>
    <row r="898" s="85" customFormat="1" ht="20.1" customHeight="1" spans="1:13">
      <c r="A898" s="98">
        <v>897</v>
      </c>
      <c r="B898" s="99">
        <v>44808</v>
      </c>
      <c r="C898" s="142">
        <v>130011</v>
      </c>
      <c r="D898" s="157" t="s">
        <v>378</v>
      </c>
      <c r="E898" s="100">
        <v>5179</v>
      </c>
      <c r="F898" s="102">
        <f t="shared" si="31"/>
        <v>7.8399647110719</v>
      </c>
      <c r="G898" s="100">
        <v>113.35</v>
      </c>
      <c r="H898" s="100">
        <v>888.66</v>
      </c>
      <c r="I898" s="35">
        <v>1125.21</v>
      </c>
      <c r="J898" s="7" t="s">
        <v>168</v>
      </c>
      <c r="K898" s="35"/>
      <c r="L898" s="146" t="s">
        <v>262</v>
      </c>
      <c r="M898" s="112" t="str">
        <f t="shared" si="29"/>
        <v>20229闽AU9093</v>
      </c>
    </row>
    <row r="899" s="85" customFormat="1" ht="20.1" customHeight="1" spans="1:13">
      <c r="A899" s="98">
        <v>898</v>
      </c>
      <c r="B899" s="99">
        <v>44810</v>
      </c>
      <c r="C899" s="142">
        <v>130011</v>
      </c>
      <c r="D899" s="157" t="s">
        <v>378</v>
      </c>
      <c r="E899" s="100">
        <v>5243</v>
      </c>
      <c r="F899" s="102">
        <f t="shared" si="31"/>
        <v>7.84010221776034</v>
      </c>
      <c r="G899" s="100">
        <v>109.57</v>
      </c>
      <c r="H899" s="100">
        <v>859.04</v>
      </c>
      <c r="I899" s="35">
        <v>266.17</v>
      </c>
      <c r="J899" s="7" t="s">
        <v>168</v>
      </c>
      <c r="K899" s="35"/>
      <c r="L899" s="146" t="s">
        <v>262</v>
      </c>
      <c r="M899" s="112" t="str">
        <f t="shared" ref="M899:M962" si="32">YEAR(B899)&amp;MONTH(B899)&amp;D899</f>
        <v>20229闽AU9093</v>
      </c>
    </row>
    <row r="900" s="85" customFormat="1" ht="28" customHeight="1" spans="1:13">
      <c r="A900" s="98">
        <v>899</v>
      </c>
      <c r="B900" s="99">
        <v>44812</v>
      </c>
      <c r="C900" s="142">
        <v>130011</v>
      </c>
      <c r="D900" s="157" t="s">
        <v>378</v>
      </c>
      <c r="E900" s="100">
        <v>5304</v>
      </c>
      <c r="F900" s="102">
        <f t="shared" si="31"/>
        <v>8</v>
      </c>
      <c r="G900" s="100">
        <v>36.79</v>
      </c>
      <c r="H900" s="100">
        <v>294.32</v>
      </c>
      <c r="I900" s="35">
        <v>0.18</v>
      </c>
      <c r="J900" s="7" t="s">
        <v>168</v>
      </c>
      <c r="K900" s="35"/>
      <c r="L900" s="146" t="s">
        <v>392</v>
      </c>
      <c r="M900" s="112" t="str">
        <f t="shared" si="32"/>
        <v>20229闽AU9093</v>
      </c>
    </row>
    <row r="901" s="85" customFormat="1" ht="20.1" customHeight="1" spans="1:13">
      <c r="A901" s="98">
        <v>900</v>
      </c>
      <c r="B901" s="99">
        <v>44812</v>
      </c>
      <c r="C901" s="142">
        <v>130011</v>
      </c>
      <c r="D901" s="160" t="s">
        <v>393</v>
      </c>
      <c r="E901" s="100">
        <v>5354</v>
      </c>
      <c r="F901" s="102">
        <f t="shared" si="31"/>
        <v>8.10033710093198</v>
      </c>
      <c r="G901" s="100">
        <v>100.86</v>
      </c>
      <c r="H901" s="102">
        <v>817</v>
      </c>
      <c r="I901" s="35">
        <v>2183</v>
      </c>
      <c r="J901" s="7" t="s">
        <v>168</v>
      </c>
      <c r="K901" s="35"/>
      <c r="L901" s="151" t="s">
        <v>261</v>
      </c>
      <c r="M901" s="112" t="str">
        <f t="shared" si="32"/>
        <v>20229闽AU9093</v>
      </c>
    </row>
    <row r="902" s="85" customFormat="1" ht="20.1" customHeight="1" spans="1:13">
      <c r="A902" s="98">
        <v>901</v>
      </c>
      <c r="B902" s="99">
        <v>44814</v>
      </c>
      <c r="C902" s="142">
        <v>130011</v>
      </c>
      <c r="D902" s="160" t="s">
        <v>393</v>
      </c>
      <c r="E902" s="100">
        <v>5420</v>
      </c>
      <c r="F902" s="102">
        <f t="shared" si="31"/>
        <v>8.09997955428338</v>
      </c>
      <c r="G902" s="100">
        <v>97.82</v>
      </c>
      <c r="H902" s="102">
        <v>792.34</v>
      </c>
      <c r="I902" s="35">
        <v>1390.66</v>
      </c>
      <c r="J902" s="7" t="s">
        <v>168</v>
      </c>
      <c r="K902" s="35"/>
      <c r="L902" s="151" t="s">
        <v>261</v>
      </c>
      <c r="M902" s="112" t="str">
        <f t="shared" si="32"/>
        <v>20229闽AU9093</v>
      </c>
    </row>
    <row r="903" s="85" customFormat="1" ht="20.1" customHeight="1" spans="1:13">
      <c r="A903" s="98">
        <v>902</v>
      </c>
      <c r="B903" s="99">
        <v>44816</v>
      </c>
      <c r="C903" s="142">
        <v>130011</v>
      </c>
      <c r="D903" s="160" t="s">
        <v>393</v>
      </c>
      <c r="E903" s="100">
        <v>5513</v>
      </c>
      <c r="F903" s="102">
        <f t="shared" si="31"/>
        <v>8.10002301142901</v>
      </c>
      <c r="G903" s="100">
        <v>130.37</v>
      </c>
      <c r="H903" s="102">
        <v>1056</v>
      </c>
      <c r="I903" s="35">
        <v>2334.66</v>
      </c>
      <c r="J903" s="7" t="s">
        <v>168</v>
      </c>
      <c r="K903" s="35"/>
      <c r="L903" s="151" t="s">
        <v>261</v>
      </c>
      <c r="M903" s="112" t="str">
        <f t="shared" si="32"/>
        <v>20229闽AU9093</v>
      </c>
    </row>
    <row r="904" s="85" customFormat="1" ht="20.1" customHeight="1" spans="1:13">
      <c r="A904" s="98">
        <v>903</v>
      </c>
      <c r="B904" s="99">
        <v>44819</v>
      </c>
      <c r="C904" s="142">
        <v>130011</v>
      </c>
      <c r="D904" s="160" t="s">
        <v>393</v>
      </c>
      <c r="E904" s="100">
        <v>5647</v>
      </c>
      <c r="F904" s="102">
        <f t="shared" si="31"/>
        <v>8.09978940547546</v>
      </c>
      <c r="G904" s="100">
        <v>123.46</v>
      </c>
      <c r="H904" s="102">
        <v>1000</v>
      </c>
      <c r="I904" s="35">
        <v>1334.66</v>
      </c>
      <c r="J904" s="7" t="s">
        <v>168</v>
      </c>
      <c r="K904" s="35"/>
      <c r="L904" s="151" t="s">
        <v>261</v>
      </c>
      <c r="M904" s="112" t="str">
        <f t="shared" si="32"/>
        <v>20229闽AU9093</v>
      </c>
    </row>
    <row r="905" s="85" customFormat="1" ht="20.1" customHeight="1" spans="1:13">
      <c r="A905" s="98">
        <v>904</v>
      </c>
      <c r="B905" s="99">
        <v>44822</v>
      </c>
      <c r="C905" s="142">
        <v>130011</v>
      </c>
      <c r="D905" s="160" t="s">
        <v>393</v>
      </c>
      <c r="E905" s="100">
        <v>5755</v>
      </c>
      <c r="F905" s="102">
        <f t="shared" si="31"/>
        <v>8.10015965044954</v>
      </c>
      <c r="G905" s="100">
        <v>119.01</v>
      </c>
      <c r="H905" s="102">
        <v>964</v>
      </c>
      <c r="I905" s="35">
        <v>370.66</v>
      </c>
      <c r="J905" s="7" t="s">
        <v>168</v>
      </c>
      <c r="K905" s="35"/>
      <c r="L905" s="151" t="s">
        <v>261</v>
      </c>
      <c r="M905" s="112" t="str">
        <f t="shared" si="32"/>
        <v>20229闽AU9093</v>
      </c>
    </row>
    <row r="906" s="85" customFormat="1" ht="20.1" customHeight="1" spans="1:13">
      <c r="A906" s="98">
        <v>905</v>
      </c>
      <c r="B906" s="99">
        <v>44825</v>
      </c>
      <c r="C906" s="142">
        <v>130011</v>
      </c>
      <c r="D906" s="160" t="s">
        <v>393</v>
      </c>
      <c r="E906" s="100">
        <v>5854</v>
      </c>
      <c r="F906" s="102">
        <f t="shared" si="31"/>
        <v>8.10008741258741</v>
      </c>
      <c r="G906" s="100">
        <v>45.76</v>
      </c>
      <c r="H906" s="102">
        <v>370.66</v>
      </c>
      <c r="I906" s="35">
        <v>0</v>
      </c>
      <c r="J906" s="7" t="s">
        <v>168</v>
      </c>
      <c r="K906" s="35"/>
      <c r="L906" s="151" t="s">
        <v>261</v>
      </c>
      <c r="M906" s="112" t="str">
        <f t="shared" si="32"/>
        <v>20229闽AU9093</v>
      </c>
    </row>
    <row r="907" s="85" customFormat="1" ht="20.1" customHeight="1" spans="1:13">
      <c r="A907" s="98">
        <v>906</v>
      </c>
      <c r="B907" s="99">
        <v>44827</v>
      </c>
      <c r="C907" s="142">
        <v>130011</v>
      </c>
      <c r="D907" s="160" t="s">
        <v>393</v>
      </c>
      <c r="E907" s="100">
        <v>5990</v>
      </c>
      <c r="F907" s="102">
        <f t="shared" si="31"/>
        <v>7.86026200873362</v>
      </c>
      <c r="G907" s="100">
        <v>114.5</v>
      </c>
      <c r="H907" s="102">
        <v>900</v>
      </c>
      <c r="I907" s="35">
        <v>3600</v>
      </c>
      <c r="J907" s="7" t="s">
        <v>168</v>
      </c>
      <c r="K907" s="35"/>
      <c r="L907" s="151" t="s">
        <v>261</v>
      </c>
      <c r="M907" s="112" t="str">
        <f t="shared" si="32"/>
        <v>20229闽AU9093</v>
      </c>
    </row>
    <row r="908" s="85" customFormat="1" ht="20.1" customHeight="1" spans="1:13">
      <c r="A908" s="98">
        <v>907</v>
      </c>
      <c r="B908" s="99">
        <v>44830</v>
      </c>
      <c r="C908" s="142">
        <v>130011</v>
      </c>
      <c r="D908" s="160" t="s">
        <v>393</v>
      </c>
      <c r="E908" s="100">
        <v>5993</v>
      </c>
      <c r="F908" s="102">
        <f t="shared" si="31"/>
        <v>7.85980740869264</v>
      </c>
      <c r="G908" s="100">
        <v>115.27</v>
      </c>
      <c r="H908" s="102">
        <v>906</v>
      </c>
      <c r="I908" s="35">
        <v>2694</v>
      </c>
      <c r="J908" s="7" t="s">
        <v>168</v>
      </c>
      <c r="K908" s="35"/>
      <c r="L908" s="151" t="s">
        <v>261</v>
      </c>
      <c r="M908" s="112" t="str">
        <f t="shared" si="32"/>
        <v>20229闽AU9093</v>
      </c>
    </row>
    <row r="909" s="85" customFormat="1" ht="20.1" customHeight="1" spans="1:13">
      <c r="A909" s="98">
        <v>908</v>
      </c>
      <c r="B909" s="99">
        <v>44833</v>
      </c>
      <c r="C909" s="142">
        <v>130011</v>
      </c>
      <c r="D909" s="160" t="s">
        <v>393</v>
      </c>
      <c r="E909" s="100">
        <v>6095</v>
      </c>
      <c r="F909" s="102">
        <f t="shared" si="31"/>
        <v>7.85988893635199</v>
      </c>
      <c r="G909" s="100">
        <v>117.05</v>
      </c>
      <c r="H909" s="102">
        <v>920</v>
      </c>
      <c r="I909" s="35">
        <v>1774</v>
      </c>
      <c r="J909" s="7" t="s">
        <v>168</v>
      </c>
      <c r="K909" s="35"/>
      <c r="L909" s="151" t="s">
        <v>261</v>
      </c>
      <c r="M909" s="112" t="str">
        <f t="shared" si="32"/>
        <v>20229闽AU9093</v>
      </c>
    </row>
    <row r="910" s="85" customFormat="1" ht="20.1" customHeight="1" spans="1:13">
      <c r="A910" s="98">
        <v>909</v>
      </c>
      <c r="B910" s="99"/>
      <c r="C910" s="143"/>
      <c r="D910" s="143"/>
      <c r="E910" s="100"/>
      <c r="F910" s="102"/>
      <c r="G910" s="100"/>
      <c r="H910" s="100"/>
      <c r="I910" s="35"/>
      <c r="J910" s="35"/>
      <c r="K910" s="35"/>
      <c r="L910" s="147"/>
      <c r="M910" s="112" t="str">
        <f t="shared" si="32"/>
        <v>19001</v>
      </c>
    </row>
    <row r="911" s="85" customFormat="1" ht="27" customHeight="1" spans="1:13">
      <c r="A911" s="98">
        <v>910</v>
      </c>
      <c r="B911" s="99">
        <v>44807</v>
      </c>
      <c r="C911" s="142">
        <v>121017</v>
      </c>
      <c r="D911" s="157" t="s">
        <v>380</v>
      </c>
      <c r="E911" s="100">
        <v>11995</v>
      </c>
      <c r="F911" s="102">
        <f t="shared" si="31"/>
        <v>7.8399647110719</v>
      </c>
      <c r="G911" s="100">
        <v>113.35</v>
      </c>
      <c r="H911" s="100">
        <v>888.66</v>
      </c>
      <c r="I911" s="35">
        <v>11.34</v>
      </c>
      <c r="J911" s="7" t="s">
        <v>379</v>
      </c>
      <c r="K911" s="35"/>
      <c r="L911" s="146" t="s">
        <v>394</v>
      </c>
      <c r="M911" s="112" t="str">
        <f t="shared" si="32"/>
        <v>20229闽AU8195</v>
      </c>
    </row>
    <row r="912" s="85" customFormat="1" ht="20.1" customHeight="1" spans="1:13">
      <c r="A912" s="98">
        <v>911</v>
      </c>
      <c r="B912" s="99">
        <v>44810</v>
      </c>
      <c r="C912" s="142">
        <v>121017</v>
      </c>
      <c r="D912" s="157" t="s">
        <v>380</v>
      </c>
      <c r="E912" s="100">
        <v>12209</v>
      </c>
      <c r="F912" s="102">
        <f t="shared" si="31"/>
        <v>7.83961889638745</v>
      </c>
      <c r="G912" s="100">
        <v>100.76</v>
      </c>
      <c r="H912" s="100">
        <v>789.92</v>
      </c>
      <c r="I912" s="35">
        <v>1221.42</v>
      </c>
      <c r="J912" s="7" t="s">
        <v>379</v>
      </c>
      <c r="K912" s="35"/>
      <c r="L912" s="146" t="s">
        <v>262</v>
      </c>
      <c r="M912" s="112" t="str">
        <f t="shared" si="32"/>
        <v>20229闽AU8195</v>
      </c>
    </row>
    <row r="913" s="85" customFormat="1" ht="20.1" customHeight="1" spans="1:13">
      <c r="A913" s="98">
        <v>912</v>
      </c>
      <c r="B913" s="99">
        <v>44813</v>
      </c>
      <c r="C913" s="142">
        <v>121017</v>
      </c>
      <c r="D913" s="157" t="s">
        <v>380</v>
      </c>
      <c r="E913" s="100">
        <v>12452</v>
      </c>
      <c r="F913" s="102">
        <f t="shared" si="31"/>
        <v>8.00025579809004</v>
      </c>
      <c r="G913" s="100">
        <v>117.28</v>
      </c>
      <c r="H913" s="100">
        <v>938.27</v>
      </c>
      <c r="I913" s="35">
        <v>283.15</v>
      </c>
      <c r="J913" s="7" t="s">
        <v>379</v>
      </c>
      <c r="K913" s="35"/>
      <c r="L913" s="146" t="s">
        <v>262</v>
      </c>
      <c r="M913" s="112" t="str">
        <f t="shared" si="32"/>
        <v>20229闽AU8195</v>
      </c>
    </row>
    <row r="914" s="85" customFormat="1" ht="20.1" customHeight="1" spans="1:13">
      <c r="A914" s="98">
        <v>913</v>
      </c>
      <c r="B914" s="99">
        <v>44816</v>
      </c>
      <c r="C914" s="142">
        <v>121017</v>
      </c>
      <c r="D914" s="157" t="s">
        <v>380</v>
      </c>
      <c r="E914" s="100">
        <v>12618</v>
      </c>
      <c r="F914" s="102">
        <f t="shared" si="31"/>
        <v>7.99971379507728</v>
      </c>
      <c r="G914" s="100">
        <v>34.94</v>
      </c>
      <c r="H914" s="100">
        <v>279.51</v>
      </c>
      <c r="I914" s="35">
        <v>3.64</v>
      </c>
      <c r="J914" s="7" t="s">
        <v>379</v>
      </c>
      <c r="K914" s="35"/>
      <c r="L914" s="146" t="s">
        <v>262</v>
      </c>
      <c r="M914" s="112" t="str">
        <f t="shared" si="32"/>
        <v>20229闽AU8195</v>
      </c>
    </row>
    <row r="915" s="85" customFormat="1" ht="20.1" customHeight="1" spans="1:13">
      <c r="A915" s="98">
        <v>914</v>
      </c>
      <c r="B915" s="99">
        <v>44818</v>
      </c>
      <c r="C915" s="142">
        <v>121017</v>
      </c>
      <c r="D915" s="160" t="s">
        <v>395</v>
      </c>
      <c r="E915" s="100">
        <v>12739</v>
      </c>
      <c r="F915" s="102">
        <f t="shared" si="31"/>
        <v>8.09989875126561</v>
      </c>
      <c r="G915" s="100">
        <v>118.52</v>
      </c>
      <c r="H915" s="102">
        <v>960</v>
      </c>
      <c r="I915" s="35">
        <v>1040</v>
      </c>
      <c r="J915" s="7" t="s">
        <v>379</v>
      </c>
      <c r="K915" s="35"/>
      <c r="L915" s="151" t="s">
        <v>261</v>
      </c>
      <c r="M915" s="112" t="str">
        <f t="shared" si="32"/>
        <v>20229闽AU8195</v>
      </c>
    </row>
    <row r="916" s="85" customFormat="1" ht="20.1" customHeight="1" spans="1:13">
      <c r="A916" s="98">
        <v>915</v>
      </c>
      <c r="B916" s="99">
        <v>44821</v>
      </c>
      <c r="C916" s="142">
        <v>121017</v>
      </c>
      <c r="D916" s="160" t="s">
        <v>395</v>
      </c>
      <c r="E916" s="100">
        <v>12987</v>
      </c>
      <c r="F916" s="102">
        <f t="shared" si="31"/>
        <v>8.09978940547546</v>
      </c>
      <c r="G916" s="100">
        <v>123.46</v>
      </c>
      <c r="H916" s="102">
        <v>1000</v>
      </c>
      <c r="I916" s="35">
        <v>40</v>
      </c>
      <c r="J916" s="7" t="s">
        <v>379</v>
      </c>
      <c r="K916" s="35"/>
      <c r="L916" s="151" t="s">
        <v>261</v>
      </c>
      <c r="M916" s="112" t="str">
        <f t="shared" si="32"/>
        <v>20229闽AU8195</v>
      </c>
    </row>
    <row r="917" s="85" customFormat="1" ht="20.1" customHeight="1" spans="1:13">
      <c r="A917" s="98">
        <v>916</v>
      </c>
      <c r="B917" s="99">
        <v>44825</v>
      </c>
      <c r="C917" s="142">
        <v>121017</v>
      </c>
      <c r="D917" s="160" t="s">
        <v>395</v>
      </c>
      <c r="E917" s="100">
        <v>13246</v>
      </c>
      <c r="F917" s="102">
        <f t="shared" si="31"/>
        <v>8.09978940547546</v>
      </c>
      <c r="G917" s="100">
        <v>123.46</v>
      </c>
      <c r="H917" s="102">
        <v>1000</v>
      </c>
      <c r="I917" s="35">
        <v>1040</v>
      </c>
      <c r="J917" s="7" t="s">
        <v>379</v>
      </c>
      <c r="K917" s="35"/>
      <c r="L917" s="151" t="s">
        <v>261</v>
      </c>
      <c r="M917" s="112" t="str">
        <f t="shared" si="32"/>
        <v>20229闽AU8195</v>
      </c>
    </row>
    <row r="918" s="85" customFormat="1" ht="20.1" customHeight="1" spans="1:13">
      <c r="A918" s="98">
        <v>917</v>
      </c>
      <c r="B918" s="99">
        <v>44829</v>
      </c>
      <c r="C918" s="142">
        <v>121017</v>
      </c>
      <c r="D918" s="160" t="s">
        <v>395</v>
      </c>
      <c r="E918" s="100">
        <v>13492</v>
      </c>
      <c r="F918" s="102">
        <f t="shared" si="31"/>
        <v>7.86026200873362</v>
      </c>
      <c r="G918" s="100">
        <v>114.5</v>
      </c>
      <c r="H918" s="102">
        <v>900</v>
      </c>
      <c r="I918" s="35">
        <v>140</v>
      </c>
      <c r="J918" s="7" t="s">
        <v>379</v>
      </c>
      <c r="K918" s="35"/>
      <c r="L918" s="151" t="s">
        <v>261</v>
      </c>
      <c r="M918" s="112" t="str">
        <f t="shared" si="32"/>
        <v>20229闽AU8195</v>
      </c>
    </row>
    <row r="919" s="85" customFormat="1" ht="20.1" customHeight="1" spans="1:13">
      <c r="A919" s="98">
        <v>918</v>
      </c>
      <c r="B919" s="99">
        <v>44833</v>
      </c>
      <c r="C919" s="142">
        <v>121017</v>
      </c>
      <c r="D919" s="160" t="s">
        <v>395</v>
      </c>
      <c r="E919" s="100">
        <v>13744</v>
      </c>
      <c r="F919" s="102">
        <f t="shared" si="31"/>
        <v>7.85978149807435</v>
      </c>
      <c r="G919" s="100">
        <v>127.23</v>
      </c>
      <c r="H919" s="102">
        <v>1000</v>
      </c>
      <c r="I919" s="35">
        <v>1340</v>
      </c>
      <c r="J919" s="7" t="s">
        <v>379</v>
      </c>
      <c r="K919" s="35"/>
      <c r="L919" s="151" t="s">
        <v>261</v>
      </c>
      <c r="M919" s="112" t="str">
        <f t="shared" si="32"/>
        <v>20229闽AU8195</v>
      </c>
    </row>
    <row r="920" s="85" customFormat="1" ht="20.1" customHeight="1" spans="1:13">
      <c r="A920" s="98">
        <v>919</v>
      </c>
      <c r="B920" s="99"/>
      <c r="C920" s="143"/>
      <c r="D920" s="143"/>
      <c r="E920" s="100"/>
      <c r="F920" s="102"/>
      <c r="G920" s="100"/>
      <c r="H920" s="100"/>
      <c r="I920" s="35"/>
      <c r="J920" s="35"/>
      <c r="K920" s="35"/>
      <c r="L920" s="147"/>
      <c r="M920" s="112" t="str">
        <f t="shared" si="32"/>
        <v>19001</v>
      </c>
    </row>
    <row r="921" s="85" customFormat="1" ht="20.1" customHeight="1" spans="1:13">
      <c r="A921" s="98">
        <v>920</v>
      </c>
      <c r="B921" s="99">
        <v>44805</v>
      </c>
      <c r="C921" s="142">
        <v>121019</v>
      </c>
      <c r="D921" s="157" t="s">
        <v>381</v>
      </c>
      <c r="E921" s="100">
        <v>7882</v>
      </c>
      <c r="F921" s="102">
        <f t="shared" si="31"/>
        <v>7.84032078767667</v>
      </c>
      <c r="G921" s="100">
        <v>125.94</v>
      </c>
      <c r="H921" s="100">
        <v>987.41</v>
      </c>
      <c r="I921" s="35">
        <v>2345.72</v>
      </c>
      <c r="J921" s="7" t="s">
        <v>345</v>
      </c>
      <c r="K921" s="35"/>
      <c r="L921" s="146" t="s">
        <v>262</v>
      </c>
      <c r="M921" s="112" t="str">
        <f t="shared" si="32"/>
        <v>20229闽AU9653</v>
      </c>
    </row>
    <row r="922" s="85" customFormat="1" ht="20.1" customHeight="1" spans="1:13">
      <c r="A922" s="98">
        <v>921</v>
      </c>
      <c r="B922" s="99">
        <v>44810</v>
      </c>
      <c r="C922" s="142">
        <v>121019</v>
      </c>
      <c r="D922" s="157" t="s">
        <v>381</v>
      </c>
      <c r="E922" s="100">
        <v>8108</v>
      </c>
      <c r="F922" s="102">
        <f t="shared" si="31"/>
        <v>7.83979819700604</v>
      </c>
      <c r="G922" s="100">
        <v>120.91</v>
      </c>
      <c r="H922" s="100">
        <v>947.91</v>
      </c>
      <c r="I922" s="35">
        <v>2397.81</v>
      </c>
      <c r="J922" s="7" t="s">
        <v>345</v>
      </c>
      <c r="K922" s="35"/>
      <c r="L922" s="146" t="s">
        <v>262</v>
      </c>
      <c r="M922" s="112" t="str">
        <f t="shared" si="32"/>
        <v>20229闽AU9653</v>
      </c>
    </row>
    <row r="923" s="85" customFormat="1" ht="20.1" customHeight="1" spans="1:13">
      <c r="A923" s="98">
        <v>922</v>
      </c>
      <c r="B923" s="99">
        <v>44814</v>
      </c>
      <c r="C923" s="142">
        <v>121019</v>
      </c>
      <c r="D923" s="157" t="s">
        <v>381</v>
      </c>
      <c r="E923" s="100">
        <v>8335</v>
      </c>
      <c r="F923" s="102">
        <f t="shared" si="31"/>
        <v>8</v>
      </c>
      <c r="G923" s="100">
        <v>129.63</v>
      </c>
      <c r="H923" s="100">
        <v>1037.04</v>
      </c>
      <c r="I923" s="35">
        <v>1360.77</v>
      </c>
      <c r="J923" s="7" t="s">
        <v>345</v>
      </c>
      <c r="K923" s="35"/>
      <c r="L923" s="146" t="s">
        <v>262</v>
      </c>
      <c r="M923" s="112" t="str">
        <f t="shared" si="32"/>
        <v>20229闽AU9653</v>
      </c>
    </row>
    <row r="924" s="85" customFormat="1" ht="20.1" customHeight="1" spans="1:13">
      <c r="A924" s="98">
        <v>923</v>
      </c>
      <c r="B924" s="99">
        <v>44819</v>
      </c>
      <c r="C924" s="142">
        <v>121019</v>
      </c>
      <c r="D924" s="157" t="s">
        <v>381</v>
      </c>
      <c r="E924" s="100">
        <v>8560</v>
      </c>
      <c r="F924" s="102">
        <f t="shared" ref="F924:F955" si="33">H924/G924</f>
        <v>7.99968847352025</v>
      </c>
      <c r="G924" s="100">
        <v>128.4</v>
      </c>
      <c r="H924" s="100">
        <v>1027.16</v>
      </c>
      <c r="I924" s="35">
        <v>333.61</v>
      </c>
      <c r="J924" s="7" t="s">
        <v>345</v>
      </c>
      <c r="K924" s="35"/>
      <c r="L924" s="146" t="s">
        <v>262</v>
      </c>
      <c r="M924" s="112" t="str">
        <f t="shared" si="32"/>
        <v>20229闽AU9653</v>
      </c>
    </row>
    <row r="925" s="85" customFormat="1" ht="20.1" customHeight="1" spans="1:13">
      <c r="A925" s="98">
        <v>924</v>
      </c>
      <c r="B925" s="99">
        <v>44823</v>
      </c>
      <c r="C925" s="142">
        <v>121019</v>
      </c>
      <c r="D925" s="157" t="s">
        <v>381</v>
      </c>
      <c r="E925" s="100">
        <v>8760</v>
      </c>
      <c r="F925" s="102">
        <f t="shared" si="33"/>
        <v>8.00024545900835</v>
      </c>
      <c r="G925" s="100">
        <v>40.74</v>
      </c>
      <c r="H925" s="100">
        <v>325.93</v>
      </c>
      <c r="I925" s="35">
        <v>7.68</v>
      </c>
      <c r="J925" s="7" t="s">
        <v>345</v>
      </c>
      <c r="K925" s="35"/>
      <c r="L925" s="146" t="s">
        <v>262</v>
      </c>
      <c r="M925" s="112" t="str">
        <f t="shared" si="32"/>
        <v>20229闽AU9653</v>
      </c>
    </row>
    <row r="926" s="85" customFormat="1" ht="20.1" customHeight="1" spans="1:13">
      <c r="A926" s="98">
        <v>925</v>
      </c>
      <c r="B926" s="99">
        <v>44825</v>
      </c>
      <c r="C926" s="142">
        <v>121019</v>
      </c>
      <c r="D926" s="155" t="s">
        <v>236</v>
      </c>
      <c r="E926" s="100">
        <v>8861</v>
      </c>
      <c r="F926" s="102">
        <f t="shared" si="33"/>
        <v>8.10002643870627</v>
      </c>
      <c r="G926" s="100">
        <v>113.47</v>
      </c>
      <c r="H926" s="100">
        <v>919.11</v>
      </c>
      <c r="I926" s="35">
        <v>1080.89</v>
      </c>
      <c r="J926" s="33" t="s">
        <v>279</v>
      </c>
      <c r="K926" s="35"/>
      <c r="L926" s="151" t="s">
        <v>261</v>
      </c>
      <c r="M926" s="112" t="str">
        <f t="shared" si="32"/>
        <v>20229闽AU9653</v>
      </c>
    </row>
    <row r="927" s="85" customFormat="1" ht="20.1" customHeight="1" spans="1:13">
      <c r="A927" s="98">
        <v>926</v>
      </c>
      <c r="B927" s="99">
        <v>44831</v>
      </c>
      <c r="C927" s="142">
        <v>121019</v>
      </c>
      <c r="D927" s="155" t="s">
        <v>236</v>
      </c>
      <c r="E927" s="100">
        <v>9098</v>
      </c>
      <c r="F927" s="102">
        <f t="shared" si="33"/>
        <v>7.86006010634199</v>
      </c>
      <c r="G927" s="100">
        <v>129.77</v>
      </c>
      <c r="H927" s="102">
        <v>1020</v>
      </c>
      <c r="I927" s="35">
        <v>60.89</v>
      </c>
      <c r="J927" s="33" t="s">
        <v>279</v>
      </c>
      <c r="K927" s="35"/>
      <c r="L927" s="151" t="s">
        <v>261</v>
      </c>
      <c r="M927" s="112" t="str">
        <f t="shared" si="32"/>
        <v>20229闽AU9653</v>
      </c>
    </row>
    <row r="928" s="85" customFormat="1" ht="20.1" customHeight="1" spans="1:13">
      <c r="A928" s="98">
        <v>927</v>
      </c>
      <c r="B928" s="99"/>
      <c r="C928" s="143"/>
      <c r="D928" s="143"/>
      <c r="E928" s="100"/>
      <c r="F928" s="102"/>
      <c r="G928" s="100"/>
      <c r="H928" s="100"/>
      <c r="I928" s="35"/>
      <c r="J928" s="35"/>
      <c r="K928" s="35"/>
      <c r="L928" s="147"/>
      <c r="M928" s="112" t="str">
        <f t="shared" si="32"/>
        <v>19001</v>
      </c>
    </row>
    <row r="929" s="85" customFormat="1" ht="20.1" customHeight="1" spans="1:13">
      <c r="A929" s="98">
        <v>928</v>
      </c>
      <c r="B929" s="99">
        <v>44806</v>
      </c>
      <c r="C929" s="142">
        <v>140007</v>
      </c>
      <c r="D929" s="157" t="s">
        <v>382</v>
      </c>
      <c r="E929" s="100">
        <v>33074</v>
      </c>
      <c r="F929" s="102">
        <f t="shared" si="33"/>
        <v>7.83980224321133</v>
      </c>
      <c r="G929" s="100">
        <v>271.04</v>
      </c>
      <c r="H929" s="100">
        <v>2124.9</v>
      </c>
      <c r="I929" s="35">
        <v>3669.81</v>
      </c>
      <c r="J929" s="7" t="s">
        <v>156</v>
      </c>
      <c r="K929" s="35"/>
      <c r="L929" s="146" t="s">
        <v>262</v>
      </c>
      <c r="M929" s="112" t="str">
        <f t="shared" si="32"/>
        <v>20229闽AV0833</v>
      </c>
    </row>
    <row r="930" s="85" customFormat="1" ht="20.1" customHeight="1" spans="1:13">
      <c r="A930" s="98">
        <v>929</v>
      </c>
      <c r="B930" s="99">
        <v>44807</v>
      </c>
      <c r="C930" s="142">
        <v>140007</v>
      </c>
      <c r="D930" s="157" t="s">
        <v>382</v>
      </c>
      <c r="E930" s="100">
        <v>33573</v>
      </c>
      <c r="F930" s="102">
        <f t="shared" si="33"/>
        <v>7.83977244822788</v>
      </c>
      <c r="G930" s="100">
        <v>244.34</v>
      </c>
      <c r="H930" s="100">
        <v>1915.57</v>
      </c>
      <c r="I930" s="35">
        <v>1754.24</v>
      </c>
      <c r="J930" s="7" t="s">
        <v>156</v>
      </c>
      <c r="K930" s="35"/>
      <c r="L930" s="146" t="s">
        <v>262</v>
      </c>
      <c r="M930" s="112" t="str">
        <f t="shared" si="32"/>
        <v>20229闽AV0833</v>
      </c>
    </row>
    <row r="931" s="85" customFormat="1" ht="20.1" customHeight="1" spans="1:13">
      <c r="A931" s="98">
        <v>930</v>
      </c>
      <c r="B931" s="99">
        <v>44808</v>
      </c>
      <c r="C931" s="142">
        <v>140007</v>
      </c>
      <c r="D931" s="157" t="s">
        <v>382</v>
      </c>
      <c r="E931" s="100">
        <v>34088</v>
      </c>
      <c r="F931" s="102">
        <f t="shared" si="33"/>
        <v>7.83989389920424</v>
      </c>
      <c r="G931" s="100">
        <v>282.75</v>
      </c>
      <c r="H931" s="100">
        <v>2216.73</v>
      </c>
      <c r="I931" s="35">
        <v>3537.51</v>
      </c>
      <c r="J931" s="7" t="s">
        <v>156</v>
      </c>
      <c r="K931" s="35"/>
      <c r="L931" s="146" t="s">
        <v>262</v>
      </c>
      <c r="M931" s="112" t="str">
        <f t="shared" si="32"/>
        <v>20229闽AV0833</v>
      </c>
    </row>
    <row r="932" s="85" customFormat="1" ht="20.1" customHeight="1" spans="1:13">
      <c r="A932" s="98">
        <v>931</v>
      </c>
      <c r="B932" s="99">
        <v>44811</v>
      </c>
      <c r="C932" s="142">
        <v>140007</v>
      </c>
      <c r="D932" s="157" t="s">
        <v>382</v>
      </c>
      <c r="E932" s="100">
        <v>34619</v>
      </c>
      <c r="F932" s="102">
        <f t="shared" si="33"/>
        <v>8.00003356831152</v>
      </c>
      <c r="G932" s="100">
        <v>297.9</v>
      </c>
      <c r="H932" s="100">
        <v>2383.21</v>
      </c>
      <c r="I932" s="35">
        <v>1154.3</v>
      </c>
      <c r="J932" s="7" t="s">
        <v>156</v>
      </c>
      <c r="K932" s="35"/>
      <c r="L932" s="146" t="s">
        <v>262</v>
      </c>
      <c r="M932" s="112" t="str">
        <f t="shared" si="32"/>
        <v>20229闽AV0833</v>
      </c>
    </row>
    <row r="933" s="85" customFormat="1" ht="20.1" customHeight="1" spans="1:13">
      <c r="A933" s="98">
        <v>932</v>
      </c>
      <c r="B933" s="99">
        <v>44812</v>
      </c>
      <c r="C933" s="142">
        <v>140007</v>
      </c>
      <c r="D933" s="157" t="s">
        <v>382</v>
      </c>
      <c r="E933" s="100">
        <v>35077</v>
      </c>
      <c r="F933" s="102">
        <f t="shared" si="33"/>
        <v>7.9997182701789</v>
      </c>
      <c r="G933" s="100">
        <v>141.98</v>
      </c>
      <c r="H933" s="100">
        <v>1135.8</v>
      </c>
      <c r="I933" s="35">
        <v>18.5</v>
      </c>
      <c r="J933" s="7" t="s">
        <v>156</v>
      </c>
      <c r="K933" s="35"/>
      <c r="L933" s="146" t="s">
        <v>262</v>
      </c>
      <c r="M933" s="112" t="str">
        <f t="shared" si="32"/>
        <v>20229闽AV0833</v>
      </c>
    </row>
    <row r="934" s="85" customFormat="1" ht="20.1" customHeight="1" spans="1:13">
      <c r="A934" s="98">
        <v>933</v>
      </c>
      <c r="B934" s="99">
        <v>44813</v>
      </c>
      <c r="C934" s="142">
        <v>140007</v>
      </c>
      <c r="D934" s="161" t="s">
        <v>241</v>
      </c>
      <c r="E934" s="100">
        <v>35366</v>
      </c>
      <c r="F934" s="102">
        <f t="shared" si="33"/>
        <v>8.1</v>
      </c>
      <c r="G934" s="100">
        <v>258</v>
      </c>
      <c r="H934" s="102">
        <v>2089.8</v>
      </c>
      <c r="I934" s="35">
        <v>10910.2</v>
      </c>
      <c r="J934" s="162" t="s">
        <v>156</v>
      </c>
      <c r="K934" s="35"/>
      <c r="L934" s="151" t="s">
        <v>261</v>
      </c>
      <c r="M934" s="112" t="str">
        <f t="shared" si="32"/>
        <v>20229闽AV0833</v>
      </c>
    </row>
    <row r="935" s="85" customFormat="1" ht="20.1" customHeight="1" spans="1:13">
      <c r="A935" s="98">
        <v>934</v>
      </c>
      <c r="B935" s="99">
        <v>44815</v>
      </c>
      <c r="C935" s="142">
        <v>140007</v>
      </c>
      <c r="D935" s="161" t="s">
        <v>241</v>
      </c>
      <c r="E935" s="100">
        <v>35850</v>
      </c>
      <c r="F935" s="102">
        <f t="shared" si="33"/>
        <v>8.09975642563711</v>
      </c>
      <c r="G935" s="100">
        <v>275.07</v>
      </c>
      <c r="H935" s="102">
        <v>2228</v>
      </c>
      <c r="I935" s="35">
        <v>8682.2</v>
      </c>
      <c r="J935" s="162" t="s">
        <v>37</v>
      </c>
      <c r="K935" s="35"/>
      <c r="L935" s="151" t="s">
        <v>261</v>
      </c>
      <c r="M935" s="112" t="str">
        <f t="shared" si="32"/>
        <v>20229闽AV0833</v>
      </c>
    </row>
    <row r="936" s="85" customFormat="1" ht="20.1" customHeight="1" spans="1:13">
      <c r="A936" s="98">
        <v>935</v>
      </c>
      <c r="B936" s="99">
        <v>44816</v>
      </c>
      <c r="C936" s="142">
        <v>140007</v>
      </c>
      <c r="D936" s="161" t="s">
        <v>241</v>
      </c>
      <c r="E936" s="100">
        <v>36269</v>
      </c>
      <c r="F936" s="102">
        <f t="shared" si="33"/>
        <v>8.09988734509951</v>
      </c>
      <c r="G936" s="100">
        <v>266.3</v>
      </c>
      <c r="H936" s="102">
        <v>2157</v>
      </c>
      <c r="I936" s="35">
        <v>6525.2</v>
      </c>
      <c r="J936" s="162" t="s">
        <v>156</v>
      </c>
      <c r="K936" s="35"/>
      <c r="L936" s="151" t="s">
        <v>261</v>
      </c>
      <c r="M936" s="112" t="str">
        <f t="shared" si="32"/>
        <v>20229闽AV0833</v>
      </c>
    </row>
    <row r="937" s="85" customFormat="1" ht="20.1" customHeight="1" spans="1:13">
      <c r="A937" s="98">
        <v>936</v>
      </c>
      <c r="B937" s="99">
        <v>44817</v>
      </c>
      <c r="C937" s="142">
        <v>140007</v>
      </c>
      <c r="D937" s="161" t="s">
        <v>241</v>
      </c>
      <c r="E937" s="100">
        <v>36701</v>
      </c>
      <c r="F937" s="102">
        <f t="shared" si="33"/>
        <v>8.09990284974093</v>
      </c>
      <c r="G937" s="100">
        <v>247.04</v>
      </c>
      <c r="H937" s="102">
        <v>2001</v>
      </c>
      <c r="I937" s="35">
        <v>4524.2</v>
      </c>
      <c r="J937" s="162" t="s">
        <v>156</v>
      </c>
      <c r="K937" s="35"/>
      <c r="L937" s="151" t="s">
        <v>261</v>
      </c>
      <c r="M937" s="112" t="str">
        <f t="shared" si="32"/>
        <v>20229闽AV0833</v>
      </c>
    </row>
    <row r="938" s="85" customFormat="1" ht="20.1" customHeight="1" spans="1:13">
      <c r="A938" s="98">
        <v>937</v>
      </c>
      <c r="B938" s="99">
        <v>44818</v>
      </c>
      <c r="C938" s="142">
        <v>140007</v>
      </c>
      <c r="D938" s="161" t="s">
        <v>241</v>
      </c>
      <c r="E938" s="100">
        <v>37132</v>
      </c>
      <c r="F938" s="102">
        <f t="shared" si="33"/>
        <v>8.10011745170305</v>
      </c>
      <c r="G938" s="100">
        <v>246.91</v>
      </c>
      <c r="H938" s="102">
        <v>2000</v>
      </c>
      <c r="I938" s="35">
        <v>2524.2</v>
      </c>
      <c r="J938" s="162" t="s">
        <v>156</v>
      </c>
      <c r="K938" s="35"/>
      <c r="L938" s="151" t="s">
        <v>261</v>
      </c>
      <c r="M938" s="112" t="str">
        <f t="shared" si="32"/>
        <v>20229闽AV0833</v>
      </c>
    </row>
    <row r="939" s="85" customFormat="1" ht="20.1" customHeight="1" spans="1:13">
      <c r="A939" s="98">
        <v>938</v>
      </c>
      <c r="B939" s="99">
        <v>44819</v>
      </c>
      <c r="C939" s="142">
        <v>140007</v>
      </c>
      <c r="D939" s="161" t="s">
        <v>241</v>
      </c>
      <c r="E939" s="100">
        <v>37613</v>
      </c>
      <c r="F939" s="102">
        <f t="shared" si="33"/>
        <v>8.09998533939305</v>
      </c>
      <c r="G939" s="100">
        <v>272.84</v>
      </c>
      <c r="H939" s="102">
        <v>2210</v>
      </c>
      <c r="I939" s="35">
        <v>314.2</v>
      </c>
      <c r="J939" s="7" t="s">
        <v>85</v>
      </c>
      <c r="K939" s="35"/>
      <c r="L939" s="151" t="s">
        <v>261</v>
      </c>
      <c r="M939" s="112" t="str">
        <f t="shared" si="32"/>
        <v>20229闽AV0833</v>
      </c>
    </row>
    <row r="940" s="85" customFormat="1" ht="20.1" customHeight="1" spans="1:13">
      <c r="A940" s="98">
        <v>939</v>
      </c>
      <c r="B940" s="99">
        <v>44820</v>
      </c>
      <c r="C940" s="142">
        <v>140007</v>
      </c>
      <c r="D940" s="161" t="s">
        <v>241</v>
      </c>
      <c r="E940" s="100">
        <v>38079</v>
      </c>
      <c r="F940" s="102">
        <f t="shared" si="33"/>
        <v>8.1000400451418</v>
      </c>
      <c r="G940" s="100">
        <v>274.69</v>
      </c>
      <c r="H940" s="100">
        <v>2225</v>
      </c>
      <c r="I940" s="35">
        <v>4089.2</v>
      </c>
      <c r="J940" s="7" t="s">
        <v>29</v>
      </c>
      <c r="K940" s="35"/>
      <c r="L940" s="151" t="s">
        <v>261</v>
      </c>
      <c r="M940" s="112" t="str">
        <f t="shared" si="32"/>
        <v>20229闽AV0833</v>
      </c>
    </row>
    <row r="941" s="85" customFormat="1" ht="20.1" customHeight="1" spans="1:13">
      <c r="A941" s="98">
        <v>940</v>
      </c>
      <c r="B941" s="99">
        <v>44822</v>
      </c>
      <c r="C941" s="142">
        <v>140007</v>
      </c>
      <c r="D941" s="161" t="s">
        <v>241</v>
      </c>
      <c r="E941" s="100">
        <v>38585</v>
      </c>
      <c r="F941" s="102">
        <f t="shared" si="33"/>
        <v>8.1</v>
      </c>
      <c r="G941" s="100">
        <v>300</v>
      </c>
      <c r="H941" s="102">
        <v>2430</v>
      </c>
      <c r="I941" s="35">
        <v>1659.2</v>
      </c>
      <c r="J941" s="162" t="s">
        <v>156</v>
      </c>
      <c r="K941" s="35"/>
      <c r="L941" s="151" t="s">
        <v>261</v>
      </c>
      <c r="M941" s="112" t="str">
        <f t="shared" si="32"/>
        <v>20229闽AV0833</v>
      </c>
    </row>
    <row r="942" s="85" customFormat="1" ht="20.1" customHeight="1" spans="1:13">
      <c r="A942" s="98">
        <v>941</v>
      </c>
      <c r="B942" s="99">
        <v>44823</v>
      </c>
      <c r="C942" s="142">
        <v>140007</v>
      </c>
      <c r="D942" s="161" t="s">
        <v>241</v>
      </c>
      <c r="E942" s="100">
        <v>39079</v>
      </c>
      <c r="F942" s="102">
        <f t="shared" si="33"/>
        <v>8.09998047256395</v>
      </c>
      <c r="G942" s="100">
        <v>204.84</v>
      </c>
      <c r="H942" s="102">
        <v>1659.2</v>
      </c>
      <c r="I942" s="35">
        <v>0</v>
      </c>
      <c r="J942" s="162" t="s">
        <v>156</v>
      </c>
      <c r="K942" s="35"/>
      <c r="L942" s="151" t="s">
        <v>261</v>
      </c>
      <c r="M942" s="112" t="str">
        <f t="shared" si="32"/>
        <v>20229闽AV0833</v>
      </c>
    </row>
    <row r="943" s="85" customFormat="1" ht="20.1" customHeight="1" spans="1:13">
      <c r="A943" s="98">
        <v>942</v>
      </c>
      <c r="B943" s="99">
        <v>44823</v>
      </c>
      <c r="C943" s="142">
        <v>140007</v>
      </c>
      <c r="D943" s="161" t="s">
        <v>241</v>
      </c>
      <c r="E943" s="100">
        <v>39383</v>
      </c>
      <c r="F943" s="102">
        <f t="shared" si="33"/>
        <v>8.0999467108769</v>
      </c>
      <c r="G943" s="100">
        <v>168.89</v>
      </c>
      <c r="H943" s="102">
        <v>1368</v>
      </c>
      <c r="I943" s="35">
        <v>5632</v>
      </c>
      <c r="J943" s="7" t="s">
        <v>29</v>
      </c>
      <c r="K943" s="35"/>
      <c r="L943" s="151" t="s">
        <v>261</v>
      </c>
      <c r="M943" s="112" t="str">
        <f t="shared" si="32"/>
        <v>20229闽AV0833</v>
      </c>
    </row>
    <row r="944" s="85" customFormat="1" ht="20.1" customHeight="1" spans="1:13">
      <c r="A944" s="98">
        <v>943</v>
      </c>
      <c r="B944" s="99">
        <v>44824</v>
      </c>
      <c r="C944" s="142">
        <v>140007</v>
      </c>
      <c r="D944" s="161" t="s">
        <v>241</v>
      </c>
      <c r="E944" s="100">
        <v>39796</v>
      </c>
      <c r="F944" s="102">
        <f t="shared" si="33"/>
        <v>8.09978940547546</v>
      </c>
      <c r="G944" s="100">
        <v>246.92</v>
      </c>
      <c r="H944" s="102">
        <v>2000</v>
      </c>
      <c r="I944" s="35">
        <v>3632</v>
      </c>
      <c r="J944" s="162" t="s">
        <v>156</v>
      </c>
      <c r="K944" s="35"/>
      <c r="L944" s="151" t="s">
        <v>261</v>
      </c>
      <c r="M944" s="112" t="str">
        <f t="shared" si="32"/>
        <v>20229闽AV0833</v>
      </c>
    </row>
    <row r="945" s="85" customFormat="1" ht="20.1" customHeight="1" spans="1:13">
      <c r="A945" s="98">
        <v>944</v>
      </c>
      <c r="B945" s="99">
        <v>44825</v>
      </c>
      <c r="C945" s="142">
        <v>140007</v>
      </c>
      <c r="D945" s="161" t="s">
        <v>241</v>
      </c>
      <c r="E945" s="100">
        <v>40277</v>
      </c>
      <c r="F945" s="102">
        <f t="shared" si="33"/>
        <v>8.09981983363361</v>
      </c>
      <c r="G945" s="100">
        <v>260.87</v>
      </c>
      <c r="H945" s="102">
        <v>2113</v>
      </c>
      <c r="I945" s="35">
        <v>1519</v>
      </c>
      <c r="J945" s="162" t="s">
        <v>156</v>
      </c>
      <c r="K945" s="35"/>
      <c r="L945" s="151" t="s">
        <v>261</v>
      </c>
      <c r="M945" s="112" t="str">
        <f t="shared" si="32"/>
        <v>20229闽AV0833</v>
      </c>
    </row>
    <row r="946" s="85" customFormat="1" ht="20.1" customHeight="1" spans="1:13">
      <c r="A946" s="98">
        <v>945</v>
      </c>
      <c r="B946" s="99">
        <v>44826</v>
      </c>
      <c r="C946" s="142">
        <v>140007</v>
      </c>
      <c r="D946" s="161" t="s">
        <v>241</v>
      </c>
      <c r="E946" s="100">
        <v>40759</v>
      </c>
      <c r="F946" s="102">
        <f t="shared" si="33"/>
        <v>7.85987788471489</v>
      </c>
      <c r="G946" s="100">
        <v>193.26</v>
      </c>
      <c r="H946" s="102">
        <v>1519</v>
      </c>
      <c r="I946" s="35">
        <v>0</v>
      </c>
      <c r="J946" s="162" t="s">
        <v>156</v>
      </c>
      <c r="K946" s="35"/>
      <c r="L946" s="151" t="s">
        <v>261</v>
      </c>
      <c r="M946" s="112" t="str">
        <f t="shared" si="32"/>
        <v>20229闽AV0833</v>
      </c>
    </row>
    <row r="947" s="85" customFormat="1" ht="20.1" customHeight="1" spans="1:13">
      <c r="A947" s="98">
        <v>946</v>
      </c>
      <c r="B947" s="99">
        <v>44827</v>
      </c>
      <c r="C947" s="142">
        <v>140007</v>
      </c>
      <c r="D947" s="161" t="s">
        <v>241</v>
      </c>
      <c r="E947" s="100">
        <v>41111</v>
      </c>
      <c r="F947" s="102">
        <f t="shared" si="33"/>
        <v>7.85982670040641</v>
      </c>
      <c r="G947" s="100">
        <v>260.82</v>
      </c>
      <c r="H947" s="102">
        <v>2050</v>
      </c>
      <c r="I947" s="35">
        <v>2950</v>
      </c>
      <c r="J947" s="162" t="s">
        <v>156</v>
      </c>
      <c r="K947" s="35"/>
      <c r="L947" s="151" t="s">
        <v>261</v>
      </c>
      <c r="M947" s="112" t="str">
        <f t="shared" si="32"/>
        <v>20229闽AV0833</v>
      </c>
    </row>
    <row r="948" s="85" customFormat="1" ht="20.1" customHeight="1" spans="1:13">
      <c r="A948" s="98">
        <v>947</v>
      </c>
      <c r="B948" s="99">
        <v>44828</v>
      </c>
      <c r="C948" s="142">
        <v>140007</v>
      </c>
      <c r="D948" s="161" t="s">
        <v>241</v>
      </c>
      <c r="E948" s="100">
        <v>41662</v>
      </c>
      <c r="F948" s="102">
        <f t="shared" si="33"/>
        <v>7.85976004023278</v>
      </c>
      <c r="G948" s="100">
        <v>278.38</v>
      </c>
      <c r="H948" s="102">
        <v>2188</v>
      </c>
      <c r="I948" s="35">
        <v>762</v>
      </c>
      <c r="J948" s="162" t="s">
        <v>156</v>
      </c>
      <c r="K948" s="35"/>
      <c r="L948" s="151" t="s">
        <v>261</v>
      </c>
      <c r="M948" s="112" t="str">
        <f t="shared" si="32"/>
        <v>20229闽AV0833</v>
      </c>
    </row>
    <row r="949" s="85" customFormat="1" ht="20.1" customHeight="1" spans="1:13">
      <c r="A949" s="98">
        <v>948</v>
      </c>
      <c r="B949" s="99">
        <v>44829</v>
      </c>
      <c r="C949" s="142">
        <v>140007</v>
      </c>
      <c r="D949" s="161" t="s">
        <v>241</v>
      </c>
      <c r="E949" s="100">
        <v>42214</v>
      </c>
      <c r="F949" s="102">
        <f t="shared" si="33"/>
        <v>7.85983182633782</v>
      </c>
      <c r="G949" s="100">
        <v>284.23</v>
      </c>
      <c r="H949" s="102">
        <v>2234</v>
      </c>
      <c r="I949" s="35">
        <v>4528</v>
      </c>
      <c r="J949" s="162" t="s">
        <v>156</v>
      </c>
      <c r="K949" s="35"/>
      <c r="L949" s="151" t="s">
        <v>261</v>
      </c>
      <c r="M949" s="112" t="str">
        <f t="shared" si="32"/>
        <v>20229闽AV0833</v>
      </c>
    </row>
    <row r="950" s="85" customFormat="1" ht="20.1" customHeight="1" spans="1:13">
      <c r="A950" s="98">
        <v>949</v>
      </c>
      <c r="B950" s="99">
        <v>44830</v>
      </c>
      <c r="C950" s="142">
        <v>140007</v>
      </c>
      <c r="D950" s="161" t="s">
        <v>241</v>
      </c>
      <c r="E950" s="100">
        <v>42696</v>
      </c>
      <c r="F950" s="102">
        <f t="shared" si="33"/>
        <v>7.85980284775466</v>
      </c>
      <c r="G950" s="100">
        <v>228.25</v>
      </c>
      <c r="H950" s="102">
        <v>1794</v>
      </c>
      <c r="I950" s="35">
        <v>2734</v>
      </c>
      <c r="J950" s="7" t="s">
        <v>29</v>
      </c>
      <c r="K950" s="35"/>
      <c r="L950" s="151" t="s">
        <v>261</v>
      </c>
      <c r="M950" s="112" t="str">
        <f t="shared" si="32"/>
        <v>20229闽AV0833</v>
      </c>
    </row>
    <row r="951" s="85" customFormat="1" ht="20.1" customHeight="1" spans="1:13">
      <c r="A951" s="98">
        <v>950</v>
      </c>
      <c r="B951" s="99">
        <v>44831</v>
      </c>
      <c r="C951" s="142">
        <v>140007</v>
      </c>
      <c r="D951" s="161" t="s">
        <v>241</v>
      </c>
      <c r="E951" s="100">
        <v>43109</v>
      </c>
      <c r="F951" s="102">
        <f t="shared" si="33"/>
        <v>7.85997893201523</v>
      </c>
      <c r="G951" s="100">
        <v>246.82</v>
      </c>
      <c r="H951" s="102">
        <v>1940</v>
      </c>
      <c r="I951" s="35">
        <v>794</v>
      </c>
      <c r="J951" s="162" t="s">
        <v>156</v>
      </c>
      <c r="K951" s="35"/>
      <c r="L951" s="151" t="s">
        <v>261</v>
      </c>
      <c r="M951" s="112" t="str">
        <f t="shared" si="32"/>
        <v>20229闽AV0833</v>
      </c>
    </row>
    <row r="952" s="85" customFormat="1" ht="20.1" customHeight="1" spans="1:13">
      <c r="A952" s="98">
        <v>951</v>
      </c>
      <c r="B952" s="99">
        <v>44832</v>
      </c>
      <c r="C952" s="142">
        <v>140007</v>
      </c>
      <c r="D952" s="161" t="s">
        <v>241</v>
      </c>
      <c r="E952" s="100">
        <v>43529</v>
      </c>
      <c r="F952" s="102">
        <f t="shared" si="33"/>
        <v>7.85978149807435</v>
      </c>
      <c r="G952" s="100">
        <v>254.46</v>
      </c>
      <c r="H952" s="102">
        <v>2000</v>
      </c>
      <c r="I952" s="35">
        <v>6294</v>
      </c>
      <c r="J952" s="7" t="s">
        <v>29</v>
      </c>
      <c r="K952" s="35"/>
      <c r="L952" s="151" t="s">
        <v>261</v>
      </c>
      <c r="M952" s="112" t="str">
        <f t="shared" si="32"/>
        <v>20229闽AV0833</v>
      </c>
    </row>
    <row r="953" s="85" customFormat="1" ht="20.1" customHeight="1" spans="1:13">
      <c r="A953" s="98">
        <v>952</v>
      </c>
      <c r="B953" s="99">
        <v>44834</v>
      </c>
      <c r="C953" s="142">
        <v>140007</v>
      </c>
      <c r="D953" s="161" t="s">
        <v>241</v>
      </c>
      <c r="E953" s="100">
        <v>43996</v>
      </c>
      <c r="F953" s="102">
        <f t="shared" si="33"/>
        <v>7.85981237129128</v>
      </c>
      <c r="G953" s="100">
        <v>262.22</v>
      </c>
      <c r="H953" s="102">
        <v>2061</v>
      </c>
      <c r="I953" s="35">
        <v>4233</v>
      </c>
      <c r="J953" s="7" t="s">
        <v>29</v>
      </c>
      <c r="K953" s="35"/>
      <c r="L953" s="151" t="s">
        <v>261</v>
      </c>
      <c r="M953" s="112" t="str">
        <f t="shared" si="32"/>
        <v>20229闽AV0833</v>
      </c>
    </row>
    <row r="954" s="85" customFormat="1" ht="20.1" customHeight="1" spans="1:13">
      <c r="A954" s="98">
        <v>953</v>
      </c>
      <c r="B954" s="99"/>
      <c r="C954" s="143"/>
      <c r="D954" s="143"/>
      <c r="E954" s="100"/>
      <c r="F954" s="102"/>
      <c r="G954" s="100"/>
      <c r="H954" s="100"/>
      <c r="I954" s="35"/>
      <c r="J954" s="35"/>
      <c r="K954" s="35"/>
      <c r="L954" s="147"/>
      <c r="M954" s="112" t="str">
        <f t="shared" si="32"/>
        <v>19001</v>
      </c>
    </row>
    <row r="955" s="85" customFormat="1" ht="20.1" customHeight="1" spans="1:13">
      <c r="A955" s="98">
        <v>954</v>
      </c>
      <c r="B955" s="99">
        <v>44805</v>
      </c>
      <c r="C955" s="142">
        <v>144004</v>
      </c>
      <c r="D955" s="157" t="s">
        <v>383</v>
      </c>
      <c r="E955" s="100">
        <v>16898</v>
      </c>
      <c r="F955" s="102">
        <f t="shared" si="33"/>
        <v>7.83974722514786</v>
      </c>
      <c r="G955" s="100">
        <v>123.43</v>
      </c>
      <c r="H955" s="100">
        <v>967.66</v>
      </c>
      <c r="I955" s="35">
        <v>1605.2</v>
      </c>
      <c r="J955" s="7" t="s">
        <v>35</v>
      </c>
      <c r="K955" s="35"/>
      <c r="L955" s="146" t="s">
        <v>262</v>
      </c>
      <c r="M955" s="112" t="str">
        <f t="shared" si="32"/>
        <v>20229闽AU8651</v>
      </c>
    </row>
    <row r="956" s="85" customFormat="1" ht="20.1" customHeight="1" spans="1:13">
      <c r="A956" s="98">
        <v>955</v>
      </c>
      <c r="B956" s="99">
        <v>44807</v>
      </c>
      <c r="C956" s="142">
        <v>144004</v>
      </c>
      <c r="D956" s="157" t="s">
        <v>383</v>
      </c>
      <c r="E956" s="100">
        <v>17156</v>
      </c>
      <c r="F956" s="102">
        <f t="shared" ref="F956:F987" si="34">H956/G956</f>
        <v>7.83990802615506</v>
      </c>
      <c r="G956" s="100">
        <v>139.17</v>
      </c>
      <c r="H956" s="100">
        <v>1091.08</v>
      </c>
      <c r="I956" s="35">
        <v>514.12</v>
      </c>
      <c r="J956" s="7" t="s">
        <v>35</v>
      </c>
      <c r="K956" s="35"/>
      <c r="L956" s="146" t="s">
        <v>262</v>
      </c>
      <c r="M956" s="112" t="str">
        <f t="shared" si="32"/>
        <v>20229闽AU8651</v>
      </c>
    </row>
    <row r="957" s="85" customFormat="1" ht="20.1" customHeight="1" spans="1:13">
      <c r="A957" s="98">
        <v>956</v>
      </c>
      <c r="B957" s="99">
        <v>44809</v>
      </c>
      <c r="C957" s="142">
        <v>144004</v>
      </c>
      <c r="D957" s="157" t="s">
        <v>383</v>
      </c>
      <c r="E957" s="100">
        <v>17410</v>
      </c>
      <c r="F957" s="102">
        <f t="shared" si="34"/>
        <v>7.83979819700604</v>
      </c>
      <c r="G957" s="100">
        <v>120.91</v>
      </c>
      <c r="H957" s="100">
        <v>947.91</v>
      </c>
      <c r="I957" s="35">
        <v>1566.21</v>
      </c>
      <c r="J957" s="7" t="s">
        <v>37</v>
      </c>
      <c r="K957" s="35"/>
      <c r="L957" s="146" t="s">
        <v>262</v>
      </c>
      <c r="M957" s="112" t="str">
        <f t="shared" si="32"/>
        <v>20229闽AU8651</v>
      </c>
    </row>
    <row r="958" s="85" customFormat="1" ht="20.1" customHeight="1" spans="1:13">
      <c r="A958" s="98">
        <v>957</v>
      </c>
      <c r="B958" s="99">
        <v>44811</v>
      </c>
      <c r="C958" s="142">
        <v>144004</v>
      </c>
      <c r="D958" s="157" t="s">
        <v>383</v>
      </c>
      <c r="E958" s="100">
        <v>17637</v>
      </c>
      <c r="F958" s="102">
        <f t="shared" si="34"/>
        <v>7.99990470745188</v>
      </c>
      <c r="G958" s="100">
        <v>104.94</v>
      </c>
      <c r="H958" s="100">
        <v>839.51</v>
      </c>
      <c r="I958" s="35">
        <v>726.7</v>
      </c>
      <c r="J958" s="7" t="s">
        <v>37</v>
      </c>
      <c r="K958" s="35"/>
      <c r="L958" s="146" t="s">
        <v>262</v>
      </c>
      <c r="M958" s="112" t="str">
        <f t="shared" si="32"/>
        <v>20229闽AU8651</v>
      </c>
    </row>
    <row r="959" s="85" customFormat="1" ht="20.1" customHeight="1" spans="1:13">
      <c r="A959" s="98">
        <v>958</v>
      </c>
      <c r="B959" s="99">
        <v>44813</v>
      </c>
      <c r="C959" s="142">
        <v>144004</v>
      </c>
      <c r="D959" s="157" t="s">
        <v>383</v>
      </c>
      <c r="E959" s="100">
        <v>17853</v>
      </c>
      <c r="F959" s="102">
        <f t="shared" si="34"/>
        <v>7.99988750140623</v>
      </c>
      <c r="G959" s="100">
        <v>88.89</v>
      </c>
      <c r="H959" s="102">
        <v>711.11</v>
      </c>
      <c r="I959" s="35">
        <v>15.59</v>
      </c>
      <c r="J959" s="7" t="s">
        <v>37</v>
      </c>
      <c r="K959" s="35"/>
      <c r="L959" s="146" t="s">
        <v>262</v>
      </c>
      <c r="M959" s="112" t="str">
        <f t="shared" si="32"/>
        <v>20229闽AU8651</v>
      </c>
    </row>
    <row r="960" s="85" customFormat="1" ht="20.1" customHeight="1" spans="1:13">
      <c r="A960" s="98">
        <v>959</v>
      </c>
      <c r="B960" s="99">
        <v>44820</v>
      </c>
      <c r="C960" s="142">
        <v>144004</v>
      </c>
      <c r="D960" s="157" t="s">
        <v>383</v>
      </c>
      <c r="E960" s="100">
        <v>18964</v>
      </c>
      <c r="F960" s="102">
        <f t="shared" si="34"/>
        <v>8.00079681274901</v>
      </c>
      <c r="G960" s="100">
        <v>37.65</v>
      </c>
      <c r="H960" s="100">
        <v>301.23</v>
      </c>
      <c r="I960" s="35">
        <v>4.42</v>
      </c>
      <c r="J960" s="7" t="s">
        <v>37</v>
      </c>
      <c r="K960" s="35"/>
      <c r="L960" s="146" t="s">
        <v>262</v>
      </c>
      <c r="M960" s="112" t="str">
        <f t="shared" si="32"/>
        <v>20229闽AU8651</v>
      </c>
    </row>
    <row r="961" s="85" customFormat="1" ht="20.1" customHeight="1" spans="1:13">
      <c r="A961" s="98">
        <v>960</v>
      </c>
      <c r="B961" s="99">
        <v>44815</v>
      </c>
      <c r="C961" s="142">
        <v>144004</v>
      </c>
      <c r="D961" s="160" t="s">
        <v>396</v>
      </c>
      <c r="E961" s="100">
        <v>18085</v>
      </c>
      <c r="F961" s="102">
        <f t="shared" si="34"/>
        <v>8.10003732736096</v>
      </c>
      <c r="G961" s="100">
        <v>133.95</v>
      </c>
      <c r="H961" s="102">
        <v>1085</v>
      </c>
      <c r="I961" s="35">
        <v>2565</v>
      </c>
      <c r="J961" s="7" t="s">
        <v>35</v>
      </c>
      <c r="K961" s="35"/>
      <c r="L961" s="151" t="s">
        <v>261</v>
      </c>
      <c r="M961" s="112" t="str">
        <f t="shared" si="32"/>
        <v>20229闽AU8651</v>
      </c>
    </row>
    <row r="962" s="85" customFormat="1" ht="20.1" customHeight="1" spans="1:13">
      <c r="A962" s="98">
        <v>961</v>
      </c>
      <c r="B962" s="99">
        <v>44816</v>
      </c>
      <c r="C962" s="142">
        <v>144004</v>
      </c>
      <c r="D962" s="160" t="s">
        <v>396</v>
      </c>
      <c r="E962" s="100">
        <v>18324</v>
      </c>
      <c r="F962" s="102">
        <f t="shared" si="34"/>
        <v>8.10031457532331</v>
      </c>
      <c r="G962" s="100">
        <v>114.44</v>
      </c>
      <c r="H962" s="102">
        <v>927</v>
      </c>
      <c r="I962" s="35">
        <v>1638</v>
      </c>
      <c r="J962" s="7" t="s">
        <v>35</v>
      </c>
      <c r="K962" s="35"/>
      <c r="L962" s="151" t="s">
        <v>261</v>
      </c>
      <c r="M962" s="112" t="str">
        <f t="shared" si="32"/>
        <v>20229闽AU8651</v>
      </c>
    </row>
    <row r="963" s="85" customFormat="1" ht="20.1" customHeight="1" spans="1:13">
      <c r="A963" s="98">
        <v>962</v>
      </c>
      <c r="B963" s="99">
        <v>44818</v>
      </c>
      <c r="C963" s="142">
        <v>144004</v>
      </c>
      <c r="D963" s="160" t="s">
        <v>396</v>
      </c>
      <c r="E963" s="100">
        <v>18556</v>
      </c>
      <c r="F963" s="102">
        <f t="shared" si="34"/>
        <v>8.09979494190021</v>
      </c>
      <c r="G963" s="100">
        <v>117.04</v>
      </c>
      <c r="H963" s="102">
        <v>948</v>
      </c>
      <c r="I963" s="35">
        <v>690</v>
      </c>
      <c r="J963" s="162" t="s">
        <v>37</v>
      </c>
      <c r="K963" s="35"/>
      <c r="L963" s="151" t="s">
        <v>261</v>
      </c>
      <c r="M963" s="112" t="str">
        <f t="shared" ref="M963:M1026" si="35">YEAR(B963)&amp;MONTH(B963)&amp;D963</f>
        <v>20229闽AU8651</v>
      </c>
    </row>
    <row r="964" s="85" customFormat="1" ht="20.1" customHeight="1" spans="1:13">
      <c r="A964" s="98">
        <v>963</v>
      </c>
      <c r="B964" s="99">
        <v>44819</v>
      </c>
      <c r="C964" s="142">
        <v>144004</v>
      </c>
      <c r="D964" s="160" t="s">
        <v>396</v>
      </c>
      <c r="E964" s="100">
        <v>18803</v>
      </c>
      <c r="F964" s="102">
        <f t="shared" si="34"/>
        <v>8.10044552450385</v>
      </c>
      <c r="G964" s="100">
        <v>74.07</v>
      </c>
      <c r="H964" s="102">
        <v>600</v>
      </c>
      <c r="I964" s="35">
        <v>90</v>
      </c>
      <c r="J964" s="7" t="s">
        <v>35</v>
      </c>
      <c r="K964" s="35"/>
      <c r="L964" s="151" t="s">
        <v>261</v>
      </c>
      <c r="M964" s="112" t="str">
        <f t="shared" si="35"/>
        <v>20229闽AU8651</v>
      </c>
    </row>
    <row r="965" s="85" customFormat="1" ht="20.1" customHeight="1" spans="1:13">
      <c r="A965" s="98">
        <v>964</v>
      </c>
      <c r="B965" s="99">
        <v>44821</v>
      </c>
      <c r="C965" s="142">
        <v>144004</v>
      </c>
      <c r="D965" s="160" t="s">
        <v>396</v>
      </c>
      <c r="E965" s="100">
        <v>19001</v>
      </c>
      <c r="F965" s="102">
        <f t="shared" si="34"/>
        <v>8.10010134871755</v>
      </c>
      <c r="G965" s="100">
        <v>128.27</v>
      </c>
      <c r="H965" s="102">
        <v>1039</v>
      </c>
      <c r="I965" s="35">
        <v>2051</v>
      </c>
      <c r="J965" s="162" t="s">
        <v>37</v>
      </c>
      <c r="K965" s="35"/>
      <c r="L965" s="151" t="s">
        <v>261</v>
      </c>
      <c r="M965" s="112" t="str">
        <f t="shared" si="35"/>
        <v>20229闽AU8651</v>
      </c>
    </row>
    <row r="966" s="85" customFormat="1" ht="20.1" customHeight="1" spans="1:13">
      <c r="A966" s="98">
        <v>965</v>
      </c>
      <c r="B966" s="99">
        <v>44822</v>
      </c>
      <c r="C966" s="142">
        <v>144004</v>
      </c>
      <c r="D966" s="160" t="s">
        <v>396</v>
      </c>
      <c r="E966" s="100">
        <v>19182</v>
      </c>
      <c r="F966" s="102">
        <f t="shared" si="34"/>
        <v>8.0996253923256</v>
      </c>
      <c r="G966" s="100">
        <v>98.77</v>
      </c>
      <c r="H966" s="102">
        <v>800</v>
      </c>
      <c r="I966" s="35">
        <v>1251</v>
      </c>
      <c r="J966" s="7" t="s">
        <v>35</v>
      </c>
      <c r="K966" s="35"/>
      <c r="L966" s="151" t="s">
        <v>261</v>
      </c>
      <c r="M966" s="112" t="str">
        <f t="shared" si="35"/>
        <v>20229闽AU8651</v>
      </c>
    </row>
    <row r="967" s="85" customFormat="1" ht="20.1" customHeight="1" spans="1:13">
      <c r="A967" s="98">
        <v>966</v>
      </c>
      <c r="B967" s="99">
        <v>44824</v>
      </c>
      <c r="C967" s="142">
        <v>144004</v>
      </c>
      <c r="D967" s="160" t="s">
        <v>396</v>
      </c>
      <c r="E967" s="100">
        <v>19383</v>
      </c>
      <c r="F967" s="102">
        <f t="shared" si="34"/>
        <v>8.0996253923256</v>
      </c>
      <c r="G967" s="100">
        <v>98.77</v>
      </c>
      <c r="H967" s="102">
        <v>800</v>
      </c>
      <c r="I967" s="35">
        <v>451</v>
      </c>
      <c r="J967" s="7" t="s">
        <v>35</v>
      </c>
      <c r="K967" s="35"/>
      <c r="L967" s="151" t="s">
        <v>261</v>
      </c>
      <c r="M967" s="112" t="str">
        <f t="shared" si="35"/>
        <v>20229闽AU8651</v>
      </c>
    </row>
    <row r="968" s="85" customFormat="1" ht="20.1" customHeight="1" spans="1:13">
      <c r="A968" s="98">
        <v>967</v>
      </c>
      <c r="B968" s="99">
        <v>44826</v>
      </c>
      <c r="C968" s="142">
        <v>144004</v>
      </c>
      <c r="D968" s="160" t="s">
        <v>396</v>
      </c>
      <c r="E968" s="100">
        <v>19609</v>
      </c>
      <c r="F968" s="102">
        <f t="shared" si="34"/>
        <v>7.8600903910395</v>
      </c>
      <c r="G968" s="100">
        <v>50.89</v>
      </c>
      <c r="H968" s="102">
        <v>400</v>
      </c>
      <c r="I968" s="35">
        <v>51</v>
      </c>
      <c r="J968" s="7" t="s">
        <v>35</v>
      </c>
      <c r="K968" s="35"/>
      <c r="L968" s="151" t="s">
        <v>261</v>
      </c>
      <c r="M968" s="112" t="str">
        <f t="shared" si="35"/>
        <v>20229闽AU8651</v>
      </c>
    </row>
    <row r="969" s="85" customFormat="1" ht="20.1" customHeight="1" spans="1:13">
      <c r="A969" s="98">
        <v>968</v>
      </c>
      <c r="B969" s="99">
        <v>44827</v>
      </c>
      <c r="C969" s="142">
        <v>144004</v>
      </c>
      <c r="D969" s="160" t="s">
        <v>396</v>
      </c>
      <c r="E969" s="100">
        <v>19705</v>
      </c>
      <c r="F969" s="102">
        <f t="shared" si="34"/>
        <v>7.8600903910395</v>
      </c>
      <c r="G969" s="100">
        <v>101.78</v>
      </c>
      <c r="H969" s="102">
        <v>800</v>
      </c>
      <c r="I969" s="35">
        <v>1251</v>
      </c>
      <c r="J969" s="7" t="s">
        <v>35</v>
      </c>
      <c r="K969" s="35"/>
      <c r="L969" s="151" t="s">
        <v>261</v>
      </c>
      <c r="M969" s="112" t="str">
        <f t="shared" si="35"/>
        <v>20229闽AU8651</v>
      </c>
    </row>
    <row r="970" s="85" customFormat="1" ht="20.1" customHeight="1" spans="1:13">
      <c r="A970" s="98">
        <v>969</v>
      </c>
      <c r="B970" s="99">
        <v>44829</v>
      </c>
      <c r="C970" s="142">
        <v>144004</v>
      </c>
      <c r="D970" s="160" t="s">
        <v>396</v>
      </c>
      <c r="E970" s="100">
        <v>19886</v>
      </c>
      <c r="F970" s="102">
        <f t="shared" si="34"/>
        <v>7.86018124653227</v>
      </c>
      <c r="G970" s="100">
        <v>108.14</v>
      </c>
      <c r="H970" s="102">
        <v>850</v>
      </c>
      <c r="I970" s="35">
        <v>401</v>
      </c>
      <c r="J970" s="7" t="s">
        <v>35</v>
      </c>
      <c r="K970" s="35"/>
      <c r="L970" s="151" t="s">
        <v>261</v>
      </c>
      <c r="M970" s="112" t="str">
        <f t="shared" si="35"/>
        <v>20229闽AU8651</v>
      </c>
    </row>
    <row r="971" s="85" customFormat="1" ht="20.1" customHeight="1" spans="1:13">
      <c r="A971" s="98">
        <v>970</v>
      </c>
      <c r="B971" s="99">
        <v>44832</v>
      </c>
      <c r="C971" s="142">
        <v>144004</v>
      </c>
      <c r="D971" s="160" t="s">
        <v>396</v>
      </c>
      <c r="E971" s="100">
        <v>20092</v>
      </c>
      <c r="F971" s="102">
        <f t="shared" si="34"/>
        <v>7.86018124653227</v>
      </c>
      <c r="G971" s="100">
        <v>108.14</v>
      </c>
      <c r="H971" s="102">
        <v>850</v>
      </c>
      <c r="I971" s="35">
        <v>551</v>
      </c>
      <c r="J971" s="7" t="s">
        <v>35</v>
      </c>
      <c r="K971" s="35"/>
      <c r="L971" s="151" t="s">
        <v>261</v>
      </c>
      <c r="M971" s="112" t="str">
        <f t="shared" si="35"/>
        <v>20229闽AU8651</v>
      </c>
    </row>
    <row r="972" s="85" customFormat="1" ht="20.1" customHeight="1" spans="1:13">
      <c r="A972" s="98">
        <v>971</v>
      </c>
      <c r="B972" s="99"/>
      <c r="C972" s="143"/>
      <c r="D972" s="143"/>
      <c r="E972" s="100"/>
      <c r="F972" s="102"/>
      <c r="G972" s="100"/>
      <c r="H972" s="100"/>
      <c r="I972" s="35"/>
      <c r="J972" s="35"/>
      <c r="K972" s="35"/>
      <c r="L972" s="147"/>
      <c r="M972" s="112" t="str">
        <f t="shared" si="35"/>
        <v>19001</v>
      </c>
    </row>
    <row r="973" s="85" customFormat="1" ht="20.1" customHeight="1" spans="1:13">
      <c r="A973" s="98">
        <v>972</v>
      </c>
      <c r="B973" s="99">
        <v>44806</v>
      </c>
      <c r="C973" s="142">
        <v>144003</v>
      </c>
      <c r="D973" s="157" t="s">
        <v>385</v>
      </c>
      <c r="E973" s="100">
        <v>10173</v>
      </c>
      <c r="F973" s="102">
        <f t="shared" si="34"/>
        <v>7.83982325324496</v>
      </c>
      <c r="G973" s="100">
        <v>144.84</v>
      </c>
      <c r="H973" s="100">
        <v>1135.52</v>
      </c>
      <c r="I973" s="35">
        <v>1001.57</v>
      </c>
      <c r="J973" s="7" t="s">
        <v>229</v>
      </c>
      <c r="K973" s="35"/>
      <c r="L973" s="146" t="s">
        <v>262</v>
      </c>
      <c r="M973" s="112" t="str">
        <f t="shared" si="35"/>
        <v>20229闽AU9612</v>
      </c>
    </row>
    <row r="974" s="85" customFormat="1" ht="20.1" customHeight="1" spans="1:13">
      <c r="A974" s="98">
        <v>973</v>
      </c>
      <c r="B974" s="99">
        <v>44807</v>
      </c>
      <c r="C974" s="142">
        <v>144003</v>
      </c>
      <c r="D974" s="157" t="s">
        <v>385</v>
      </c>
      <c r="E974" s="100">
        <v>10326</v>
      </c>
      <c r="F974" s="102">
        <f t="shared" si="34"/>
        <v>7.83978013029316</v>
      </c>
      <c r="G974" s="100">
        <v>98.24</v>
      </c>
      <c r="H974" s="100">
        <v>770.18</v>
      </c>
      <c r="I974" s="35">
        <v>231.33</v>
      </c>
      <c r="J974" s="7" t="s">
        <v>37</v>
      </c>
      <c r="K974" s="35"/>
      <c r="L974" s="146" t="s">
        <v>262</v>
      </c>
      <c r="M974" s="112" t="str">
        <f t="shared" si="35"/>
        <v>20229闽AU9612</v>
      </c>
    </row>
    <row r="975" s="85" customFormat="1" ht="20.1" customHeight="1" spans="1:13">
      <c r="A975" s="98">
        <v>974</v>
      </c>
      <c r="B975" s="99">
        <v>44810</v>
      </c>
      <c r="C975" s="142">
        <v>144003</v>
      </c>
      <c r="D975" s="157" t="s">
        <v>385</v>
      </c>
      <c r="E975" s="100">
        <v>10517</v>
      </c>
      <c r="F975" s="102">
        <f t="shared" si="34"/>
        <v>7.83978269954033</v>
      </c>
      <c r="G975" s="100">
        <v>119.65</v>
      </c>
      <c r="H975" s="100">
        <v>938.03</v>
      </c>
      <c r="I975" s="35">
        <v>1293.3</v>
      </c>
      <c r="J975" s="7" t="s">
        <v>37</v>
      </c>
      <c r="K975" s="35"/>
      <c r="L975" s="146" t="s">
        <v>262</v>
      </c>
      <c r="M975" s="112" t="str">
        <f t="shared" si="35"/>
        <v>20229闽AU9612</v>
      </c>
    </row>
    <row r="976" s="85" customFormat="1" ht="20.1" customHeight="1" spans="1:13">
      <c r="A976" s="98">
        <v>975</v>
      </c>
      <c r="B976" s="99">
        <v>44812</v>
      </c>
      <c r="C976" s="142">
        <v>144003</v>
      </c>
      <c r="D976" s="157" t="s">
        <v>385</v>
      </c>
      <c r="E976" s="100">
        <v>10630</v>
      </c>
      <c r="F976" s="102">
        <f t="shared" si="34"/>
        <v>7.99975700631784</v>
      </c>
      <c r="G976" s="100">
        <v>123.46</v>
      </c>
      <c r="H976" s="100">
        <v>987.65</v>
      </c>
      <c r="I976" s="35">
        <v>305.65</v>
      </c>
      <c r="J976" s="7" t="s">
        <v>35</v>
      </c>
      <c r="K976" s="35"/>
      <c r="L976" s="146" t="s">
        <v>262</v>
      </c>
      <c r="M976" s="112" t="str">
        <f t="shared" si="35"/>
        <v>20229闽AU9612</v>
      </c>
    </row>
    <row r="977" s="85" customFormat="1" ht="20.1" customHeight="1" spans="1:13">
      <c r="A977" s="98">
        <v>976</v>
      </c>
      <c r="B977" s="99">
        <v>44820</v>
      </c>
      <c r="C977" s="142">
        <v>144003</v>
      </c>
      <c r="D977" s="160" t="s">
        <v>397</v>
      </c>
      <c r="E977" s="100">
        <v>10798</v>
      </c>
      <c r="F977" s="102">
        <f t="shared" si="34"/>
        <v>8.09978940547546</v>
      </c>
      <c r="G977" s="100">
        <v>61.73</v>
      </c>
      <c r="H977" s="102">
        <v>500</v>
      </c>
      <c r="I977" s="35">
        <v>500</v>
      </c>
      <c r="J977" s="7" t="s">
        <v>35</v>
      </c>
      <c r="K977" s="35"/>
      <c r="L977" s="151" t="s">
        <v>261</v>
      </c>
      <c r="M977" s="112" t="str">
        <f t="shared" si="35"/>
        <v>20229闽AU9612</v>
      </c>
    </row>
    <row r="978" s="85" customFormat="1" ht="20.1" customHeight="1" spans="1:13">
      <c r="A978" s="98">
        <v>977</v>
      </c>
      <c r="B978" s="99">
        <v>44823</v>
      </c>
      <c r="C978" s="142">
        <v>144003</v>
      </c>
      <c r="D978" s="160" t="s">
        <v>397</v>
      </c>
      <c r="E978" s="100">
        <v>10964</v>
      </c>
      <c r="F978" s="102">
        <f t="shared" si="34"/>
        <v>8.10007431260837</v>
      </c>
      <c r="G978" s="100">
        <v>121.11</v>
      </c>
      <c r="H978" s="102">
        <v>981</v>
      </c>
      <c r="I978" s="35">
        <v>4519</v>
      </c>
      <c r="J978" s="162" t="s">
        <v>37</v>
      </c>
      <c r="K978" s="35"/>
      <c r="L978" s="151" t="s">
        <v>261</v>
      </c>
      <c r="M978" s="112" t="str">
        <f t="shared" si="35"/>
        <v>20229闽AU9612</v>
      </c>
    </row>
    <row r="979" s="85" customFormat="1" ht="20.1" customHeight="1" spans="1:13">
      <c r="A979" s="98">
        <v>978</v>
      </c>
      <c r="B979" s="99">
        <v>44826</v>
      </c>
      <c r="C979" s="142">
        <v>144003</v>
      </c>
      <c r="D979" s="160" t="s">
        <v>397</v>
      </c>
      <c r="E979" s="100">
        <v>11144</v>
      </c>
      <c r="F979" s="102">
        <f t="shared" si="34"/>
        <v>7.86007153450231</v>
      </c>
      <c r="G979" s="100">
        <v>114.63</v>
      </c>
      <c r="H979" s="102">
        <v>901</v>
      </c>
      <c r="I979" s="35">
        <v>3618</v>
      </c>
      <c r="J979" s="162" t="s">
        <v>37</v>
      </c>
      <c r="K979" s="35"/>
      <c r="L979" s="151" t="s">
        <v>261</v>
      </c>
      <c r="M979" s="112" t="str">
        <f t="shared" si="35"/>
        <v>20229闽AU9612</v>
      </c>
    </row>
    <row r="980" s="85" customFormat="1" ht="20.1" customHeight="1" spans="1:13">
      <c r="A980" s="98">
        <v>979</v>
      </c>
      <c r="B980" s="99">
        <v>44828</v>
      </c>
      <c r="C980" s="142">
        <v>144003</v>
      </c>
      <c r="D980" s="160" t="s">
        <v>397</v>
      </c>
      <c r="E980" s="100">
        <v>11281</v>
      </c>
      <c r="F980" s="102">
        <f t="shared" si="34"/>
        <v>7.85997357992074</v>
      </c>
      <c r="G980" s="100">
        <v>121.12</v>
      </c>
      <c r="H980" s="102">
        <v>952</v>
      </c>
      <c r="I980" s="35">
        <v>2666</v>
      </c>
      <c r="J980" s="162" t="s">
        <v>37</v>
      </c>
      <c r="K980" s="35"/>
      <c r="L980" s="151" t="s">
        <v>261</v>
      </c>
      <c r="M980" s="112" t="str">
        <f t="shared" si="35"/>
        <v>20229闽AU9612</v>
      </c>
    </row>
    <row r="981" s="85" customFormat="1" ht="20.1" customHeight="1" spans="1:13">
      <c r="A981" s="98">
        <v>980</v>
      </c>
      <c r="B981" s="99">
        <v>44831</v>
      </c>
      <c r="C981" s="142">
        <v>144003</v>
      </c>
      <c r="D981" s="160" t="s">
        <v>397</v>
      </c>
      <c r="E981" s="100">
        <v>11473</v>
      </c>
      <c r="F981" s="102">
        <f t="shared" si="34"/>
        <v>7.85992812906186</v>
      </c>
      <c r="G981" s="100">
        <v>130.79</v>
      </c>
      <c r="H981" s="102">
        <v>1028</v>
      </c>
      <c r="I981" s="35">
        <v>1638</v>
      </c>
      <c r="J981" s="162" t="s">
        <v>37</v>
      </c>
      <c r="K981" s="35"/>
      <c r="L981" s="151" t="s">
        <v>261</v>
      </c>
      <c r="M981" s="112" t="str">
        <f t="shared" si="35"/>
        <v>20229闽AU9612</v>
      </c>
    </row>
    <row r="982" s="85" customFormat="1" ht="20.1" customHeight="1" spans="1:13">
      <c r="A982" s="98">
        <v>981</v>
      </c>
      <c r="B982" s="99">
        <v>44833</v>
      </c>
      <c r="C982" s="142">
        <v>144003</v>
      </c>
      <c r="D982" s="160" t="s">
        <v>397</v>
      </c>
      <c r="E982" s="100">
        <v>11629</v>
      </c>
      <c r="F982" s="102">
        <f t="shared" si="34"/>
        <v>7.86013150029886</v>
      </c>
      <c r="G982" s="100">
        <v>100.38</v>
      </c>
      <c r="H982" s="102">
        <v>789</v>
      </c>
      <c r="I982" s="35">
        <v>849</v>
      </c>
      <c r="J982" s="162" t="s">
        <v>37</v>
      </c>
      <c r="K982" s="35"/>
      <c r="L982" s="151" t="s">
        <v>261</v>
      </c>
      <c r="M982" s="112" t="str">
        <f t="shared" si="35"/>
        <v>20229闽AU9612</v>
      </c>
    </row>
    <row r="983" s="85" customFormat="1" ht="20.1" customHeight="1" spans="1:13">
      <c r="A983" s="98">
        <v>982</v>
      </c>
      <c r="B983" s="99"/>
      <c r="C983" s="143"/>
      <c r="D983" s="143"/>
      <c r="E983" s="100"/>
      <c r="F983" s="102"/>
      <c r="G983" s="100"/>
      <c r="H983" s="100"/>
      <c r="I983" s="35"/>
      <c r="J983" s="35"/>
      <c r="K983" s="35"/>
      <c r="L983" s="147"/>
      <c r="M983" s="112" t="str">
        <f t="shared" si="35"/>
        <v>19001</v>
      </c>
    </row>
    <row r="984" s="85" customFormat="1" ht="20.1" customHeight="1" spans="1:13">
      <c r="A984" s="98">
        <v>983</v>
      </c>
      <c r="B984" s="99">
        <v>44805</v>
      </c>
      <c r="C984" s="142">
        <v>121018</v>
      </c>
      <c r="D984" s="157" t="s">
        <v>386</v>
      </c>
      <c r="E984" s="100">
        <v>5028</v>
      </c>
      <c r="F984" s="102">
        <f t="shared" si="34"/>
        <v>7.8399647110719</v>
      </c>
      <c r="G984" s="100">
        <v>113.35</v>
      </c>
      <c r="H984" s="100">
        <v>888.66</v>
      </c>
      <c r="I984" s="35">
        <v>1544.79</v>
      </c>
      <c r="J984" s="7" t="s">
        <v>166</v>
      </c>
      <c r="K984" s="7" t="s">
        <v>166</v>
      </c>
      <c r="L984" s="146" t="s">
        <v>262</v>
      </c>
      <c r="M984" s="112" t="str">
        <f t="shared" si="35"/>
        <v>20229闽AU7993</v>
      </c>
    </row>
    <row r="985" s="85" customFormat="1" ht="20.1" customHeight="1" spans="1:13">
      <c r="A985" s="98">
        <v>984</v>
      </c>
      <c r="B985" s="99">
        <v>44813</v>
      </c>
      <c r="C985" s="142">
        <v>121018</v>
      </c>
      <c r="D985" s="157" t="s">
        <v>386</v>
      </c>
      <c r="E985" s="100">
        <v>5229</v>
      </c>
      <c r="F985" s="102">
        <f t="shared" si="34"/>
        <v>8.00034840170717</v>
      </c>
      <c r="G985" s="100">
        <v>114.81</v>
      </c>
      <c r="H985" s="100">
        <v>918.52</v>
      </c>
      <c r="I985" s="35">
        <v>1626.27</v>
      </c>
      <c r="J985" s="7" t="s">
        <v>166</v>
      </c>
      <c r="K985" s="7" t="s">
        <v>166</v>
      </c>
      <c r="L985" s="146" t="s">
        <v>262</v>
      </c>
      <c r="M985" s="112" t="str">
        <f t="shared" si="35"/>
        <v>20229闽AU7993</v>
      </c>
    </row>
    <row r="986" s="85" customFormat="1" ht="20.1" customHeight="1" spans="1:13">
      <c r="A986" s="98">
        <v>985</v>
      </c>
      <c r="B986" s="99">
        <v>44820</v>
      </c>
      <c r="C986" s="142">
        <v>121018</v>
      </c>
      <c r="D986" s="157" t="s">
        <v>386</v>
      </c>
      <c r="E986" s="100">
        <v>5405</v>
      </c>
      <c r="F986" s="102">
        <f t="shared" si="34"/>
        <v>7.9999024104616</v>
      </c>
      <c r="G986" s="100">
        <v>102.47</v>
      </c>
      <c r="H986" s="100">
        <v>819.75</v>
      </c>
      <c r="I986" s="35">
        <v>806.52</v>
      </c>
      <c r="J986" s="7" t="s">
        <v>166</v>
      </c>
      <c r="K986" s="7" t="s">
        <v>166</v>
      </c>
      <c r="L986" s="146" t="s">
        <v>262</v>
      </c>
      <c r="M986" s="112" t="str">
        <f t="shared" si="35"/>
        <v>20229闽AU7993</v>
      </c>
    </row>
    <row r="987" s="85" customFormat="1" ht="20.1" customHeight="1" spans="1:13">
      <c r="A987" s="98">
        <v>986</v>
      </c>
      <c r="B987" s="99">
        <v>44829</v>
      </c>
      <c r="C987" s="142">
        <v>121018</v>
      </c>
      <c r="D987" s="160" t="s">
        <v>398</v>
      </c>
      <c r="E987" s="100">
        <v>5619</v>
      </c>
      <c r="F987" s="102">
        <f t="shared" si="34"/>
        <v>7.76007074081352</v>
      </c>
      <c r="G987" s="100">
        <v>101.78</v>
      </c>
      <c r="H987" s="102">
        <v>789.82</v>
      </c>
      <c r="I987" s="35">
        <v>16.7</v>
      </c>
      <c r="J987" s="7" t="s">
        <v>166</v>
      </c>
      <c r="K987" s="7" t="s">
        <v>166</v>
      </c>
      <c r="L987" s="146" t="s">
        <v>262</v>
      </c>
      <c r="M987" s="112" t="str">
        <f t="shared" si="35"/>
        <v>20229闽AU7993</v>
      </c>
    </row>
    <row r="988" s="85" customFormat="1" ht="20.1" customHeight="1" spans="1:13">
      <c r="A988" s="98">
        <v>987</v>
      </c>
      <c r="B988" s="99"/>
      <c r="C988" s="143"/>
      <c r="D988" s="143"/>
      <c r="E988" s="100"/>
      <c r="F988" s="102"/>
      <c r="G988" s="100"/>
      <c r="H988" s="100"/>
      <c r="I988" s="35"/>
      <c r="J988" s="35"/>
      <c r="K988" s="35"/>
      <c r="L988" s="147"/>
      <c r="M988" s="112" t="str">
        <f t="shared" si="35"/>
        <v>19001</v>
      </c>
    </row>
    <row r="989" s="85" customFormat="1" ht="20.1" customHeight="1" spans="1:13">
      <c r="A989" s="98">
        <v>988</v>
      </c>
      <c r="B989" s="99">
        <v>44811</v>
      </c>
      <c r="C989" s="143">
        <v>150009</v>
      </c>
      <c r="D989" s="155" t="s">
        <v>387</v>
      </c>
      <c r="E989" s="100">
        <v>73087</v>
      </c>
      <c r="F989" s="102">
        <f t="shared" ref="F988:F1007" si="36">H989/G989</f>
        <v>7.93969849246231</v>
      </c>
      <c r="G989" s="100">
        <v>9.95</v>
      </c>
      <c r="H989" s="102">
        <v>79</v>
      </c>
      <c r="I989" s="35">
        <v>0</v>
      </c>
      <c r="J989" s="7" t="s">
        <v>144</v>
      </c>
      <c r="K989" s="35"/>
      <c r="L989" s="151" t="s">
        <v>261</v>
      </c>
      <c r="M989" s="112" t="str">
        <f t="shared" si="35"/>
        <v>20229闽AQ1U80</v>
      </c>
    </row>
    <row r="990" s="85" customFormat="1" ht="20.1" customHeight="1" spans="1:13">
      <c r="A990" s="98">
        <v>989</v>
      </c>
      <c r="B990" s="99">
        <v>44811</v>
      </c>
      <c r="C990" s="143">
        <v>150009</v>
      </c>
      <c r="D990" s="155" t="s">
        <v>387</v>
      </c>
      <c r="E990" s="100">
        <v>73087</v>
      </c>
      <c r="F990" s="102">
        <f t="shared" si="36"/>
        <v>7.94432071269488</v>
      </c>
      <c r="G990" s="100">
        <v>4.49</v>
      </c>
      <c r="H990" s="102">
        <v>35.67</v>
      </c>
      <c r="I990" s="35">
        <v>0</v>
      </c>
      <c r="J990" s="7" t="s">
        <v>144</v>
      </c>
      <c r="K990" s="35"/>
      <c r="L990" s="151" t="s">
        <v>261</v>
      </c>
      <c r="M990" s="112" t="str">
        <f t="shared" si="35"/>
        <v>20229闽AQ1U80</v>
      </c>
    </row>
    <row r="991" s="85" customFormat="1" ht="20.1" customHeight="1" spans="1:13">
      <c r="A991" s="98">
        <v>990</v>
      </c>
      <c r="B991" s="99">
        <v>44812</v>
      </c>
      <c r="C991" s="143">
        <v>150009</v>
      </c>
      <c r="D991" s="159" t="s">
        <v>399</v>
      </c>
      <c r="E991" s="100">
        <v>73205</v>
      </c>
      <c r="F991" s="102">
        <f t="shared" si="36"/>
        <v>8.09997449630196</v>
      </c>
      <c r="G991" s="100">
        <v>39.21</v>
      </c>
      <c r="H991" s="102">
        <v>317.6</v>
      </c>
      <c r="I991" s="35">
        <v>1682.4</v>
      </c>
      <c r="J991" s="7" t="s">
        <v>144</v>
      </c>
      <c r="K991" s="35"/>
      <c r="L991" s="151" t="s">
        <v>261</v>
      </c>
      <c r="M991" s="112" t="str">
        <f t="shared" si="35"/>
        <v>20229闽AQ1U80</v>
      </c>
    </row>
    <row r="992" s="85" customFormat="1" ht="20.1" customHeight="1" spans="1:13">
      <c r="A992" s="98">
        <v>991</v>
      </c>
      <c r="B992" s="99">
        <v>44814.0069444444</v>
      </c>
      <c r="C992" s="143">
        <v>150009</v>
      </c>
      <c r="D992" s="159" t="s">
        <v>399</v>
      </c>
      <c r="E992" s="100">
        <v>73303</v>
      </c>
      <c r="F992" s="102">
        <f t="shared" si="36"/>
        <v>8.09990300678952</v>
      </c>
      <c r="G992" s="100">
        <v>30.93</v>
      </c>
      <c r="H992" s="102">
        <v>250.53</v>
      </c>
      <c r="I992" s="35">
        <v>1431.87</v>
      </c>
      <c r="J992" s="7" t="s">
        <v>144</v>
      </c>
      <c r="K992" s="35"/>
      <c r="L992" s="151" t="s">
        <v>261</v>
      </c>
      <c r="M992" s="112" t="str">
        <f t="shared" si="35"/>
        <v>20229闽AQ1U80</v>
      </c>
    </row>
    <row r="993" s="85" customFormat="1" ht="20.1" customHeight="1" spans="1:13">
      <c r="A993" s="98">
        <v>992</v>
      </c>
      <c r="B993" s="99">
        <v>44817</v>
      </c>
      <c r="C993" s="143">
        <v>150009</v>
      </c>
      <c r="D993" s="159" t="s">
        <v>399</v>
      </c>
      <c r="E993" s="100">
        <v>73473</v>
      </c>
      <c r="F993" s="102">
        <f t="shared" si="36"/>
        <v>8.1000237586125</v>
      </c>
      <c r="G993" s="100">
        <v>42.09</v>
      </c>
      <c r="H993" s="102">
        <v>340.93</v>
      </c>
      <c r="I993" s="35">
        <v>1090.94</v>
      </c>
      <c r="J993" s="7" t="s">
        <v>144</v>
      </c>
      <c r="K993" s="35"/>
      <c r="L993" s="151" t="s">
        <v>261</v>
      </c>
      <c r="M993" s="112" t="str">
        <f t="shared" si="35"/>
        <v>20229闽AQ1U80</v>
      </c>
    </row>
    <row r="994" s="85" customFormat="1" ht="20.1" customHeight="1" spans="1:13">
      <c r="A994" s="98">
        <v>993</v>
      </c>
      <c r="B994" s="99">
        <v>44818</v>
      </c>
      <c r="C994" s="143">
        <v>150009</v>
      </c>
      <c r="D994" s="159" t="s">
        <v>399</v>
      </c>
      <c r="E994" s="100">
        <v>73635</v>
      </c>
      <c r="F994" s="102">
        <f t="shared" si="36"/>
        <v>8.1</v>
      </c>
      <c r="G994" s="100">
        <v>34.2</v>
      </c>
      <c r="H994" s="102">
        <v>277.02</v>
      </c>
      <c r="I994" s="35">
        <v>813.92</v>
      </c>
      <c r="J994" s="7" t="s">
        <v>144</v>
      </c>
      <c r="K994" s="35"/>
      <c r="L994" s="151" t="s">
        <v>261</v>
      </c>
      <c r="M994" s="112" t="str">
        <f t="shared" si="35"/>
        <v>20229闽AQ1U80</v>
      </c>
    </row>
    <row r="995" s="85" customFormat="1" ht="20.1" customHeight="1" spans="1:13">
      <c r="A995" s="98">
        <v>994</v>
      </c>
      <c r="B995" s="99">
        <v>44821</v>
      </c>
      <c r="C995" s="143">
        <v>150009</v>
      </c>
      <c r="D995" s="159" t="s">
        <v>399</v>
      </c>
      <c r="E995" s="100">
        <v>73818</v>
      </c>
      <c r="F995" s="102">
        <f t="shared" si="36"/>
        <v>8.10012714558169</v>
      </c>
      <c r="G995" s="100">
        <v>31.46</v>
      </c>
      <c r="H995" s="102">
        <v>254.83</v>
      </c>
      <c r="I995" s="35">
        <v>559.09</v>
      </c>
      <c r="J995" s="7" t="s">
        <v>144</v>
      </c>
      <c r="K995" s="35"/>
      <c r="L995" s="151" t="s">
        <v>261</v>
      </c>
      <c r="M995" s="112" t="str">
        <f t="shared" si="35"/>
        <v>20229闽AQ1U80</v>
      </c>
    </row>
    <row r="996" s="85" customFormat="1" ht="20.1" customHeight="1" spans="1:13">
      <c r="A996" s="98">
        <v>995</v>
      </c>
      <c r="B996" s="99">
        <v>44823</v>
      </c>
      <c r="C996" s="143">
        <v>150009</v>
      </c>
      <c r="D996" s="159" t="s">
        <v>399</v>
      </c>
      <c r="E996" s="100">
        <v>74110</v>
      </c>
      <c r="F996" s="102">
        <f t="shared" si="36"/>
        <v>8.10015329586101</v>
      </c>
      <c r="G996" s="100">
        <v>39.14</v>
      </c>
      <c r="H996" s="102">
        <v>317.04</v>
      </c>
      <c r="I996" s="35">
        <v>242.05</v>
      </c>
      <c r="J996" s="7" t="s">
        <v>144</v>
      </c>
      <c r="K996" s="35"/>
      <c r="L996" s="151" t="s">
        <v>261</v>
      </c>
      <c r="M996" s="112" t="str">
        <f t="shared" si="35"/>
        <v>20229闽AQ1U80</v>
      </c>
    </row>
    <row r="997" s="85" customFormat="1" ht="20.1" customHeight="1" spans="1:13">
      <c r="A997" s="98">
        <v>996</v>
      </c>
      <c r="B997" s="99">
        <v>44824</v>
      </c>
      <c r="C997" s="143">
        <v>150009</v>
      </c>
      <c r="D997" s="159" t="s">
        <v>399</v>
      </c>
      <c r="E997" s="100">
        <v>74202</v>
      </c>
      <c r="F997" s="102">
        <f t="shared" si="36"/>
        <v>8.09993943064809</v>
      </c>
      <c r="G997" s="100">
        <v>33.02</v>
      </c>
      <c r="H997" s="102">
        <v>267.46</v>
      </c>
      <c r="I997" s="35">
        <v>974.59</v>
      </c>
      <c r="J997" s="7" t="s">
        <v>144</v>
      </c>
      <c r="K997" s="35"/>
      <c r="L997" s="151" t="s">
        <v>261</v>
      </c>
      <c r="M997" s="112" t="str">
        <f t="shared" si="35"/>
        <v>20229闽AQ1U80</v>
      </c>
    </row>
    <row r="998" s="85" customFormat="1" ht="20.1" customHeight="1" spans="1:13">
      <c r="A998" s="98">
        <v>997</v>
      </c>
      <c r="B998" s="99">
        <v>44827</v>
      </c>
      <c r="C998" s="143">
        <v>150009</v>
      </c>
      <c r="D998" s="159" t="s">
        <v>399</v>
      </c>
      <c r="E998" s="100">
        <v>74330</v>
      </c>
      <c r="F998" s="102">
        <f t="shared" si="36"/>
        <v>7.86013986013986</v>
      </c>
      <c r="G998" s="100">
        <v>34.32</v>
      </c>
      <c r="H998" s="102">
        <v>269.76</v>
      </c>
      <c r="I998" s="35">
        <v>704.83</v>
      </c>
      <c r="J998" s="7" t="s">
        <v>144</v>
      </c>
      <c r="K998" s="35"/>
      <c r="L998" s="151" t="s">
        <v>261</v>
      </c>
      <c r="M998" s="112" t="str">
        <f t="shared" si="35"/>
        <v>20229闽AQ1U80</v>
      </c>
    </row>
    <row r="999" s="85" customFormat="1" ht="20.1" customHeight="1" spans="1:13">
      <c r="A999" s="98">
        <v>998</v>
      </c>
      <c r="B999" s="99">
        <v>44829</v>
      </c>
      <c r="C999" s="143">
        <v>150009</v>
      </c>
      <c r="D999" s="159" t="s">
        <v>399</v>
      </c>
      <c r="E999" s="100">
        <v>74505</v>
      </c>
      <c r="F999" s="102">
        <f t="shared" si="36"/>
        <v>7.86003316749585</v>
      </c>
      <c r="G999" s="100">
        <v>30.15</v>
      </c>
      <c r="H999" s="100">
        <v>236.98</v>
      </c>
      <c r="I999" s="35">
        <v>467.85</v>
      </c>
      <c r="J999" s="7" t="s">
        <v>144</v>
      </c>
      <c r="K999" s="35"/>
      <c r="L999" s="151" t="s">
        <v>261</v>
      </c>
      <c r="M999" s="112" t="str">
        <f t="shared" si="35"/>
        <v>20229闽AQ1U80</v>
      </c>
    </row>
    <row r="1000" s="85" customFormat="1" ht="20.1" customHeight="1" spans="1:13">
      <c r="A1000" s="98">
        <v>999</v>
      </c>
      <c r="B1000" s="99">
        <v>44831</v>
      </c>
      <c r="C1000" s="143">
        <v>150009</v>
      </c>
      <c r="D1000" s="159" t="s">
        <v>399</v>
      </c>
      <c r="E1000" s="100">
        <v>74698</v>
      </c>
      <c r="F1000" s="102">
        <f t="shared" si="36"/>
        <v>7.86007130124777</v>
      </c>
      <c r="G1000" s="100">
        <v>33.66</v>
      </c>
      <c r="H1000" s="102">
        <v>264.57</v>
      </c>
      <c r="I1000" s="35">
        <v>203.28</v>
      </c>
      <c r="J1000" s="7" t="s">
        <v>144</v>
      </c>
      <c r="K1000" s="35"/>
      <c r="L1000" s="151" t="s">
        <v>261</v>
      </c>
      <c r="M1000" s="112" t="str">
        <f t="shared" si="35"/>
        <v>20229闽AQ1U80</v>
      </c>
    </row>
    <row r="1001" s="85" customFormat="1" ht="20.1" customHeight="1" spans="1:13">
      <c r="A1001" s="98">
        <v>1000</v>
      </c>
      <c r="B1001" s="99">
        <v>44834</v>
      </c>
      <c r="C1001" s="143">
        <v>150009</v>
      </c>
      <c r="D1001" s="159" t="s">
        <v>399</v>
      </c>
      <c r="E1001" s="100">
        <v>74903</v>
      </c>
      <c r="F1001" s="102">
        <f t="shared" si="36"/>
        <v>7.86017191977077</v>
      </c>
      <c r="G1001" s="100">
        <v>34.9</v>
      </c>
      <c r="H1001" s="102">
        <v>274.32</v>
      </c>
      <c r="I1001" s="35">
        <v>2028.96</v>
      </c>
      <c r="J1001" s="7" t="s">
        <v>144</v>
      </c>
      <c r="K1001" s="35"/>
      <c r="L1001" s="151" t="s">
        <v>261</v>
      </c>
      <c r="M1001" s="112" t="str">
        <f t="shared" si="35"/>
        <v>20229闽AQ1U80</v>
      </c>
    </row>
    <row r="1002" s="85" customFormat="1" ht="20.1" customHeight="1" spans="1:13">
      <c r="A1002" s="98">
        <v>1001</v>
      </c>
      <c r="B1002" s="99"/>
      <c r="C1002" s="143"/>
      <c r="D1002" s="143"/>
      <c r="E1002" s="100"/>
      <c r="F1002" s="102"/>
      <c r="G1002" s="100"/>
      <c r="H1002" s="102"/>
      <c r="I1002" s="35"/>
      <c r="J1002" s="35"/>
      <c r="K1002" s="35"/>
      <c r="L1002" s="145"/>
      <c r="M1002" s="112" t="str">
        <f t="shared" si="35"/>
        <v>19001</v>
      </c>
    </row>
    <row r="1003" s="85" customFormat="1" ht="20.1" customHeight="1" spans="1:13">
      <c r="A1003" s="98">
        <v>1002</v>
      </c>
      <c r="B1003" s="99">
        <v>44810</v>
      </c>
      <c r="C1003" s="143"/>
      <c r="D1003" s="155" t="s">
        <v>364</v>
      </c>
      <c r="E1003" s="100">
        <v>262592</v>
      </c>
      <c r="F1003" s="102">
        <f t="shared" si="36"/>
        <v>8.2294850693628</v>
      </c>
      <c r="G1003" s="100">
        <v>42.53</v>
      </c>
      <c r="H1003" s="102">
        <v>350</v>
      </c>
      <c r="I1003" s="35">
        <v>0</v>
      </c>
      <c r="J1003" s="7" t="s">
        <v>99</v>
      </c>
      <c r="K1003" s="35"/>
      <c r="L1003" s="151" t="s">
        <v>97</v>
      </c>
      <c r="M1003" s="112" t="str">
        <f t="shared" si="35"/>
        <v>20229闽A700Z3</v>
      </c>
    </row>
    <row r="1004" s="85" customFormat="1" ht="20.1" customHeight="1" spans="1:13">
      <c r="A1004" s="98">
        <v>1003</v>
      </c>
      <c r="B1004" s="99">
        <v>44813</v>
      </c>
      <c r="C1004" s="143"/>
      <c r="D1004" s="155" t="s">
        <v>364</v>
      </c>
      <c r="E1004" s="100">
        <v>263073</v>
      </c>
      <c r="F1004" s="102">
        <f t="shared" si="36"/>
        <v>8.37921953555183</v>
      </c>
      <c r="G1004" s="100">
        <v>41.77</v>
      </c>
      <c r="H1004" s="102">
        <v>350</v>
      </c>
      <c r="I1004" s="35">
        <v>771.72</v>
      </c>
      <c r="J1004" s="7" t="s">
        <v>99</v>
      </c>
      <c r="K1004" s="35"/>
      <c r="L1004" s="151" t="s">
        <v>97</v>
      </c>
      <c r="M1004" s="112" t="str">
        <f t="shared" si="35"/>
        <v>20229闽A700Z3</v>
      </c>
    </row>
    <row r="1005" s="85" customFormat="1" ht="20.1" customHeight="1" spans="1:13">
      <c r="A1005" s="98">
        <v>1004</v>
      </c>
      <c r="B1005" s="99">
        <v>44823</v>
      </c>
      <c r="C1005" s="143"/>
      <c r="D1005" s="155" t="s">
        <v>364</v>
      </c>
      <c r="E1005" s="100">
        <v>263513</v>
      </c>
      <c r="F1005" s="102">
        <f t="shared" si="36"/>
        <v>8.3800046285582</v>
      </c>
      <c r="G1005" s="100">
        <v>43.21</v>
      </c>
      <c r="H1005" s="102">
        <v>362.1</v>
      </c>
      <c r="I1005" s="35">
        <v>409.62</v>
      </c>
      <c r="J1005" s="7" t="s">
        <v>99</v>
      </c>
      <c r="K1005" s="35"/>
      <c r="L1005" s="151" t="s">
        <v>97</v>
      </c>
      <c r="M1005" s="112" t="str">
        <f t="shared" si="35"/>
        <v>20229闽A700Z3</v>
      </c>
    </row>
    <row r="1006" s="85" customFormat="1" ht="20.1" customHeight="1" spans="1:13">
      <c r="A1006" s="98">
        <v>1005</v>
      </c>
      <c r="B1006" s="99">
        <v>44830</v>
      </c>
      <c r="C1006" s="143"/>
      <c r="D1006" s="155" t="s">
        <v>364</v>
      </c>
      <c r="E1006" s="100">
        <v>264144</v>
      </c>
      <c r="F1006" s="102">
        <f t="shared" si="36"/>
        <v>8.15090824406148</v>
      </c>
      <c r="G1006" s="100">
        <v>42.94</v>
      </c>
      <c r="H1006" s="102">
        <v>350</v>
      </c>
      <c r="I1006" s="35">
        <v>59.62</v>
      </c>
      <c r="J1006" s="7" t="s">
        <v>99</v>
      </c>
      <c r="K1006" s="35"/>
      <c r="L1006" s="151" t="s">
        <v>97</v>
      </c>
      <c r="M1006" s="112" t="str">
        <f t="shared" si="35"/>
        <v>20229闽A700Z3</v>
      </c>
    </row>
    <row r="1007" s="85" customFormat="1" ht="20.1" customHeight="1" spans="1:13">
      <c r="A1007" s="98">
        <v>1006</v>
      </c>
      <c r="B1007" s="99">
        <v>44834</v>
      </c>
      <c r="C1007" s="143"/>
      <c r="D1007" s="155" t="s">
        <v>364</v>
      </c>
      <c r="E1007" s="100">
        <v>264643</v>
      </c>
      <c r="F1007" s="102">
        <f t="shared" si="36"/>
        <v>8.14937074479059</v>
      </c>
      <c r="G1007" s="100">
        <v>48.47</v>
      </c>
      <c r="H1007" s="102">
        <v>395</v>
      </c>
      <c r="I1007" s="35">
        <v>164.62</v>
      </c>
      <c r="J1007" s="7" t="s">
        <v>99</v>
      </c>
      <c r="K1007" s="35"/>
      <c r="L1007" s="151" t="s">
        <v>97</v>
      </c>
      <c r="M1007" s="112" t="str">
        <f t="shared" si="35"/>
        <v>20229闽A700Z3</v>
      </c>
    </row>
    <row r="1008" s="85" customFormat="1" ht="20.1" customHeight="1" spans="1:13">
      <c r="A1008" s="98">
        <v>1007</v>
      </c>
      <c r="B1008" s="99"/>
      <c r="C1008" s="142"/>
      <c r="D1008" s="143"/>
      <c r="E1008" s="100"/>
      <c r="F1008" s="102"/>
      <c r="G1008" s="102"/>
      <c r="H1008" s="100"/>
      <c r="I1008" s="35"/>
      <c r="J1008" s="35"/>
      <c r="K1008" s="125"/>
      <c r="L1008" s="145"/>
      <c r="M1008" s="112" t="str">
        <f t="shared" si="35"/>
        <v>19001</v>
      </c>
    </row>
    <row r="1009" s="85" customFormat="1" ht="20.1" customHeight="1" spans="1:13">
      <c r="A1009" s="98">
        <v>1008</v>
      </c>
      <c r="B1009" s="99">
        <v>44856.64375</v>
      </c>
      <c r="C1009" s="143">
        <v>141012</v>
      </c>
      <c r="D1009" s="163" t="s">
        <v>400</v>
      </c>
      <c r="E1009" s="100">
        <v>12354</v>
      </c>
      <c r="F1009" s="102">
        <v>7.85993864381678</v>
      </c>
      <c r="G1009" s="100">
        <v>94.53</v>
      </c>
      <c r="H1009" s="102">
        <v>743</v>
      </c>
      <c r="I1009" s="35">
        <v>1382.95</v>
      </c>
      <c r="J1009" s="35" t="s">
        <v>37</v>
      </c>
      <c r="K1009" s="35"/>
      <c r="L1009" s="147" t="s">
        <v>262</v>
      </c>
      <c r="M1009" s="112" t="str">
        <f t="shared" si="35"/>
        <v>202210闽AU9387</v>
      </c>
    </row>
    <row r="1010" s="85" customFormat="1" ht="20.1" customHeight="1" spans="1:13">
      <c r="A1010" s="98">
        <v>1009</v>
      </c>
      <c r="B1010" s="99">
        <v>44859.25625</v>
      </c>
      <c r="C1010" s="143">
        <v>141012</v>
      </c>
      <c r="D1010" s="163" t="s">
        <v>400</v>
      </c>
      <c r="E1010" s="100">
        <v>12531</v>
      </c>
      <c r="F1010" s="102">
        <v>8.00996796012816</v>
      </c>
      <c r="G1010" s="100">
        <v>140.45</v>
      </c>
      <c r="H1010" s="102">
        <v>1125</v>
      </c>
      <c r="I1010" s="35">
        <v>257.95</v>
      </c>
      <c r="J1010" s="35" t="s">
        <v>37</v>
      </c>
      <c r="K1010" s="35"/>
      <c r="L1010" s="147" t="s">
        <v>262</v>
      </c>
      <c r="M1010" s="112" t="str">
        <f t="shared" si="35"/>
        <v>202210闽AU9387</v>
      </c>
    </row>
    <row r="1011" s="85" customFormat="1" ht="20.1" customHeight="1" spans="1:13">
      <c r="A1011" s="98">
        <v>1010</v>
      </c>
      <c r="B1011" s="99"/>
      <c r="C1011" s="143"/>
      <c r="D1011" s="152"/>
      <c r="E1011" s="100"/>
      <c r="F1011" s="102"/>
      <c r="G1011" s="100"/>
      <c r="H1011" s="100"/>
      <c r="I1011" s="35"/>
      <c r="J1011" s="35"/>
      <c r="K1011" s="35"/>
      <c r="L1011" s="147"/>
      <c r="M1011" s="112" t="str">
        <f t="shared" si="35"/>
        <v>19001</v>
      </c>
    </row>
    <row r="1012" s="85" customFormat="1" ht="20.1" customHeight="1" spans="1:13">
      <c r="A1012" s="98">
        <v>1011</v>
      </c>
      <c r="B1012" s="99">
        <v>44839</v>
      </c>
      <c r="C1012" s="143">
        <v>183020</v>
      </c>
      <c r="D1012" s="163" t="s">
        <v>401</v>
      </c>
      <c r="E1012" s="100">
        <v>3735</v>
      </c>
      <c r="F1012" s="102">
        <v>8.04947040498442</v>
      </c>
      <c r="G1012" s="100">
        <v>80.25</v>
      </c>
      <c r="H1012" s="100">
        <v>645.97</v>
      </c>
      <c r="I1012" s="35">
        <v>1358.38</v>
      </c>
      <c r="J1012" s="35" t="s">
        <v>82</v>
      </c>
      <c r="K1012" s="35"/>
      <c r="L1012" s="147" t="s">
        <v>262</v>
      </c>
      <c r="M1012" s="112" t="str">
        <f t="shared" si="35"/>
        <v>202210闽A30Q3J</v>
      </c>
    </row>
    <row r="1013" s="85" customFormat="1" ht="20.1" customHeight="1" spans="1:13">
      <c r="A1013" s="98">
        <v>1012</v>
      </c>
      <c r="B1013" s="99">
        <v>44854</v>
      </c>
      <c r="C1013" s="143">
        <v>183020</v>
      </c>
      <c r="D1013" s="163" t="s">
        <v>401</v>
      </c>
      <c r="E1013" s="100">
        <v>4009</v>
      </c>
      <c r="F1013" s="102">
        <v>8.04956667173483</v>
      </c>
      <c r="G1013" s="100">
        <v>65.77</v>
      </c>
      <c r="H1013" s="100">
        <v>529.42</v>
      </c>
      <c r="I1013" s="35">
        <v>828.96</v>
      </c>
      <c r="J1013" s="35" t="s">
        <v>82</v>
      </c>
      <c r="K1013" s="35"/>
      <c r="L1013" s="147" t="s">
        <v>262</v>
      </c>
      <c r="M1013" s="112" t="str">
        <f t="shared" si="35"/>
        <v>202210闽A30Q3J</v>
      </c>
    </row>
    <row r="1014" s="85" customFormat="1" ht="20.1" customHeight="1" spans="1:13">
      <c r="A1014" s="98">
        <v>1013</v>
      </c>
      <c r="B1014" s="99">
        <v>44862</v>
      </c>
      <c r="C1014" s="143">
        <v>183020</v>
      </c>
      <c r="D1014" s="163" t="s">
        <v>401</v>
      </c>
      <c r="E1014" s="100">
        <v>4134</v>
      </c>
      <c r="F1014" s="102">
        <v>8.19996364297401</v>
      </c>
      <c r="G1014" s="100">
        <v>55.01</v>
      </c>
      <c r="H1014" s="100">
        <v>451.08</v>
      </c>
      <c r="I1014" s="35">
        <v>377.88</v>
      </c>
      <c r="J1014" s="35" t="s">
        <v>82</v>
      </c>
      <c r="K1014" s="35"/>
      <c r="L1014" s="147" t="s">
        <v>262</v>
      </c>
      <c r="M1014" s="112" t="str">
        <f t="shared" si="35"/>
        <v>202210闽A30Q3J</v>
      </c>
    </row>
    <row r="1015" s="85" customFormat="1" ht="20.1" customHeight="1" spans="1:13">
      <c r="A1015" s="98">
        <v>1014</v>
      </c>
      <c r="B1015" s="99">
        <v>44865</v>
      </c>
      <c r="C1015" s="143">
        <v>183020</v>
      </c>
      <c r="D1015" s="163" t="s">
        <v>401</v>
      </c>
      <c r="E1015" s="100">
        <v>4281</v>
      </c>
      <c r="F1015" s="102">
        <v>8.2011583011583</v>
      </c>
      <c r="G1015" s="100">
        <v>25.9</v>
      </c>
      <c r="H1015" s="100">
        <v>212.41</v>
      </c>
      <c r="I1015" s="35">
        <v>165.47</v>
      </c>
      <c r="J1015" s="35" t="s">
        <v>80</v>
      </c>
      <c r="K1015" s="35"/>
      <c r="L1015" s="147" t="s">
        <v>262</v>
      </c>
      <c r="M1015" s="112" t="str">
        <f t="shared" si="35"/>
        <v>202210闽A30Q3J</v>
      </c>
    </row>
    <row r="1016" s="85" customFormat="1" ht="20.1" customHeight="1" spans="1:13">
      <c r="A1016" s="98">
        <v>1015</v>
      </c>
      <c r="B1016" s="99"/>
      <c r="C1016" s="143"/>
      <c r="D1016" s="152"/>
      <c r="E1016" s="100"/>
      <c r="F1016" s="102"/>
      <c r="G1016" s="100"/>
      <c r="H1016" s="100"/>
      <c r="I1016" s="35"/>
      <c r="J1016" s="35"/>
      <c r="K1016" s="35"/>
      <c r="L1016" s="147"/>
      <c r="M1016" s="112" t="str">
        <f t="shared" si="35"/>
        <v>19001</v>
      </c>
    </row>
    <row r="1017" s="85" customFormat="1" ht="20.1" customHeight="1" spans="1:13">
      <c r="A1017" s="98">
        <v>1016</v>
      </c>
      <c r="B1017" s="99">
        <v>44835</v>
      </c>
      <c r="C1017" s="143">
        <v>183016</v>
      </c>
      <c r="D1017" s="163" t="s">
        <v>402</v>
      </c>
      <c r="E1017" s="100">
        <v>3415</v>
      </c>
      <c r="F1017" s="102">
        <v>8.04940747493163</v>
      </c>
      <c r="G1017" s="100">
        <v>54.85</v>
      </c>
      <c r="H1017" s="100">
        <v>441.51</v>
      </c>
      <c r="I1017" s="35">
        <v>1400.61</v>
      </c>
      <c r="J1017" s="35" t="s">
        <v>77</v>
      </c>
      <c r="K1017" s="35"/>
      <c r="L1017" s="147" t="s">
        <v>262</v>
      </c>
      <c r="M1017" s="112" t="str">
        <f t="shared" si="35"/>
        <v>202210闽A63Q6R</v>
      </c>
    </row>
    <row r="1018" s="85" customFormat="1" ht="20.1" customHeight="1" spans="1:13">
      <c r="A1018" s="98">
        <v>1017</v>
      </c>
      <c r="B1018" s="99">
        <v>44838</v>
      </c>
      <c r="C1018" s="143">
        <v>183016</v>
      </c>
      <c r="D1018" s="163" t="s">
        <v>402</v>
      </c>
      <c r="E1018" s="100">
        <v>3493</v>
      </c>
      <c r="F1018" s="102">
        <v>8.04999042329056</v>
      </c>
      <c r="G1018" s="100">
        <v>52.21</v>
      </c>
      <c r="H1018" s="100">
        <v>420.29</v>
      </c>
      <c r="I1018" s="35">
        <v>980.32</v>
      </c>
      <c r="J1018" s="35" t="s">
        <v>77</v>
      </c>
      <c r="K1018" s="35"/>
      <c r="L1018" s="147" t="s">
        <v>262</v>
      </c>
      <c r="M1018" s="112" t="str">
        <f t="shared" si="35"/>
        <v>202210闽A63Q6R</v>
      </c>
    </row>
    <row r="1019" s="85" customFormat="1" ht="20.1" customHeight="1" spans="1:13">
      <c r="A1019" s="98">
        <v>1018</v>
      </c>
      <c r="B1019" s="99">
        <v>44844</v>
      </c>
      <c r="C1019" s="143">
        <v>183016</v>
      </c>
      <c r="D1019" s="163" t="s">
        <v>402</v>
      </c>
      <c r="E1019" s="100">
        <v>3591</v>
      </c>
      <c r="F1019" s="102">
        <v>8.04981362250085</v>
      </c>
      <c r="G1019" s="100">
        <v>59.02</v>
      </c>
      <c r="H1019" s="100">
        <v>475.1</v>
      </c>
      <c r="I1019" s="35">
        <v>505.22</v>
      </c>
      <c r="J1019" s="35" t="s">
        <v>77</v>
      </c>
      <c r="K1019" s="35"/>
      <c r="L1019" s="147" t="s">
        <v>262</v>
      </c>
      <c r="M1019" s="112" t="str">
        <f t="shared" si="35"/>
        <v>202210闽A63Q6R</v>
      </c>
    </row>
    <row r="1020" s="85" customFormat="1" ht="20.1" customHeight="1" spans="1:13">
      <c r="A1020" s="98">
        <v>1019</v>
      </c>
      <c r="B1020" s="99">
        <v>44848</v>
      </c>
      <c r="C1020" s="143">
        <v>183016</v>
      </c>
      <c r="D1020" s="163" t="s">
        <v>402</v>
      </c>
      <c r="E1020" s="100">
        <v>3666</v>
      </c>
      <c r="F1020" s="102">
        <v>8.04997836434444</v>
      </c>
      <c r="G1020" s="100">
        <v>46.22</v>
      </c>
      <c r="H1020" s="100">
        <v>372.07</v>
      </c>
      <c r="I1020" s="35">
        <v>633.15</v>
      </c>
      <c r="J1020" s="35" t="s">
        <v>77</v>
      </c>
      <c r="K1020" s="35"/>
      <c r="L1020" s="147" t="s">
        <v>262</v>
      </c>
      <c r="M1020" s="112" t="str">
        <f t="shared" si="35"/>
        <v>202210闽A63Q6R</v>
      </c>
    </row>
    <row r="1021" s="85" customFormat="1" ht="20.1" customHeight="1" spans="1:13">
      <c r="A1021" s="98">
        <v>1020</v>
      </c>
      <c r="B1021" s="99">
        <v>44855</v>
      </c>
      <c r="C1021" s="143">
        <v>183016</v>
      </c>
      <c r="D1021" s="163" t="s">
        <v>402</v>
      </c>
      <c r="E1021" s="100">
        <v>3775</v>
      </c>
      <c r="F1021" s="102">
        <v>8.05</v>
      </c>
      <c r="G1021" s="100">
        <v>52.8</v>
      </c>
      <c r="H1021" s="100">
        <v>425.04</v>
      </c>
      <c r="I1021" s="35">
        <v>208.11</v>
      </c>
      <c r="J1021" s="35" t="s">
        <v>77</v>
      </c>
      <c r="K1021" s="35"/>
      <c r="L1021" s="147" t="s">
        <v>262</v>
      </c>
      <c r="M1021" s="112" t="str">
        <f t="shared" si="35"/>
        <v>202210闽A63Q6R</v>
      </c>
    </row>
    <row r="1022" s="85" customFormat="1" ht="20.1" customHeight="1" spans="1:13">
      <c r="A1022" s="98">
        <v>1021</v>
      </c>
      <c r="B1022" s="99">
        <v>44859</v>
      </c>
      <c r="C1022" s="143">
        <v>183016</v>
      </c>
      <c r="D1022" s="163" t="s">
        <v>402</v>
      </c>
      <c r="E1022" s="100">
        <v>3854</v>
      </c>
      <c r="F1022" s="102">
        <v>8.20039421813403</v>
      </c>
      <c r="G1022" s="100">
        <v>45.66</v>
      </c>
      <c r="H1022" s="100">
        <v>374.43</v>
      </c>
      <c r="I1022" s="35">
        <v>833.68</v>
      </c>
      <c r="J1022" s="35" t="s">
        <v>77</v>
      </c>
      <c r="K1022" s="35"/>
      <c r="L1022" s="147" t="s">
        <v>262</v>
      </c>
      <c r="M1022" s="112" t="str">
        <f t="shared" si="35"/>
        <v>202210闽A63Q6R</v>
      </c>
    </row>
    <row r="1023" s="85" customFormat="1" ht="20.1" customHeight="1" spans="1:13">
      <c r="A1023" s="98">
        <v>1022</v>
      </c>
      <c r="B1023" s="99">
        <v>44861</v>
      </c>
      <c r="C1023" s="143">
        <v>183016</v>
      </c>
      <c r="D1023" s="163" t="s">
        <v>402</v>
      </c>
      <c r="E1023" s="100">
        <v>3902</v>
      </c>
      <c r="F1023" s="102">
        <v>8.19927040583675</v>
      </c>
      <c r="G1023" s="100">
        <v>21.93</v>
      </c>
      <c r="H1023" s="100">
        <v>179.81</v>
      </c>
      <c r="I1023" s="35">
        <v>653.87</v>
      </c>
      <c r="J1023" s="35" t="s">
        <v>77</v>
      </c>
      <c r="K1023" s="35"/>
      <c r="L1023" s="147" t="s">
        <v>262</v>
      </c>
      <c r="M1023" s="112" t="str">
        <f t="shared" si="35"/>
        <v>202210闽A63Q6R</v>
      </c>
    </row>
    <row r="1024" s="85" customFormat="1" ht="20.1" customHeight="1" spans="1:13">
      <c r="A1024" s="98">
        <v>1023</v>
      </c>
      <c r="B1024" s="99"/>
      <c r="C1024" s="143"/>
      <c r="D1024" s="152"/>
      <c r="E1024" s="100"/>
      <c r="F1024" s="102"/>
      <c r="G1024" s="100"/>
      <c r="H1024" s="100"/>
      <c r="I1024" s="35"/>
      <c r="J1024" s="35"/>
      <c r="K1024" s="35"/>
      <c r="L1024" s="147"/>
      <c r="M1024" s="112" t="str">
        <f t="shared" si="35"/>
        <v>19001</v>
      </c>
    </row>
    <row r="1025" s="85" customFormat="1" ht="20.1" customHeight="1" spans="1:13">
      <c r="A1025" s="98">
        <v>1024</v>
      </c>
      <c r="B1025" s="99">
        <v>44840</v>
      </c>
      <c r="C1025" s="143">
        <v>183017</v>
      </c>
      <c r="D1025" s="163" t="s">
        <v>403</v>
      </c>
      <c r="E1025" s="100">
        <v>1546</v>
      </c>
      <c r="F1025" s="102">
        <v>8.04969679041562</v>
      </c>
      <c r="G1025" s="100">
        <v>67.61</v>
      </c>
      <c r="H1025" s="100">
        <v>544.24</v>
      </c>
      <c r="I1025" s="35">
        <v>202.55</v>
      </c>
      <c r="J1025" s="35" t="s">
        <v>80</v>
      </c>
      <c r="K1025" s="35"/>
      <c r="L1025" s="147" t="s">
        <v>262</v>
      </c>
      <c r="M1025" s="112" t="str">
        <f t="shared" si="35"/>
        <v>202210闽A92P3N</v>
      </c>
    </row>
    <row r="1026" s="85" customFormat="1" ht="20.1" customHeight="1" spans="1:13">
      <c r="A1026" s="98">
        <v>1025</v>
      </c>
      <c r="B1026" s="99">
        <v>44847</v>
      </c>
      <c r="C1026" s="143">
        <v>183017</v>
      </c>
      <c r="D1026" s="163" t="s">
        <v>403</v>
      </c>
      <c r="E1026" s="100">
        <v>1734</v>
      </c>
      <c r="F1026" s="102">
        <v>8.05046833496435</v>
      </c>
      <c r="G1026" s="100">
        <v>71.53</v>
      </c>
      <c r="H1026" s="100">
        <v>575.85</v>
      </c>
      <c r="I1026" s="35">
        <v>426.7</v>
      </c>
      <c r="J1026" s="35" t="s">
        <v>80</v>
      </c>
      <c r="K1026" s="35"/>
      <c r="L1026" s="147" t="s">
        <v>262</v>
      </c>
      <c r="M1026" s="112" t="str">
        <f t="shared" si="35"/>
        <v>202210闽A92P3N</v>
      </c>
    </row>
    <row r="1027" s="85" customFormat="1" ht="20.1" customHeight="1" spans="1:13">
      <c r="A1027" s="98">
        <v>1026</v>
      </c>
      <c r="B1027" s="99">
        <v>44855</v>
      </c>
      <c r="C1027" s="143">
        <v>183017</v>
      </c>
      <c r="D1027" s="163" t="s">
        <v>403</v>
      </c>
      <c r="E1027" s="100">
        <v>1921</v>
      </c>
      <c r="F1027" s="102">
        <v>8.0499185004075</v>
      </c>
      <c r="G1027" s="100">
        <v>49.08</v>
      </c>
      <c r="H1027" s="100">
        <v>395.09</v>
      </c>
      <c r="I1027" s="35">
        <v>31.61</v>
      </c>
      <c r="J1027" s="35" t="s">
        <v>80</v>
      </c>
      <c r="K1027" s="35"/>
      <c r="L1027" s="147" t="s">
        <v>262</v>
      </c>
      <c r="M1027" s="112" t="str">
        <f t="shared" ref="M1027:M1090" si="37">YEAR(B1027)&amp;MONTH(B1027)&amp;D1027</f>
        <v>202210闽A92P3N</v>
      </c>
    </row>
    <row r="1028" s="85" customFormat="1" ht="20.1" customHeight="1" spans="1:13">
      <c r="A1028" s="98">
        <v>1027</v>
      </c>
      <c r="B1028" s="99">
        <v>44859</v>
      </c>
      <c r="C1028" s="143">
        <v>183017</v>
      </c>
      <c r="D1028" s="163" t="s">
        <v>403</v>
      </c>
      <c r="E1028" s="100">
        <v>2030</v>
      </c>
      <c r="F1028" s="102">
        <v>8.19960942948807</v>
      </c>
      <c r="G1028" s="100">
        <v>71.69</v>
      </c>
      <c r="H1028" s="100">
        <v>587.83</v>
      </c>
      <c r="I1028" s="35">
        <v>443.78</v>
      </c>
      <c r="J1028" s="35" t="s">
        <v>80</v>
      </c>
      <c r="K1028" s="35"/>
      <c r="L1028" s="147" t="s">
        <v>262</v>
      </c>
      <c r="M1028" s="112" t="str">
        <f t="shared" si="37"/>
        <v>202210闽A92P3N</v>
      </c>
    </row>
    <row r="1029" s="85" customFormat="1" ht="20.1" customHeight="1" spans="1:13">
      <c r="A1029" s="98">
        <v>1028</v>
      </c>
      <c r="B1029" s="99">
        <v>44861</v>
      </c>
      <c r="C1029" s="143">
        <v>183017</v>
      </c>
      <c r="D1029" s="163" t="s">
        <v>403</v>
      </c>
      <c r="E1029" s="100">
        <v>2096</v>
      </c>
      <c r="F1029" s="102">
        <v>8.19987922705314</v>
      </c>
      <c r="G1029" s="100">
        <v>16.56</v>
      </c>
      <c r="H1029" s="100">
        <v>135.79</v>
      </c>
      <c r="I1029" s="35">
        <v>307.99</v>
      </c>
      <c r="J1029" s="35" t="s">
        <v>80</v>
      </c>
      <c r="K1029" s="35"/>
      <c r="L1029" s="147" t="s">
        <v>262</v>
      </c>
      <c r="M1029" s="112" t="str">
        <f t="shared" si="37"/>
        <v>202210闽A92P3N</v>
      </c>
    </row>
    <row r="1030" s="85" customFormat="1" ht="20.1" customHeight="1" spans="1:13">
      <c r="A1030" s="98">
        <v>1029</v>
      </c>
      <c r="B1030" s="99"/>
      <c r="C1030" s="143"/>
      <c r="D1030" s="152"/>
      <c r="E1030" s="100"/>
      <c r="F1030" s="102"/>
      <c r="G1030" s="100"/>
      <c r="H1030" s="100"/>
      <c r="I1030" s="35"/>
      <c r="J1030" s="35"/>
      <c r="K1030" s="35"/>
      <c r="L1030" s="147"/>
      <c r="M1030" s="112" t="str">
        <f t="shared" si="37"/>
        <v>19001</v>
      </c>
    </row>
    <row r="1031" s="85" customFormat="1" ht="20.1" customHeight="1" spans="1:13">
      <c r="A1031" s="98">
        <v>1030</v>
      </c>
      <c r="B1031" s="99">
        <v>44837</v>
      </c>
      <c r="C1031" s="143">
        <v>183018</v>
      </c>
      <c r="D1031" s="163" t="s">
        <v>404</v>
      </c>
      <c r="E1031" s="100">
        <v>4240</v>
      </c>
      <c r="F1031" s="102">
        <v>8.04950358521787</v>
      </c>
      <c r="G1031" s="100">
        <v>72.52</v>
      </c>
      <c r="H1031" s="100">
        <v>583.75</v>
      </c>
      <c r="I1031" s="35">
        <v>1642.84</v>
      </c>
      <c r="J1031" s="35" t="s">
        <v>174</v>
      </c>
      <c r="K1031" s="35"/>
      <c r="L1031" s="147" t="s">
        <v>262</v>
      </c>
      <c r="M1031" s="112" t="str">
        <f t="shared" si="37"/>
        <v>202210闽A99P3E</v>
      </c>
    </row>
    <row r="1032" s="85" customFormat="1" ht="20.1" customHeight="1" spans="1:13">
      <c r="A1032" s="98">
        <v>1031</v>
      </c>
      <c r="B1032" s="99">
        <v>44854</v>
      </c>
      <c r="C1032" s="143">
        <v>183018</v>
      </c>
      <c r="D1032" s="163" t="s">
        <v>404</v>
      </c>
      <c r="E1032" s="100">
        <v>4545</v>
      </c>
      <c r="F1032" s="102">
        <v>8.05</v>
      </c>
      <c r="G1032" s="100">
        <v>80</v>
      </c>
      <c r="H1032" s="100">
        <v>644</v>
      </c>
      <c r="I1032" s="35">
        <v>998.84</v>
      </c>
      <c r="J1032" s="35" t="s">
        <v>174</v>
      </c>
      <c r="K1032" s="35"/>
      <c r="L1032" s="147" t="s">
        <v>262</v>
      </c>
      <c r="M1032" s="112" t="str">
        <f t="shared" si="37"/>
        <v>202210闽A99P3E</v>
      </c>
    </row>
    <row r="1033" s="85" customFormat="1" ht="20.1" customHeight="1" spans="1:13">
      <c r="A1033" s="98">
        <v>1032</v>
      </c>
      <c r="B1033" s="99"/>
      <c r="C1033" s="143"/>
      <c r="D1033" s="152"/>
      <c r="E1033" s="100"/>
      <c r="F1033" s="102"/>
      <c r="G1033" s="100"/>
      <c r="H1033" s="100"/>
      <c r="I1033" s="35"/>
      <c r="J1033" s="35"/>
      <c r="K1033" s="35"/>
      <c r="L1033" s="147"/>
      <c r="M1033" s="112" t="str">
        <f t="shared" si="37"/>
        <v>19001</v>
      </c>
    </row>
    <row r="1034" s="85" customFormat="1" ht="20.1" customHeight="1" spans="1:13">
      <c r="A1034" s="98">
        <v>1033</v>
      </c>
      <c r="B1034" s="99">
        <v>44836</v>
      </c>
      <c r="C1034" s="143">
        <v>190002</v>
      </c>
      <c r="D1034" s="163" t="s">
        <v>405</v>
      </c>
      <c r="E1034" s="100">
        <v>173978</v>
      </c>
      <c r="F1034" s="102">
        <v>8.05059021922428</v>
      </c>
      <c r="G1034" s="100">
        <v>53.37</v>
      </c>
      <c r="H1034" s="100">
        <v>429.66</v>
      </c>
      <c r="I1034" s="35">
        <v>1008.6</v>
      </c>
      <c r="J1034" s="35" t="s">
        <v>93</v>
      </c>
      <c r="K1034" s="35"/>
      <c r="L1034" s="147" t="s">
        <v>262</v>
      </c>
      <c r="M1034" s="112" t="str">
        <f t="shared" si="37"/>
        <v>202210闽A632Q8</v>
      </c>
    </row>
    <row r="1035" s="85" customFormat="1" ht="20.1" customHeight="1" spans="1:13">
      <c r="A1035" s="98">
        <v>1034</v>
      </c>
      <c r="B1035" s="99">
        <v>44841</v>
      </c>
      <c r="C1035" s="143">
        <v>190002</v>
      </c>
      <c r="D1035" s="155" t="s">
        <v>406</v>
      </c>
      <c r="E1035" s="100">
        <v>174570</v>
      </c>
      <c r="F1035" s="102">
        <v>8.15047021943574</v>
      </c>
      <c r="G1035" s="100">
        <v>47.85</v>
      </c>
      <c r="H1035" s="102">
        <v>390</v>
      </c>
      <c r="I1035" s="35">
        <v>983.13</v>
      </c>
      <c r="J1035" s="35" t="s">
        <v>93</v>
      </c>
      <c r="K1035" s="149"/>
      <c r="L1035" s="145" t="s">
        <v>261</v>
      </c>
      <c r="M1035" s="112" t="str">
        <f t="shared" si="37"/>
        <v>202210闽A632Q8</v>
      </c>
    </row>
    <row r="1036" s="85" customFormat="1" ht="20.1" customHeight="1" spans="1:13">
      <c r="A1036" s="98">
        <v>1035</v>
      </c>
      <c r="B1036" s="99">
        <v>44853</v>
      </c>
      <c r="C1036" s="143">
        <v>190002</v>
      </c>
      <c r="D1036" s="163" t="s">
        <v>405</v>
      </c>
      <c r="E1036" s="100">
        <v>175182</v>
      </c>
      <c r="F1036" s="102">
        <v>8.05025337837838</v>
      </c>
      <c r="G1036" s="100">
        <v>47.36</v>
      </c>
      <c r="H1036" s="100">
        <v>381.26</v>
      </c>
      <c r="I1036" s="35">
        <v>627.34</v>
      </c>
      <c r="J1036" s="35" t="s">
        <v>93</v>
      </c>
      <c r="K1036" s="35"/>
      <c r="L1036" s="147" t="s">
        <v>262</v>
      </c>
      <c r="M1036" s="112" t="str">
        <f t="shared" si="37"/>
        <v>202210闽A632Q8</v>
      </c>
    </row>
    <row r="1037" s="85" customFormat="1" ht="20.1" customHeight="1" spans="1:13">
      <c r="A1037" s="98">
        <v>1036</v>
      </c>
      <c r="B1037" s="99">
        <v>44858</v>
      </c>
      <c r="C1037" s="143">
        <v>190002</v>
      </c>
      <c r="D1037" s="155" t="s">
        <v>406</v>
      </c>
      <c r="E1037" s="100">
        <v>175773</v>
      </c>
      <c r="F1037" s="102">
        <v>8.14987135506003</v>
      </c>
      <c r="G1037" s="100">
        <v>46.64</v>
      </c>
      <c r="H1037" s="102">
        <v>380.11</v>
      </c>
      <c r="I1037" s="35">
        <v>603.02</v>
      </c>
      <c r="J1037" s="35" t="s">
        <v>93</v>
      </c>
      <c r="K1037" s="149"/>
      <c r="L1037" s="145" t="s">
        <v>261</v>
      </c>
      <c r="M1037" s="112" t="str">
        <f t="shared" si="37"/>
        <v>202210闽A632Q8</v>
      </c>
    </row>
    <row r="1038" s="85" customFormat="1" ht="20.1" customHeight="1" spans="1:13">
      <c r="A1038" s="98">
        <v>1037</v>
      </c>
      <c r="B1038" s="99"/>
      <c r="C1038" s="143"/>
      <c r="D1038" s="152"/>
      <c r="E1038" s="100"/>
      <c r="F1038" s="102"/>
      <c r="G1038" s="100"/>
      <c r="H1038" s="100"/>
      <c r="I1038" s="35"/>
      <c r="J1038" s="35"/>
      <c r="K1038" s="35"/>
      <c r="L1038" s="147"/>
      <c r="M1038" s="112" t="str">
        <f t="shared" si="37"/>
        <v>19001</v>
      </c>
    </row>
    <row r="1039" s="85" customFormat="1" ht="20.1" customHeight="1" spans="1:13">
      <c r="A1039" s="98">
        <v>1038</v>
      </c>
      <c r="B1039" s="99">
        <v>44847</v>
      </c>
      <c r="C1039" s="143">
        <v>182002</v>
      </c>
      <c r="D1039" s="163" t="s">
        <v>407</v>
      </c>
      <c r="E1039" s="100">
        <v>34563</v>
      </c>
      <c r="F1039" s="102">
        <v>8.05083260297984</v>
      </c>
      <c r="G1039" s="100">
        <v>45.64</v>
      </c>
      <c r="H1039" s="100">
        <v>367.44</v>
      </c>
      <c r="I1039" s="35">
        <v>1949.64</v>
      </c>
      <c r="J1039" s="35" t="s">
        <v>144</v>
      </c>
      <c r="K1039" s="35"/>
      <c r="L1039" s="147" t="s">
        <v>262</v>
      </c>
      <c r="M1039" s="112" t="str">
        <f t="shared" si="37"/>
        <v>202210闽AK8E11</v>
      </c>
    </row>
    <row r="1040" s="85" customFormat="1" ht="20.1" customHeight="1" spans="1:13">
      <c r="A1040" s="98">
        <v>1039</v>
      </c>
      <c r="B1040" s="99"/>
      <c r="C1040" s="143"/>
      <c r="D1040" s="152"/>
      <c r="E1040" s="100"/>
      <c r="F1040" s="102"/>
      <c r="G1040" s="100"/>
      <c r="H1040" s="100"/>
      <c r="I1040" s="35"/>
      <c r="J1040" s="35"/>
      <c r="K1040" s="35"/>
      <c r="L1040" s="147"/>
      <c r="M1040" s="112" t="str">
        <f t="shared" si="37"/>
        <v>19001</v>
      </c>
    </row>
    <row r="1041" s="85" customFormat="1" ht="20.1" customHeight="1" spans="1:13">
      <c r="A1041" s="98">
        <v>1040</v>
      </c>
      <c r="B1041" s="99">
        <v>44835.9284722222</v>
      </c>
      <c r="C1041" s="143">
        <v>140007</v>
      </c>
      <c r="D1041" s="164" t="s">
        <v>408</v>
      </c>
      <c r="E1041" s="100">
        <v>44477</v>
      </c>
      <c r="F1041" s="102">
        <v>7.85970188862842</v>
      </c>
      <c r="G1041" s="100">
        <v>226.09</v>
      </c>
      <c r="H1041" s="102">
        <v>1777</v>
      </c>
      <c r="I1041" s="35">
        <v>2456</v>
      </c>
      <c r="J1041" s="123" t="s">
        <v>29</v>
      </c>
      <c r="K1041" s="35"/>
      <c r="L1041" s="145" t="s">
        <v>261</v>
      </c>
      <c r="M1041" s="112" t="str">
        <f t="shared" si="37"/>
        <v>202210闽AV0833</v>
      </c>
    </row>
    <row r="1042" s="85" customFormat="1" ht="20.1" customHeight="1" spans="1:13">
      <c r="A1042" s="98">
        <v>1041</v>
      </c>
      <c r="B1042" s="99">
        <v>44838.7104166667</v>
      </c>
      <c r="C1042" s="143">
        <v>140007</v>
      </c>
      <c r="D1042" s="164" t="s">
        <v>408</v>
      </c>
      <c r="E1042" s="100">
        <v>44847</v>
      </c>
      <c r="F1042" s="102">
        <v>7.85988525085199</v>
      </c>
      <c r="G1042" s="100">
        <v>231.81</v>
      </c>
      <c r="H1042" s="102">
        <v>1822</v>
      </c>
      <c r="I1042" s="35">
        <v>634</v>
      </c>
      <c r="J1042" s="123" t="s">
        <v>29</v>
      </c>
      <c r="K1042" s="35"/>
      <c r="L1042" s="145" t="s">
        <v>261</v>
      </c>
      <c r="M1042" s="112" t="str">
        <f t="shared" si="37"/>
        <v>202210闽AV0833</v>
      </c>
    </row>
    <row r="1043" s="85" customFormat="1" ht="20.1" customHeight="1" spans="1:13">
      <c r="A1043" s="98">
        <v>1042</v>
      </c>
      <c r="B1043" s="99">
        <v>44839.8</v>
      </c>
      <c r="C1043" s="143">
        <v>140007</v>
      </c>
      <c r="D1043" s="164" t="s">
        <v>408</v>
      </c>
      <c r="E1043" s="100">
        <v>45276</v>
      </c>
      <c r="F1043" s="102">
        <v>7.85995731406994</v>
      </c>
      <c r="G1043" s="100">
        <v>243.64</v>
      </c>
      <c r="H1043" s="102">
        <v>1915</v>
      </c>
      <c r="I1043" s="35">
        <v>4719</v>
      </c>
      <c r="J1043" s="123" t="s">
        <v>29</v>
      </c>
      <c r="K1043" s="35"/>
      <c r="L1043" s="145" t="s">
        <v>261</v>
      </c>
      <c r="M1043" s="112" t="str">
        <f t="shared" si="37"/>
        <v>202210闽AV0833</v>
      </c>
    </row>
    <row r="1044" s="85" customFormat="1" ht="20.1" customHeight="1" spans="1:13">
      <c r="A1044" s="98">
        <v>1043</v>
      </c>
      <c r="B1044" s="99">
        <v>44845.6715277778</v>
      </c>
      <c r="C1044" s="143">
        <v>140007</v>
      </c>
      <c r="D1044" s="164" t="s">
        <v>408</v>
      </c>
      <c r="E1044" s="100">
        <v>45768</v>
      </c>
      <c r="F1044" s="102">
        <v>7.8599938593798</v>
      </c>
      <c r="G1044" s="100">
        <v>260.56</v>
      </c>
      <c r="H1044" s="102">
        <v>2048</v>
      </c>
      <c r="I1044" s="35">
        <v>2671</v>
      </c>
      <c r="J1044" s="123" t="s">
        <v>29</v>
      </c>
      <c r="K1044" s="35"/>
      <c r="L1044" s="145" t="s">
        <v>261</v>
      </c>
      <c r="M1044" s="112" t="str">
        <f t="shared" si="37"/>
        <v>202210闽AV0833</v>
      </c>
    </row>
    <row r="1045" s="85" customFormat="1" ht="20.1" customHeight="1" spans="1:13">
      <c r="A1045" s="98">
        <v>1044</v>
      </c>
      <c r="B1045" s="99">
        <v>44846.6041666667</v>
      </c>
      <c r="C1045" s="143">
        <v>140007</v>
      </c>
      <c r="D1045" s="164" t="s">
        <v>408</v>
      </c>
      <c r="E1045" s="100">
        <v>46271</v>
      </c>
      <c r="F1045" s="102">
        <v>7.85982284454415</v>
      </c>
      <c r="G1045" s="100">
        <v>258.53</v>
      </c>
      <c r="H1045" s="102">
        <v>2032</v>
      </c>
      <c r="I1045" s="35">
        <v>639</v>
      </c>
      <c r="J1045" s="123" t="s">
        <v>156</v>
      </c>
      <c r="K1045" s="35"/>
      <c r="L1045" s="145" t="s">
        <v>261</v>
      </c>
      <c r="M1045" s="112" t="str">
        <f t="shared" si="37"/>
        <v>202210闽AV0833</v>
      </c>
    </row>
    <row r="1046" s="85" customFormat="1" ht="20.1" customHeight="1" spans="1:13">
      <c r="A1046" s="98">
        <v>1045</v>
      </c>
      <c r="B1046" s="99">
        <v>44847.64375</v>
      </c>
      <c r="C1046" s="143">
        <v>140007</v>
      </c>
      <c r="D1046" s="164" t="s">
        <v>408</v>
      </c>
      <c r="E1046" s="100">
        <v>46768</v>
      </c>
      <c r="F1046" s="102">
        <v>7.86001788908766</v>
      </c>
      <c r="G1046" s="100">
        <v>268.32</v>
      </c>
      <c r="H1046" s="102">
        <v>2109</v>
      </c>
      <c r="I1046" s="35">
        <v>4530</v>
      </c>
      <c r="J1046" s="123" t="s">
        <v>156</v>
      </c>
      <c r="K1046" s="35"/>
      <c r="L1046" s="145" t="s">
        <v>261</v>
      </c>
      <c r="M1046" s="112" t="str">
        <f t="shared" si="37"/>
        <v>202210闽AV0833</v>
      </c>
    </row>
    <row r="1047" s="85" customFormat="1" ht="20.1" customHeight="1" spans="1:13">
      <c r="A1047" s="98">
        <v>1046</v>
      </c>
      <c r="B1047" s="99">
        <v>44848.6055555556</v>
      </c>
      <c r="C1047" s="143">
        <v>140007</v>
      </c>
      <c r="D1047" s="164" t="s">
        <v>408</v>
      </c>
      <c r="E1047" s="100">
        <v>47252</v>
      </c>
      <c r="F1047" s="102">
        <v>7.86</v>
      </c>
      <c r="G1047" s="100">
        <v>100</v>
      </c>
      <c r="H1047" s="102">
        <v>786</v>
      </c>
      <c r="I1047" s="35">
        <v>3744</v>
      </c>
      <c r="J1047" s="123" t="s">
        <v>156</v>
      </c>
      <c r="K1047" s="35"/>
      <c r="L1047" s="145" t="s">
        <v>261</v>
      </c>
      <c r="M1047" s="112" t="str">
        <f t="shared" si="37"/>
        <v>202210闽AV0833</v>
      </c>
    </row>
    <row r="1048" s="85" customFormat="1" ht="20.1" customHeight="1" spans="1:13">
      <c r="A1048" s="98">
        <v>1047</v>
      </c>
      <c r="B1048" s="99">
        <v>44848.8152777778</v>
      </c>
      <c r="C1048" s="143">
        <v>140007</v>
      </c>
      <c r="D1048" s="164" t="s">
        <v>408</v>
      </c>
      <c r="E1048" s="100">
        <v>47341</v>
      </c>
      <c r="F1048" s="102">
        <v>7.86</v>
      </c>
      <c r="G1048" s="100">
        <v>150</v>
      </c>
      <c r="H1048" s="102">
        <v>1179</v>
      </c>
      <c r="I1048" s="35">
        <v>2565</v>
      </c>
      <c r="J1048" s="123" t="s">
        <v>29</v>
      </c>
      <c r="K1048" s="35"/>
      <c r="L1048" s="145" t="s">
        <v>261</v>
      </c>
      <c r="M1048" s="112" t="str">
        <f t="shared" si="37"/>
        <v>202210闽AV0833</v>
      </c>
    </row>
    <row r="1049" s="85" customFormat="1" ht="20.1" customHeight="1" spans="1:13">
      <c r="A1049" s="98">
        <v>1048</v>
      </c>
      <c r="B1049" s="99">
        <v>44849.6381944444</v>
      </c>
      <c r="C1049" s="143">
        <v>140007</v>
      </c>
      <c r="D1049" s="164" t="s">
        <v>408</v>
      </c>
      <c r="E1049" s="100">
        <v>47612</v>
      </c>
      <c r="F1049" s="102">
        <v>7.85970843017114</v>
      </c>
      <c r="G1049" s="100">
        <v>236.65</v>
      </c>
      <c r="H1049" s="102">
        <v>1860</v>
      </c>
      <c r="I1049" s="35">
        <v>705</v>
      </c>
      <c r="J1049" s="123" t="s">
        <v>156</v>
      </c>
      <c r="K1049" s="35"/>
      <c r="L1049" s="145" t="s">
        <v>261</v>
      </c>
      <c r="M1049" s="112" t="str">
        <f t="shared" si="37"/>
        <v>202210闽AV0833</v>
      </c>
    </row>
    <row r="1050" s="85" customFormat="1" ht="20.1" customHeight="1" spans="1:13">
      <c r="A1050" s="98">
        <v>1049</v>
      </c>
      <c r="B1050" s="99">
        <v>44850.5986111111</v>
      </c>
      <c r="C1050" s="143">
        <v>140007</v>
      </c>
      <c r="D1050" s="164" t="s">
        <v>408</v>
      </c>
      <c r="E1050" s="100">
        <v>48125</v>
      </c>
      <c r="F1050" s="102">
        <v>7.85988734285821</v>
      </c>
      <c r="G1050" s="100">
        <v>268.07</v>
      </c>
      <c r="H1050" s="102">
        <v>2107</v>
      </c>
      <c r="I1050" s="35">
        <v>4598</v>
      </c>
      <c r="J1050" s="123" t="s">
        <v>156</v>
      </c>
      <c r="K1050" s="35"/>
      <c r="L1050" s="145" t="s">
        <v>261</v>
      </c>
      <c r="M1050" s="112" t="str">
        <f t="shared" si="37"/>
        <v>202210闽AV0833</v>
      </c>
    </row>
    <row r="1051" s="85" customFormat="1" ht="20.1" customHeight="1" spans="1:13">
      <c r="A1051" s="98">
        <v>1050</v>
      </c>
      <c r="B1051" s="99">
        <v>44851.8006944444</v>
      </c>
      <c r="C1051" s="143">
        <v>140007</v>
      </c>
      <c r="D1051" s="164" t="s">
        <v>408</v>
      </c>
      <c r="E1051" s="100">
        <v>48588</v>
      </c>
      <c r="F1051" s="102">
        <v>7.85997862269049</v>
      </c>
      <c r="G1051" s="100">
        <v>261.96</v>
      </c>
      <c r="H1051" s="102">
        <v>2059</v>
      </c>
      <c r="I1051" s="35">
        <v>2539</v>
      </c>
      <c r="J1051" s="123" t="s">
        <v>29</v>
      </c>
      <c r="K1051" s="35"/>
      <c r="L1051" s="145" t="s">
        <v>261</v>
      </c>
      <c r="M1051" s="112" t="str">
        <f t="shared" si="37"/>
        <v>202210闽AV0833</v>
      </c>
    </row>
    <row r="1052" s="85" customFormat="1" ht="20.1" customHeight="1" spans="1:13">
      <c r="A1052" s="98">
        <v>1051</v>
      </c>
      <c r="B1052" s="99">
        <v>44852.7527777778</v>
      </c>
      <c r="C1052" s="143">
        <v>140007</v>
      </c>
      <c r="D1052" s="164" t="s">
        <v>408</v>
      </c>
      <c r="E1052" s="100">
        <v>49076</v>
      </c>
      <c r="F1052" s="102">
        <v>7.85995442303708</v>
      </c>
      <c r="G1052" s="100">
        <v>241.35</v>
      </c>
      <c r="H1052" s="102">
        <v>1897</v>
      </c>
      <c r="I1052" s="35">
        <v>642</v>
      </c>
      <c r="J1052" s="162" t="s">
        <v>29</v>
      </c>
      <c r="K1052" s="35"/>
      <c r="L1052" s="145" t="s">
        <v>261</v>
      </c>
      <c r="M1052" s="112" t="str">
        <f t="shared" si="37"/>
        <v>202210闽AV0833</v>
      </c>
    </row>
    <row r="1053" s="85" customFormat="1" ht="20.1" customHeight="1" spans="1:13">
      <c r="A1053" s="98">
        <v>1052</v>
      </c>
      <c r="B1053" s="99">
        <v>44853.7798611111</v>
      </c>
      <c r="C1053" s="143">
        <v>140007</v>
      </c>
      <c r="D1053" s="164" t="s">
        <v>408</v>
      </c>
      <c r="E1053" s="100">
        <v>49578</v>
      </c>
      <c r="F1053" s="102">
        <v>7.85968395797137</v>
      </c>
      <c r="G1053" s="100">
        <v>241.74</v>
      </c>
      <c r="H1053" s="102">
        <v>1900</v>
      </c>
      <c r="I1053" s="35">
        <v>1742</v>
      </c>
      <c r="J1053" s="123" t="s">
        <v>29</v>
      </c>
      <c r="K1053" s="35"/>
      <c r="L1053" s="145" t="s">
        <v>261</v>
      </c>
      <c r="M1053" s="112" t="str">
        <f t="shared" si="37"/>
        <v>202210闽AV0833</v>
      </c>
    </row>
    <row r="1054" s="85" customFormat="1" ht="20.1" customHeight="1" spans="1:13">
      <c r="A1054" s="98">
        <v>1053</v>
      </c>
      <c r="B1054" s="99">
        <v>44854.9152777778</v>
      </c>
      <c r="C1054" s="143">
        <v>140007</v>
      </c>
      <c r="D1054" s="164" t="s">
        <v>408</v>
      </c>
      <c r="E1054" s="100">
        <v>50072</v>
      </c>
      <c r="F1054" s="102">
        <v>7.85994675811036</v>
      </c>
      <c r="G1054" s="100">
        <v>221.63</v>
      </c>
      <c r="H1054" s="102">
        <v>1742</v>
      </c>
      <c r="I1054" s="35">
        <v>0</v>
      </c>
      <c r="J1054" s="123" t="s">
        <v>29</v>
      </c>
      <c r="K1054" s="35"/>
      <c r="L1054" s="145" t="s">
        <v>261</v>
      </c>
      <c r="M1054" s="112" t="str">
        <f t="shared" si="37"/>
        <v>202210闽AV0833</v>
      </c>
    </row>
    <row r="1055" s="85" customFormat="1" ht="20.1" customHeight="1" spans="1:13">
      <c r="A1055" s="98">
        <v>1054</v>
      </c>
      <c r="B1055" s="99">
        <v>44855.6701388889</v>
      </c>
      <c r="C1055" s="143">
        <v>140007</v>
      </c>
      <c r="D1055" s="164" t="s">
        <v>408</v>
      </c>
      <c r="E1055" s="100">
        <v>50490</v>
      </c>
      <c r="F1055" s="102">
        <v>7.85999148178263</v>
      </c>
      <c r="G1055" s="100">
        <v>258.27</v>
      </c>
      <c r="H1055" s="102">
        <v>2030</v>
      </c>
      <c r="I1055" s="35">
        <v>3970</v>
      </c>
      <c r="J1055" s="123" t="s">
        <v>156</v>
      </c>
      <c r="K1055" s="35"/>
      <c r="L1055" s="145" t="s">
        <v>261</v>
      </c>
      <c r="M1055" s="112" t="str">
        <f t="shared" si="37"/>
        <v>202210闽AV0833</v>
      </c>
    </row>
    <row r="1056" s="85" customFormat="1" ht="20.1" customHeight="1" spans="1:13">
      <c r="A1056" s="98">
        <v>1055</v>
      </c>
      <c r="B1056" s="99">
        <v>44856.8166666667</v>
      </c>
      <c r="C1056" s="143">
        <v>140007</v>
      </c>
      <c r="D1056" s="164" t="s">
        <v>408</v>
      </c>
      <c r="E1056" s="100">
        <v>50991</v>
      </c>
      <c r="F1056" s="102">
        <v>7.85998476254973</v>
      </c>
      <c r="G1056" s="100">
        <v>236.26</v>
      </c>
      <c r="H1056" s="102">
        <v>1857</v>
      </c>
      <c r="I1056" s="35">
        <v>2113</v>
      </c>
      <c r="J1056" s="123" t="s">
        <v>29</v>
      </c>
      <c r="K1056" s="35"/>
      <c r="L1056" s="145" t="s">
        <v>261</v>
      </c>
      <c r="M1056" s="112" t="str">
        <f t="shared" si="37"/>
        <v>202210闽AV0833</v>
      </c>
    </row>
    <row r="1057" s="85" customFormat="1" ht="20.1" customHeight="1" spans="1:13">
      <c r="A1057" s="98">
        <v>1056</v>
      </c>
      <c r="B1057" s="99">
        <v>44857.8888888889</v>
      </c>
      <c r="C1057" s="143">
        <v>140007</v>
      </c>
      <c r="D1057" s="164" t="s">
        <v>408</v>
      </c>
      <c r="E1057" s="100">
        <v>51573</v>
      </c>
      <c r="F1057" s="102">
        <v>7.85998586467284</v>
      </c>
      <c r="G1057" s="100">
        <v>268.83</v>
      </c>
      <c r="H1057" s="102">
        <v>2113</v>
      </c>
      <c r="I1057" s="35">
        <v>0</v>
      </c>
      <c r="J1057" s="123" t="s">
        <v>29</v>
      </c>
      <c r="K1057" s="35"/>
      <c r="L1057" s="145" t="s">
        <v>261</v>
      </c>
      <c r="M1057" s="112" t="str">
        <f t="shared" si="37"/>
        <v>202210闽AV0833</v>
      </c>
    </row>
    <row r="1058" s="85" customFormat="1" ht="20.1" customHeight="1" spans="1:13">
      <c r="A1058" s="98">
        <v>1057</v>
      </c>
      <c r="B1058" s="99">
        <v>44858.7993055556</v>
      </c>
      <c r="C1058" s="143">
        <v>140007</v>
      </c>
      <c r="D1058" s="164" t="s">
        <v>408</v>
      </c>
      <c r="E1058" s="100">
        <v>52040</v>
      </c>
      <c r="F1058" s="102">
        <v>7.85998819710829</v>
      </c>
      <c r="G1058" s="100">
        <v>271.12</v>
      </c>
      <c r="H1058" s="102">
        <v>2131</v>
      </c>
      <c r="I1058" s="35">
        <v>4369</v>
      </c>
      <c r="J1058" s="123" t="s">
        <v>29</v>
      </c>
      <c r="K1058" s="35"/>
      <c r="L1058" s="145" t="s">
        <v>261</v>
      </c>
      <c r="M1058" s="112" t="str">
        <f t="shared" si="37"/>
        <v>202210闽AV0833</v>
      </c>
    </row>
    <row r="1059" s="85" customFormat="1" ht="20.1" customHeight="1" spans="1:13">
      <c r="A1059" s="98">
        <v>1058</v>
      </c>
      <c r="B1059" s="99">
        <v>44859.7715277778</v>
      </c>
      <c r="C1059" s="143">
        <v>140007</v>
      </c>
      <c r="D1059" s="164" t="s">
        <v>408</v>
      </c>
      <c r="E1059" s="100">
        <v>52596</v>
      </c>
      <c r="F1059" s="102">
        <v>8.00995977782034</v>
      </c>
      <c r="G1059" s="100">
        <v>261.05</v>
      </c>
      <c r="H1059" s="102">
        <v>2091</v>
      </c>
      <c r="I1059" s="35">
        <v>2278</v>
      </c>
      <c r="J1059" s="123" t="s">
        <v>29</v>
      </c>
      <c r="K1059" s="35"/>
      <c r="L1059" s="145" t="s">
        <v>261</v>
      </c>
      <c r="M1059" s="112" t="str">
        <f t="shared" si="37"/>
        <v>202210闽AV0833</v>
      </c>
    </row>
    <row r="1060" s="85" customFormat="1" ht="20.1" customHeight="1" spans="1:13">
      <c r="A1060" s="98">
        <v>1059</v>
      </c>
      <c r="B1060" s="99">
        <v>44860.1145833333</v>
      </c>
      <c r="C1060" s="143">
        <v>140007</v>
      </c>
      <c r="D1060" s="164" t="s">
        <v>408</v>
      </c>
      <c r="E1060" s="100">
        <v>53159</v>
      </c>
      <c r="F1060" s="102">
        <v>8.00998907444982</v>
      </c>
      <c r="G1060" s="100">
        <v>256.28</v>
      </c>
      <c r="H1060" s="102">
        <v>2052.8</v>
      </c>
      <c r="I1060" s="35">
        <v>225.2</v>
      </c>
      <c r="J1060" s="123" t="s">
        <v>29</v>
      </c>
      <c r="K1060" s="35"/>
      <c r="L1060" s="145" t="s">
        <v>261</v>
      </c>
      <c r="M1060" s="112" t="str">
        <f t="shared" si="37"/>
        <v>202210闽AV0833</v>
      </c>
    </row>
    <row r="1061" s="85" customFormat="1" ht="20.1" customHeight="1" spans="1:13">
      <c r="A1061" s="98">
        <v>1060</v>
      </c>
      <c r="B1061" s="99">
        <v>44860.9270833333</v>
      </c>
      <c r="C1061" s="143">
        <v>140007</v>
      </c>
      <c r="D1061" s="164" t="s">
        <v>408</v>
      </c>
      <c r="E1061" s="100">
        <v>53558</v>
      </c>
      <c r="F1061" s="102">
        <v>8.0097857110497</v>
      </c>
      <c r="G1061" s="100">
        <v>220.73</v>
      </c>
      <c r="H1061" s="102">
        <v>1768</v>
      </c>
      <c r="I1061" s="35">
        <v>4957.2</v>
      </c>
      <c r="J1061" s="123" t="s">
        <v>29</v>
      </c>
      <c r="K1061" s="35"/>
      <c r="L1061" s="145" t="s">
        <v>261</v>
      </c>
      <c r="M1061" s="112" t="str">
        <f t="shared" si="37"/>
        <v>202210闽AV0833</v>
      </c>
    </row>
    <row r="1062" s="85" customFormat="1" ht="20.1" customHeight="1" spans="1:13">
      <c r="A1062" s="98">
        <v>1061</v>
      </c>
      <c r="B1062" s="99">
        <v>44862.9291666667</v>
      </c>
      <c r="C1062" s="143">
        <v>140007</v>
      </c>
      <c r="D1062" s="164" t="s">
        <v>408</v>
      </c>
      <c r="E1062" s="100">
        <v>54140</v>
      </c>
      <c r="F1062" s="102">
        <v>8.00973559022016</v>
      </c>
      <c r="G1062" s="100">
        <v>271.17</v>
      </c>
      <c r="H1062" s="102">
        <v>2172</v>
      </c>
      <c r="I1062" s="35">
        <v>2785.2</v>
      </c>
      <c r="J1062" s="123" t="s">
        <v>29</v>
      </c>
      <c r="K1062" s="35"/>
      <c r="L1062" s="145" t="s">
        <v>261</v>
      </c>
      <c r="M1062" s="112" t="str">
        <f t="shared" si="37"/>
        <v>202210闽AV0833</v>
      </c>
    </row>
    <row r="1063" s="85" customFormat="1" ht="20.1" customHeight="1" spans="1:13">
      <c r="A1063" s="98">
        <v>1062</v>
      </c>
      <c r="B1063" s="99">
        <v>44863.9652777778</v>
      </c>
      <c r="C1063" s="143">
        <v>140007</v>
      </c>
      <c r="D1063" s="164" t="s">
        <v>408</v>
      </c>
      <c r="E1063" s="100">
        <v>54747</v>
      </c>
      <c r="F1063" s="102">
        <v>8.00992937556814</v>
      </c>
      <c r="G1063" s="100">
        <v>286.02</v>
      </c>
      <c r="H1063" s="102">
        <v>2291</v>
      </c>
      <c r="I1063" s="35">
        <v>494.2</v>
      </c>
      <c r="J1063" s="123" t="s">
        <v>29</v>
      </c>
      <c r="K1063" s="35"/>
      <c r="L1063" s="145" t="s">
        <v>261</v>
      </c>
      <c r="M1063" s="112" t="str">
        <f t="shared" si="37"/>
        <v>202210闽AV0833</v>
      </c>
    </row>
    <row r="1064" s="85" customFormat="1" ht="20.1" customHeight="1" spans="1:13">
      <c r="A1064" s="98">
        <v>1063</v>
      </c>
      <c r="B1064" s="99">
        <v>44864.8958333333</v>
      </c>
      <c r="C1064" s="143">
        <v>140007</v>
      </c>
      <c r="D1064" s="164" t="s">
        <v>408</v>
      </c>
      <c r="E1064" s="100">
        <v>55190</v>
      </c>
      <c r="F1064" s="102">
        <v>8.00996760528283</v>
      </c>
      <c r="G1064" s="100">
        <v>200.65</v>
      </c>
      <c r="H1064" s="102">
        <v>1607.2</v>
      </c>
      <c r="I1064" s="35">
        <v>5087</v>
      </c>
      <c r="J1064" s="123" t="s">
        <v>29</v>
      </c>
      <c r="K1064" s="35"/>
      <c r="L1064" s="145" t="s">
        <v>261</v>
      </c>
      <c r="M1064" s="112" t="str">
        <f t="shared" si="37"/>
        <v>202210闽AV0833</v>
      </c>
    </row>
    <row r="1065" s="85" customFormat="1" ht="20.1" customHeight="1" spans="1:13">
      <c r="A1065" s="98">
        <v>1064</v>
      </c>
      <c r="B1065" s="99"/>
      <c r="C1065" s="165"/>
      <c r="D1065" s="166"/>
      <c r="E1065" s="100"/>
      <c r="F1065" s="102"/>
      <c r="G1065" s="100"/>
      <c r="H1065" s="100"/>
      <c r="I1065" s="35"/>
      <c r="J1065" s="35"/>
      <c r="K1065" s="35"/>
      <c r="L1065" s="147"/>
      <c r="M1065" s="112" t="str">
        <f t="shared" si="37"/>
        <v>19001</v>
      </c>
    </row>
    <row r="1066" s="85" customFormat="1" ht="20.1" customHeight="1" spans="1:13">
      <c r="A1066" s="98">
        <v>1065</v>
      </c>
      <c r="B1066" s="99">
        <v>44835.2701388889</v>
      </c>
      <c r="C1066" s="143">
        <v>144004</v>
      </c>
      <c r="D1066" s="155" t="s">
        <v>409</v>
      </c>
      <c r="E1066" s="100">
        <v>20375</v>
      </c>
      <c r="F1066" s="102">
        <v>7.86026200873362</v>
      </c>
      <c r="G1066" s="100">
        <v>114.5</v>
      </c>
      <c r="H1066" s="102">
        <v>900</v>
      </c>
      <c r="I1066" s="35">
        <v>2651</v>
      </c>
      <c r="J1066" s="35" t="s">
        <v>35</v>
      </c>
      <c r="K1066" s="35"/>
      <c r="L1066" s="145" t="s">
        <v>261</v>
      </c>
      <c r="M1066" s="112" t="str">
        <f t="shared" si="37"/>
        <v>202210闽AU8651</v>
      </c>
    </row>
    <row r="1067" s="85" customFormat="1" ht="20.1" customHeight="1" spans="1:13">
      <c r="A1067" s="98">
        <v>1066</v>
      </c>
      <c r="B1067" s="99">
        <v>44838.2486111111</v>
      </c>
      <c r="C1067" s="143">
        <v>144004</v>
      </c>
      <c r="D1067" s="155" t="s">
        <v>409</v>
      </c>
      <c r="E1067" s="100">
        <v>20641</v>
      </c>
      <c r="F1067" s="102">
        <v>7.85978149807435</v>
      </c>
      <c r="G1067" s="100">
        <v>127.23</v>
      </c>
      <c r="H1067" s="102">
        <v>1000</v>
      </c>
      <c r="I1067" s="35">
        <v>1651</v>
      </c>
      <c r="J1067" s="35" t="s">
        <v>35</v>
      </c>
      <c r="K1067" s="35"/>
      <c r="L1067" s="145" t="s">
        <v>261</v>
      </c>
      <c r="M1067" s="112" t="str">
        <f t="shared" si="37"/>
        <v>202210闽AU8651</v>
      </c>
    </row>
    <row r="1068" s="85" customFormat="1" ht="20.1" customHeight="1" spans="1:13">
      <c r="A1068" s="98">
        <v>1067</v>
      </c>
      <c r="B1068" s="99">
        <v>44840.5208333333</v>
      </c>
      <c r="C1068" s="143">
        <v>144004</v>
      </c>
      <c r="D1068" s="155" t="s">
        <v>409</v>
      </c>
      <c r="E1068" s="100">
        <v>20898</v>
      </c>
      <c r="F1068" s="102">
        <v>7.86026200873362</v>
      </c>
      <c r="G1068" s="100">
        <v>114.5</v>
      </c>
      <c r="H1068" s="102">
        <v>900</v>
      </c>
      <c r="I1068" s="35">
        <v>751</v>
      </c>
      <c r="J1068" s="35" t="s">
        <v>35</v>
      </c>
      <c r="K1068" s="35"/>
      <c r="L1068" s="145" t="s">
        <v>261</v>
      </c>
      <c r="M1068" s="112" t="str">
        <f t="shared" si="37"/>
        <v>202210闽AU8651</v>
      </c>
    </row>
    <row r="1069" s="85" customFormat="1" ht="20.1" customHeight="1" spans="1:13">
      <c r="A1069" s="98">
        <v>1068</v>
      </c>
      <c r="B1069" s="99">
        <v>44843.50625</v>
      </c>
      <c r="C1069" s="143">
        <v>144004</v>
      </c>
      <c r="D1069" s="155" t="s">
        <v>409</v>
      </c>
      <c r="E1069" s="100">
        <v>21160</v>
      </c>
      <c r="F1069" s="102">
        <v>7.85968395797137</v>
      </c>
      <c r="G1069" s="100">
        <v>120.87</v>
      </c>
      <c r="H1069" s="102">
        <v>950</v>
      </c>
      <c r="I1069" s="35">
        <v>1758</v>
      </c>
      <c r="J1069" s="35" t="s">
        <v>35</v>
      </c>
      <c r="K1069" s="35"/>
      <c r="L1069" s="145" t="s">
        <v>261</v>
      </c>
      <c r="M1069" s="112" t="str">
        <f t="shared" si="37"/>
        <v>202210闽AU8651</v>
      </c>
    </row>
    <row r="1070" s="85" customFormat="1" ht="20.1" customHeight="1" spans="1:13">
      <c r="A1070" s="98">
        <v>1069</v>
      </c>
      <c r="B1070" s="99">
        <v>44847.2715277778</v>
      </c>
      <c r="C1070" s="143">
        <v>144004</v>
      </c>
      <c r="D1070" s="155" t="s">
        <v>409</v>
      </c>
      <c r="E1070" s="100">
        <v>21414</v>
      </c>
      <c r="F1070" s="102">
        <v>7.86026200873362</v>
      </c>
      <c r="G1070" s="100">
        <v>114.5</v>
      </c>
      <c r="H1070" s="102">
        <v>900</v>
      </c>
      <c r="I1070" s="35">
        <v>858</v>
      </c>
      <c r="J1070" s="35" t="s">
        <v>35</v>
      </c>
      <c r="K1070" s="35"/>
      <c r="L1070" s="145" t="s">
        <v>261</v>
      </c>
      <c r="M1070" s="112" t="str">
        <f t="shared" si="37"/>
        <v>202210闽AU8651</v>
      </c>
    </row>
    <row r="1071" s="85" customFormat="1" ht="20.1" customHeight="1" spans="1:13">
      <c r="A1071" s="98">
        <v>1070</v>
      </c>
      <c r="B1071" s="99">
        <v>44849.2875</v>
      </c>
      <c r="C1071" s="143">
        <v>144004</v>
      </c>
      <c r="D1071" s="155" t="s">
        <v>409</v>
      </c>
      <c r="E1071" s="100">
        <v>21688</v>
      </c>
      <c r="F1071" s="102">
        <v>7.8600903910395</v>
      </c>
      <c r="G1071" s="100">
        <v>101.78</v>
      </c>
      <c r="H1071" s="102">
        <v>800</v>
      </c>
      <c r="I1071" s="35">
        <v>58</v>
      </c>
      <c r="J1071" s="35" t="s">
        <v>35</v>
      </c>
      <c r="K1071" s="35"/>
      <c r="L1071" s="145" t="s">
        <v>261</v>
      </c>
      <c r="M1071" s="112" t="str">
        <f t="shared" si="37"/>
        <v>202210闽AU8651</v>
      </c>
    </row>
    <row r="1072" s="85" customFormat="1" ht="20.1" customHeight="1" spans="1:13">
      <c r="A1072" s="98">
        <v>1071</v>
      </c>
      <c r="B1072" s="99">
        <v>44851.5173611111</v>
      </c>
      <c r="C1072" s="143">
        <v>144004</v>
      </c>
      <c r="D1072" s="155" t="s">
        <v>409</v>
      </c>
      <c r="E1072" s="100">
        <v>21945</v>
      </c>
      <c r="F1072" s="102">
        <v>7.86026200873362</v>
      </c>
      <c r="G1072" s="100">
        <v>114.5</v>
      </c>
      <c r="H1072" s="102">
        <v>900</v>
      </c>
      <c r="I1072" s="35">
        <v>158</v>
      </c>
      <c r="J1072" s="35" t="s">
        <v>35</v>
      </c>
      <c r="K1072" s="35"/>
      <c r="L1072" s="145" t="s">
        <v>261</v>
      </c>
      <c r="M1072" s="112" t="str">
        <f t="shared" si="37"/>
        <v>202210闽AU8651</v>
      </c>
    </row>
    <row r="1073" s="85" customFormat="1" ht="20.1" customHeight="1" spans="1:13">
      <c r="A1073" s="98">
        <v>1072</v>
      </c>
      <c r="B1073" s="99">
        <v>44854.5673611111</v>
      </c>
      <c r="C1073" s="143">
        <v>144004</v>
      </c>
      <c r="D1073" s="155" t="s">
        <v>409</v>
      </c>
      <c r="E1073" s="100">
        <v>22193</v>
      </c>
      <c r="F1073" s="102">
        <v>7.86018124653227</v>
      </c>
      <c r="G1073" s="100">
        <v>108.14</v>
      </c>
      <c r="H1073" s="102">
        <v>850</v>
      </c>
      <c r="I1073" s="35">
        <v>2308</v>
      </c>
      <c r="J1073" s="35" t="s">
        <v>35</v>
      </c>
      <c r="K1073" s="35"/>
      <c r="L1073" s="145" t="s">
        <v>261</v>
      </c>
      <c r="M1073" s="112" t="str">
        <f t="shared" si="37"/>
        <v>202210闽AU8651</v>
      </c>
    </row>
    <row r="1074" s="85" customFormat="1" ht="20.1" customHeight="1" spans="1:13">
      <c r="A1074" s="98">
        <v>1073</v>
      </c>
      <c r="B1074" s="99">
        <v>44857.5131944444</v>
      </c>
      <c r="C1074" s="143">
        <v>144004</v>
      </c>
      <c r="D1074" s="155" t="s">
        <v>409</v>
      </c>
      <c r="E1074" s="100">
        <v>22437</v>
      </c>
      <c r="F1074" s="102">
        <v>7.86026200873362</v>
      </c>
      <c r="G1074" s="100">
        <v>114.5</v>
      </c>
      <c r="H1074" s="102">
        <v>900</v>
      </c>
      <c r="I1074" s="35">
        <v>1408</v>
      </c>
      <c r="J1074" s="35" t="s">
        <v>35</v>
      </c>
      <c r="K1074" s="35"/>
      <c r="L1074" s="145" t="s">
        <v>261</v>
      </c>
      <c r="M1074" s="112" t="str">
        <f t="shared" si="37"/>
        <v>202210闽AU8651</v>
      </c>
    </row>
    <row r="1075" s="85" customFormat="1" ht="20.1" customHeight="1" spans="1:13">
      <c r="A1075" s="98">
        <v>1074</v>
      </c>
      <c r="B1075" s="99">
        <v>44860.4930555556</v>
      </c>
      <c r="C1075" s="143">
        <v>144004</v>
      </c>
      <c r="D1075" s="155" t="s">
        <v>409</v>
      </c>
      <c r="E1075" s="100">
        <v>22680</v>
      </c>
      <c r="F1075" s="102">
        <v>8.00980022615907</v>
      </c>
      <c r="G1075" s="100">
        <v>106.12</v>
      </c>
      <c r="H1075" s="102">
        <v>850</v>
      </c>
      <c r="I1075" s="35">
        <v>558</v>
      </c>
      <c r="J1075" s="35" t="s">
        <v>35</v>
      </c>
      <c r="K1075" s="35"/>
      <c r="L1075" s="145" t="s">
        <v>261</v>
      </c>
      <c r="M1075" s="112" t="str">
        <f t="shared" si="37"/>
        <v>202210闽AU8651</v>
      </c>
    </row>
    <row r="1076" s="85" customFormat="1" ht="20.1" customHeight="1" spans="1:13">
      <c r="A1076" s="98">
        <v>1075</v>
      </c>
      <c r="B1076" s="99">
        <v>44864.4694444444</v>
      </c>
      <c r="C1076" s="143">
        <v>144004</v>
      </c>
      <c r="D1076" s="155" t="s">
        <v>409</v>
      </c>
      <c r="E1076" s="100">
        <v>22975</v>
      </c>
      <c r="F1076" s="102">
        <v>8.00996796012816</v>
      </c>
      <c r="G1076" s="100">
        <v>112.36</v>
      </c>
      <c r="H1076" s="102">
        <v>900</v>
      </c>
      <c r="I1076" s="35">
        <v>2658</v>
      </c>
      <c r="J1076" s="35" t="s">
        <v>35</v>
      </c>
      <c r="K1076" s="35"/>
      <c r="L1076" s="145" t="s">
        <v>261</v>
      </c>
      <c r="M1076" s="112" t="str">
        <f t="shared" si="37"/>
        <v>202210闽AU8651</v>
      </c>
    </row>
    <row r="1077" s="85" customFormat="1" ht="20.1" customHeight="1" spans="1:13">
      <c r="A1077" s="98">
        <v>1076</v>
      </c>
      <c r="B1077" s="99"/>
      <c r="C1077" s="143"/>
      <c r="D1077" s="143"/>
      <c r="E1077" s="100"/>
      <c r="F1077" s="102"/>
      <c r="G1077" s="100"/>
      <c r="H1077" s="100"/>
      <c r="I1077" s="35"/>
      <c r="J1077" s="35"/>
      <c r="K1077" s="35"/>
      <c r="L1077" s="147"/>
      <c r="M1077" s="112" t="str">
        <f t="shared" si="37"/>
        <v>19001</v>
      </c>
    </row>
    <row r="1078" s="85" customFormat="1" ht="20.1" customHeight="1" spans="1:13">
      <c r="A1078" s="98">
        <v>1077</v>
      </c>
      <c r="B1078" s="99">
        <v>44836.2458333333</v>
      </c>
      <c r="C1078" s="143">
        <v>144003</v>
      </c>
      <c r="D1078" s="155" t="s">
        <v>410</v>
      </c>
      <c r="E1078" s="100">
        <v>11794</v>
      </c>
      <c r="F1078" s="102">
        <v>7.85991658277003</v>
      </c>
      <c r="G1078" s="100">
        <v>139.06</v>
      </c>
      <c r="H1078" s="102">
        <v>1093</v>
      </c>
      <c r="I1078" s="35">
        <v>1756</v>
      </c>
      <c r="J1078" s="123" t="s">
        <v>37</v>
      </c>
      <c r="K1078" s="35"/>
      <c r="L1078" s="145" t="s">
        <v>261</v>
      </c>
      <c r="M1078" s="112" t="str">
        <f t="shared" si="37"/>
        <v>202210闽AU9612</v>
      </c>
    </row>
    <row r="1079" s="85" customFormat="1" ht="20.1" customHeight="1" spans="1:13">
      <c r="A1079" s="98">
        <v>1078</v>
      </c>
      <c r="B1079" s="99">
        <v>44839.2847222222</v>
      </c>
      <c r="C1079" s="143">
        <v>144003</v>
      </c>
      <c r="D1079" s="155" t="s">
        <v>410</v>
      </c>
      <c r="E1079" s="100">
        <v>11987</v>
      </c>
      <c r="F1079" s="102">
        <v>7.85977269089163</v>
      </c>
      <c r="G1079" s="100">
        <v>124.94</v>
      </c>
      <c r="H1079" s="102">
        <v>982</v>
      </c>
      <c r="I1079" s="35">
        <v>774</v>
      </c>
      <c r="J1079" s="123" t="s">
        <v>37</v>
      </c>
      <c r="K1079" s="35"/>
      <c r="L1079" s="145" t="s">
        <v>261</v>
      </c>
      <c r="M1079" s="112" t="str">
        <f t="shared" si="37"/>
        <v>202210闽AU9612</v>
      </c>
    </row>
    <row r="1080" s="85" customFormat="1" ht="20.1" customHeight="1" spans="1:13">
      <c r="A1080" s="98">
        <v>1079</v>
      </c>
      <c r="B1080" s="99">
        <v>44842.1847222222</v>
      </c>
      <c r="C1080" s="143">
        <v>144003</v>
      </c>
      <c r="D1080" s="155" t="s">
        <v>410</v>
      </c>
      <c r="E1080" s="100">
        <v>12140</v>
      </c>
      <c r="F1080" s="102">
        <v>7.85983421250942</v>
      </c>
      <c r="G1080" s="100">
        <v>132.7</v>
      </c>
      <c r="H1080" s="102">
        <v>1043</v>
      </c>
      <c r="I1080" s="35">
        <v>2708</v>
      </c>
      <c r="J1080" s="123" t="s">
        <v>37</v>
      </c>
      <c r="K1080" s="35"/>
      <c r="L1080" s="145" t="s">
        <v>261</v>
      </c>
      <c r="M1080" s="112" t="str">
        <f t="shared" si="37"/>
        <v>202210闽AU9612</v>
      </c>
    </row>
    <row r="1081" s="85" customFormat="1" ht="20.1" customHeight="1" spans="1:13">
      <c r="A1081" s="98">
        <v>1080</v>
      </c>
      <c r="B1081" s="99">
        <v>44844.2354166667</v>
      </c>
      <c r="C1081" s="143">
        <v>144003</v>
      </c>
      <c r="D1081" s="155" t="s">
        <v>410</v>
      </c>
      <c r="E1081" s="100">
        <v>12305</v>
      </c>
      <c r="F1081" s="102">
        <v>7.86030496802755</v>
      </c>
      <c r="G1081" s="100">
        <v>101.65</v>
      </c>
      <c r="H1081" s="102">
        <v>799</v>
      </c>
      <c r="I1081" s="35">
        <v>2975</v>
      </c>
      <c r="J1081" s="123" t="s">
        <v>37</v>
      </c>
      <c r="K1081" s="35"/>
      <c r="L1081" s="145" t="s">
        <v>261</v>
      </c>
      <c r="M1081" s="112" t="str">
        <f t="shared" si="37"/>
        <v>202210闽AU9612</v>
      </c>
    </row>
    <row r="1082" s="85" customFormat="1" ht="20.1" customHeight="1" spans="1:13">
      <c r="A1082" s="98">
        <v>1081</v>
      </c>
      <c r="B1082" s="99">
        <v>44846.6368055556</v>
      </c>
      <c r="C1082" s="143">
        <v>144003</v>
      </c>
      <c r="D1082" s="155" t="s">
        <v>410</v>
      </c>
      <c r="E1082" s="100">
        <v>12478</v>
      </c>
      <c r="F1082" s="102">
        <v>7.85996224472284</v>
      </c>
      <c r="G1082" s="100">
        <v>116.54</v>
      </c>
      <c r="H1082" s="102">
        <v>916</v>
      </c>
      <c r="I1082" s="35">
        <v>2059</v>
      </c>
      <c r="J1082" s="123" t="s">
        <v>37</v>
      </c>
      <c r="K1082" s="35"/>
      <c r="L1082" s="145" t="s">
        <v>261</v>
      </c>
      <c r="M1082" s="112" t="str">
        <f t="shared" si="37"/>
        <v>202210闽AU9612</v>
      </c>
    </row>
    <row r="1083" s="85" customFormat="1" ht="20.1" customHeight="1" spans="1:13">
      <c r="A1083" s="98">
        <v>1082</v>
      </c>
      <c r="B1083" s="99">
        <v>44849.3381944444</v>
      </c>
      <c r="C1083" s="143">
        <v>144003</v>
      </c>
      <c r="D1083" s="155" t="s">
        <v>410</v>
      </c>
      <c r="E1083" s="100">
        <v>12659</v>
      </c>
      <c r="F1083" s="102">
        <v>7.85984087438721</v>
      </c>
      <c r="G1083" s="100">
        <v>124.43</v>
      </c>
      <c r="H1083" s="102">
        <v>978</v>
      </c>
      <c r="I1083" s="35">
        <v>1081</v>
      </c>
      <c r="J1083" s="123" t="s">
        <v>37</v>
      </c>
      <c r="K1083" s="35"/>
      <c r="L1083" s="145" t="s">
        <v>261</v>
      </c>
      <c r="M1083" s="112" t="str">
        <f t="shared" si="37"/>
        <v>202210闽AU9612</v>
      </c>
    </row>
    <row r="1084" s="85" customFormat="1" ht="20.1" customHeight="1" spans="1:13">
      <c r="A1084" s="98">
        <v>1083</v>
      </c>
      <c r="B1084" s="99">
        <v>44851.6284722222</v>
      </c>
      <c r="C1084" s="143">
        <v>144003</v>
      </c>
      <c r="D1084" s="155" t="s">
        <v>410</v>
      </c>
      <c r="E1084" s="100">
        <v>12835</v>
      </c>
      <c r="F1084" s="102">
        <v>7.86001147446931</v>
      </c>
      <c r="G1084" s="100">
        <v>122.01</v>
      </c>
      <c r="H1084" s="102">
        <v>959</v>
      </c>
      <c r="I1084" s="35">
        <v>122</v>
      </c>
      <c r="J1084" s="123" t="s">
        <v>37</v>
      </c>
      <c r="K1084" s="35"/>
      <c r="L1084" s="145" t="s">
        <v>261</v>
      </c>
      <c r="M1084" s="112" t="str">
        <f t="shared" si="37"/>
        <v>202210闽AU9612</v>
      </c>
    </row>
    <row r="1085" s="85" customFormat="1" ht="20.1" customHeight="1" spans="1:13">
      <c r="A1085" s="98">
        <v>1084</v>
      </c>
      <c r="B1085" s="99">
        <v>44854.6361111111</v>
      </c>
      <c r="C1085" s="143">
        <v>144003</v>
      </c>
      <c r="D1085" s="155" t="s">
        <v>410</v>
      </c>
      <c r="E1085" s="100">
        <v>12995</v>
      </c>
      <c r="F1085" s="102">
        <v>7.86018452803407</v>
      </c>
      <c r="G1085" s="100">
        <v>112.72</v>
      </c>
      <c r="H1085" s="102">
        <v>886</v>
      </c>
      <c r="I1085" s="35">
        <v>2236</v>
      </c>
      <c r="J1085" s="123" t="s">
        <v>37</v>
      </c>
      <c r="K1085" s="35"/>
      <c r="L1085" s="145" t="s">
        <v>261</v>
      </c>
      <c r="M1085" s="112" t="str">
        <f t="shared" si="37"/>
        <v>202210闽AU9612</v>
      </c>
    </row>
    <row r="1086" s="85" customFormat="1" ht="20.1" customHeight="1" spans="1:13">
      <c r="A1086" s="98">
        <v>1085</v>
      </c>
      <c r="B1086" s="99">
        <v>44860.6180555556</v>
      </c>
      <c r="C1086" s="143">
        <v>144003</v>
      </c>
      <c r="D1086" s="155" t="s">
        <v>410</v>
      </c>
      <c r="E1086" s="100">
        <v>13142</v>
      </c>
      <c r="F1086" s="102">
        <v>8.01011069467445</v>
      </c>
      <c r="G1086" s="100">
        <v>114.73</v>
      </c>
      <c r="H1086" s="102">
        <v>919</v>
      </c>
      <c r="I1086" s="35">
        <v>1317</v>
      </c>
      <c r="J1086" s="123" t="s">
        <v>37</v>
      </c>
      <c r="K1086" s="35"/>
      <c r="L1086" s="145" t="s">
        <v>261</v>
      </c>
      <c r="M1086" s="112" t="str">
        <f t="shared" si="37"/>
        <v>202210闽AU9612</v>
      </c>
    </row>
    <row r="1087" s="85" customFormat="1" ht="20.1" customHeight="1" spans="1:13">
      <c r="A1087" s="98">
        <v>1086</v>
      </c>
      <c r="B1087" s="99">
        <v>44864.3381944444</v>
      </c>
      <c r="C1087" s="143">
        <v>144003</v>
      </c>
      <c r="D1087" s="155" t="s">
        <v>410</v>
      </c>
      <c r="E1087" s="100">
        <v>13260</v>
      </c>
      <c r="F1087" s="102">
        <v>8.01002263174911</v>
      </c>
      <c r="G1087" s="100">
        <v>123.72</v>
      </c>
      <c r="H1087" s="102">
        <v>991</v>
      </c>
      <c r="I1087" s="35">
        <v>326</v>
      </c>
      <c r="J1087" s="123" t="s">
        <v>37</v>
      </c>
      <c r="K1087" s="35"/>
      <c r="L1087" s="145" t="s">
        <v>261</v>
      </c>
      <c r="M1087" s="112" t="str">
        <f t="shared" si="37"/>
        <v>202210闽AU9612</v>
      </c>
    </row>
    <row r="1088" s="85" customFormat="1" ht="20.1" customHeight="1" spans="1:13">
      <c r="A1088" s="98">
        <v>1087</v>
      </c>
      <c r="B1088" s="99"/>
      <c r="C1088" s="165"/>
      <c r="D1088" s="143"/>
      <c r="E1088" s="100"/>
      <c r="F1088" s="102"/>
      <c r="G1088" s="100"/>
      <c r="H1088" s="100"/>
      <c r="I1088" s="35"/>
      <c r="J1088" s="35"/>
      <c r="K1088" s="35"/>
      <c r="L1088" s="147"/>
      <c r="M1088" s="112" t="str">
        <f t="shared" si="37"/>
        <v>19001</v>
      </c>
    </row>
    <row r="1089" s="85" customFormat="1" ht="20.1" customHeight="1" spans="1:13">
      <c r="A1089" s="98">
        <v>1088</v>
      </c>
      <c r="B1089" s="99">
        <v>44838</v>
      </c>
      <c r="C1089" s="143">
        <v>121018</v>
      </c>
      <c r="D1089" s="155" t="s">
        <v>411</v>
      </c>
      <c r="E1089" s="100">
        <v>6776</v>
      </c>
      <c r="F1089" s="102">
        <v>7.86018897901162</v>
      </c>
      <c r="G1089" s="100">
        <v>119.59</v>
      </c>
      <c r="H1089" s="102">
        <v>940</v>
      </c>
      <c r="I1089" s="35">
        <v>2360</v>
      </c>
      <c r="J1089" s="35" t="s">
        <v>166</v>
      </c>
      <c r="K1089" s="35"/>
      <c r="L1089" s="145" t="s">
        <v>261</v>
      </c>
      <c r="M1089" s="112" t="str">
        <f t="shared" si="37"/>
        <v>202210闽AU7993</v>
      </c>
    </row>
    <row r="1090" s="85" customFormat="1" ht="20.1" customHeight="1" spans="1:13">
      <c r="A1090" s="98">
        <v>1089</v>
      </c>
      <c r="B1090" s="99">
        <v>44849</v>
      </c>
      <c r="C1090" s="143">
        <v>121018</v>
      </c>
      <c r="D1090" s="155" t="s">
        <v>411</v>
      </c>
      <c r="E1090" s="100">
        <v>5998</v>
      </c>
      <c r="F1090" s="102">
        <v>7.86026200873362</v>
      </c>
      <c r="G1090" s="100">
        <v>114.5</v>
      </c>
      <c r="H1090" s="102">
        <v>900</v>
      </c>
      <c r="I1090" s="35">
        <v>1460</v>
      </c>
      <c r="J1090" s="35" t="s">
        <v>166</v>
      </c>
      <c r="K1090" s="35"/>
      <c r="L1090" s="145" t="s">
        <v>261</v>
      </c>
      <c r="M1090" s="112" t="str">
        <f t="shared" si="37"/>
        <v>202210闽AU7993</v>
      </c>
    </row>
    <row r="1091" s="85" customFormat="1" ht="20.1" customHeight="1" spans="1:13">
      <c r="A1091" s="98">
        <v>1090</v>
      </c>
      <c r="B1091" s="99">
        <v>44862</v>
      </c>
      <c r="C1091" s="143">
        <v>121018</v>
      </c>
      <c r="D1091" s="155" t="s">
        <v>411</v>
      </c>
      <c r="E1091" s="100">
        <v>6227</v>
      </c>
      <c r="F1091" s="102">
        <v>8.00974351626307</v>
      </c>
      <c r="G1091" s="100">
        <v>139.58</v>
      </c>
      <c r="H1091" s="102">
        <v>1118</v>
      </c>
      <c r="I1091" s="35">
        <v>342</v>
      </c>
      <c r="J1091" s="35" t="s">
        <v>166</v>
      </c>
      <c r="K1091" s="35"/>
      <c r="L1091" s="145" t="s">
        <v>261</v>
      </c>
      <c r="M1091" s="112" t="str">
        <f t="shared" ref="M1091:M1154" si="38">YEAR(B1091)&amp;MONTH(B1091)&amp;D1091</f>
        <v>202210闽AU7993</v>
      </c>
    </row>
    <row r="1092" s="85" customFormat="1" ht="20.1" customHeight="1" spans="1:13">
      <c r="A1092" s="98">
        <v>1091</v>
      </c>
      <c r="B1092" s="99"/>
      <c r="C1092" s="165"/>
      <c r="D1092" s="143"/>
      <c r="E1092" s="100"/>
      <c r="F1092" s="102"/>
      <c r="G1092" s="100"/>
      <c r="H1092" s="100"/>
      <c r="I1092" s="35"/>
      <c r="J1092" s="35"/>
      <c r="K1092" s="35"/>
      <c r="L1092" s="147"/>
      <c r="M1092" s="112" t="str">
        <f t="shared" si="38"/>
        <v>19001</v>
      </c>
    </row>
    <row r="1093" s="85" customFormat="1" ht="20.1" customHeight="1" spans="1:13">
      <c r="A1093" s="98">
        <v>1092</v>
      </c>
      <c r="B1093" s="99">
        <v>44837</v>
      </c>
      <c r="C1093" s="143">
        <v>121017</v>
      </c>
      <c r="D1093" s="155" t="s">
        <v>412</v>
      </c>
      <c r="E1093" s="100">
        <v>13991</v>
      </c>
      <c r="F1093" s="102">
        <v>7.85978149807435</v>
      </c>
      <c r="G1093" s="100">
        <v>127.23</v>
      </c>
      <c r="H1093" s="102">
        <v>1000</v>
      </c>
      <c r="I1093" s="35">
        <v>340</v>
      </c>
      <c r="J1093" s="35" t="s">
        <v>379</v>
      </c>
      <c r="K1093" s="35"/>
      <c r="L1093" s="145" t="s">
        <v>261</v>
      </c>
      <c r="M1093" s="112" t="str">
        <f t="shared" si="38"/>
        <v>202210闽AU8195</v>
      </c>
    </row>
    <row r="1094" s="85" customFormat="1" ht="20.1" customHeight="1" spans="1:13">
      <c r="A1094" s="98">
        <v>1093</v>
      </c>
      <c r="B1094" s="99">
        <v>44842</v>
      </c>
      <c r="C1094" s="143">
        <v>121017</v>
      </c>
      <c r="D1094" s="155" t="s">
        <v>412</v>
      </c>
      <c r="E1094" s="100">
        <v>14233</v>
      </c>
      <c r="F1094" s="102">
        <v>7.85968395797137</v>
      </c>
      <c r="G1094" s="100">
        <v>120.87</v>
      </c>
      <c r="H1094" s="102">
        <v>950</v>
      </c>
      <c r="I1094" s="35">
        <v>2398</v>
      </c>
      <c r="J1094" s="35" t="s">
        <v>379</v>
      </c>
      <c r="K1094" s="35"/>
      <c r="L1094" s="145" t="s">
        <v>261</v>
      </c>
      <c r="M1094" s="112" t="str">
        <f t="shared" si="38"/>
        <v>202210闽AU8195</v>
      </c>
    </row>
    <row r="1095" s="85" customFormat="1" ht="20.1" customHeight="1" spans="1:13">
      <c r="A1095" s="98">
        <v>1094</v>
      </c>
      <c r="B1095" s="99">
        <v>44847</v>
      </c>
      <c r="C1095" s="143">
        <v>121017</v>
      </c>
      <c r="D1095" s="155" t="s">
        <v>412</v>
      </c>
      <c r="E1095" s="100">
        <v>14498</v>
      </c>
      <c r="F1095" s="102">
        <v>7.86</v>
      </c>
      <c r="G1095" s="100">
        <v>100</v>
      </c>
      <c r="H1095" s="102">
        <v>786</v>
      </c>
      <c r="I1095" s="35">
        <v>1604</v>
      </c>
      <c r="J1095" s="35" t="s">
        <v>379</v>
      </c>
      <c r="K1095" s="35"/>
      <c r="L1095" s="145" t="s">
        <v>261</v>
      </c>
      <c r="M1095" s="112" t="str">
        <f t="shared" si="38"/>
        <v>202210闽AU8195</v>
      </c>
    </row>
    <row r="1096" s="85" customFormat="1" ht="20.1" customHeight="1" spans="1:13">
      <c r="A1096" s="98">
        <v>1095</v>
      </c>
      <c r="B1096" s="99">
        <v>44851</v>
      </c>
      <c r="C1096" s="143">
        <v>121017</v>
      </c>
      <c r="D1096" s="155" t="s">
        <v>412</v>
      </c>
      <c r="E1096" s="100">
        <v>14681</v>
      </c>
      <c r="F1096" s="102">
        <v>7.85968395797137</v>
      </c>
      <c r="G1096" s="100">
        <v>120.87</v>
      </c>
      <c r="H1096" s="102">
        <v>950</v>
      </c>
      <c r="I1096" s="35">
        <v>654</v>
      </c>
      <c r="J1096" s="35" t="s">
        <v>379</v>
      </c>
      <c r="K1096" s="35"/>
      <c r="L1096" s="145" t="s">
        <v>261</v>
      </c>
      <c r="M1096" s="112" t="str">
        <f t="shared" si="38"/>
        <v>202210闽AU8195</v>
      </c>
    </row>
    <row r="1097" s="85" customFormat="1" ht="20.1" customHeight="1" spans="1:13">
      <c r="A1097" s="98">
        <v>1096</v>
      </c>
      <c r="B1097" s="99">
        <v>44855</v>
      </c>
      <c r="C1097" s="143">
        <v>121017</v>
      </c>
      <c r="D1097" s="155" t="s">
        <v>412</v>
      </c>
      <c r="E1097" s="100">
        <v>14895</v>
      </c>
      <c r="F1097" s="102">
        <v>7.86018124653227</v>
      </c>
      <c r="G1097" s="100">
        <v>108.14</v>
      </c>
      <c r="H1097" s="102">
        <v>850</v>
      </c>
      <c r="I1097" s="35">
        <v>1804</v>
      </c>
      <c r="J1097" s="35" t="s">
        <v>379</v>
      </c>
      <c r="K1097" s="35"/>
      <c r="L1097" s="145" t="s">
        <v>261</v>
      </c>
      <c r="M1097" s="112" t="str">
        <f t="shared" si="38"/>
        <v>202210闽AU8195</v>
      </c>
    </row>
    <row r="1098" s="85" customFormat="1" ht="20.1" customHeight="1" spans="1:13">
      <c r="A1098" s="98">
        <v>1097</v>
      </c>
      <c r="B1098" s="99">
        <v>44859</v>
      </c>
      <c r="C1098" s="143">
        <v>121017</v>
      </c>
      <c r="D1098" s="155" t="s">
        <v>412</v>
      </c>
      <c r="E1098" s="100">
        <v>15089</v>
      </c>
      <c r="F1098" s="102">
        <v>8.00980022615907</v>
      </c>
      <c r="G1098" s="100">
        <v>106.12</v>
      </c>
      <c r="H1098" s="102">
        <v>850</v>
      </c>
      <c r="I1098" s="35">
        <v>954</v>
      </c>
      <c r="J1098" s="35" t="s">
        <v>379</v>
      </c>
      <c r="K1098" s="35"/>
      <c r="L1098" s="145" t="s">
        <v>261</v>
      </c>
      <c r="M1098" s="112" t="str">
        <f t="shared" si="38"/>
        <v>202210闽AU8195</v>
      </c>
    </row>
    <row r="1099" s="85" customFormat="1" ht="20.1" customHeight="1" spans="1:13">
      <c r="A1099" s="98">
        <v>1098</v>
      </c>
      <c r="B1099" s="99">
        <v>44862</v>
      </c>
      <c r="C1099" s="143">
        <v>121017</v>
      </c>
      <c r="D1099" s="155" t="s">
        <v>412</v>
      </c>
      <c r="E1099" s="100">
        <v>16308</v>
      </c>
      <c r="F1099" s="102">
        <v>8.01033591731266</v>
      </c>
      <c r="G1099" s="100">
        <v>116.1</v>
      </c>
      <c r="H1099" s="102">
        <v>930</v>
      </c>
      <c r="I1099" s="35">
        <v>24</v>
      </c>
      <c r="J1099" s="35" t="s">
        <v>379</v>
      </c>
      <c r="K1099" s="35"/>
      <c r="L1099" s="145" t="s">
        <v>261</v>
      </c>
      <c r="M1099" s="112" t="str">
        <f t="shared" si="38"/>
        <v>202210闽AU8195</v>
      </c>
    </row>
    <row r="1100" s="85" customFormat="1" ht="20.1" customHeight="1" spans="1:13">
      <c r="A1100" s="98">
        <v>1099</v>
      </c>
      <c r="B1100" s="99"/>
      <c r="C1100" s="165"/>
      <c r="D1100" s="143"/>
      <c r="E1100" s="100"/>
      <c r="F1100" s="102"/>
      <c r="G1100" s="100"/>
      <c r="H1100" s="100"/>
      <c r="I1100" s="35"/>
      <c r="J1100" s="35"/>
      <c r="K1100" s="35"/>
      <c r="L1100" s="147"/>
      <c r="M1100" s="112" t="str">
        <f t="shared" si="38"/>
        <v>19001</v>
      </c>
    </row>
    <row r="1101" s="85" customFormat="1" ht="20.1" customHeight="1" spans="1:13">
      <c r="A1101" s="98">
        <v>1100</v>
      </c>
      <c r="B1101" s="99">
        <v>44836</v>
      </c>
      <c r="C1101" s="143">
        <v>121020</v>
      </c>
      <c r="D1101" s="155" t="s">
        <v>413</v>
      </c>
      <c r="E1101" s="100">
        <v>10366</v>
      </c>
      <c r="F1101" s="102">
        <v>7.86004273504274</v>
      </c>
      <c r="G1101" s="100">
        <v>93.6</v>
      </c>
      <c r="H1101" s="102">
        <v>735.7</v>
      </c>
      <c r="I1101" s="35">
        <v>1734</v>
      </c>
      <c r="J1101" s="35" t="s">
        <v>64</v>
      </c>
      <c r="K1101" s="35"/>
      <c r="L1101" s="145" t="s">
        <v>261</v>
      </c>
      <c r="M1101" s="112" t="str">
        <f t="shared" si="38"/>
        <v>202210闽AU9103</v>
      </c>
    </row>
    <row r="1102" s="85" customFormat="1" ht="20.1" customHeight="1" spans="1:13">
      <c r="A1102" s="98">
        <v>1101</v>
      </c>
      <c r="B1102" s="99">
        <v>44840</v>
      </c>
      <c r="C1102" s="143">
        <v>121020</v>
      </c>
      <c r="D1102" s="155" t="s">
        <v>413</v>
      </c>
      <c r="E1102" s="100">
        <v>10534</v>
      </c>
      <c r="F1102" s="102">
        <v>7.85966287730302</v>
      </c>
      <c r="G1102" s="100">
        <v>102.04</v>
      </c>
      <c r="H1102" s="102">
        <v>802</v>
      </c>
      <c r="I1102" s="35">
        <v>932</v>
      </c>
      <c r="J1102" s="35" t="s">
        <v>64</v>
      </c>
      <c r="K1102" s="35"/>
      <c r="L1102" s="145" t="s">
        <v>261</v>
      </c>
      <c r="M1102" s="112" t="str">
        <f t="shared" si="38"/>
        <v>202210闽AU9103</v>
      </c>
    </row>
    <row r="1103" s="85" customFormat="1" ht="20.1" customHeight="1" spans="1:13">
      <c r="A1103" s="98">
        <v>1102</v>
      </c>
      <c r="B1103" s="99">
        <v>44843</v>
      </c>
      <c r="C1103" s="143">
        <v>121020</v>
      </c>
      <c r="D1103" s="155" t="s">
        <v>413</v>
      </c>
      <c r="E1103" s="100">
        <v>10754</v>
      </c>
      <c r="F1103" s="102">
        <v>7.85971223021583</v>
      </c>
      <c r="G1103" s="100">
        <v>111.2</v>
      </c>
      <c r="H1103" s="102">
        <v>874</v>
      </c>
      <c r="I1103" s="35">
        <v>58</v>
      </c>
      <c r="J1103" s="35" t="s">
        <v>64</v>
      </c>
      <c r="K1103" s="35"/>
      <c r="L1103" s="145" t="s">
        <v>261</v>
      </c>
      <c r="M1103" s="112" t="str">
        <f t="shared" si="38"/>
        <v>202210闽AU9103</v>
      </c>
    </row>
    <row r="1104" s="85" customFormat="1" ht="20.1" customHeight="1" spans="1:13">
      <c r="A1104" s="98">
        <v>1103</v>
      </c>
      <c r="B1104" s="99">
        <v>44846</v>
      </c>
      <c r="C1104" s="143">
        <v>121020</v>
      </c>
      <c r="D1104" s="155" t="s">
        <v>413</v>
      </c>
      <c r="E1104" s="100">
        <v>10980</v>
      </c>
      <c r="F1104" s="102">
        <v>7.85973397823458</v>
      </c>
      <c r="G1104" s="100">
        <v>115.78</v>
      </c>
      <c r="H1104" s="102">
        <v>910</v>
      </c>
      <c r="I1104" s="35">
        <v>148</v>
      </c>
      <c r="J1104" s="35" t="s">
        <v>64</v>
      </c>
      <c r="K1104" s="35"/>
      <c r="L1104" s="145" t="s">
        <v>261</v>
      </c>
      <c r="M1104" s="112" t="str">
        <f t="shared" si="38"/>
        <v>202210闽AU9103</v>
      </c>
    </row>
    <row r="1105" s="85" customFormat="1" ht="20.1" customHeight="1" spans="1:13">
      <c r="A1105" s="98">
        <v>1104</v>
      </c>
      <c r="B1105" s="99">
        <v>44849</v>
      </c>
      <c r="C1105" s="143">
        <v>121020</v>
      </c>
      <c r="D1105" s="155" t="s">
        <v>413</v>
      </c>
      <c r="E1105" s="100">
        <v>11195</v>
      </c>
      <c r="F1105" s="102">
        <v>7.85969187918879</v>
      </c>
      <c r="G1105" s="100">
        <v>114.89</v>
      </c>
      <c r="H1105" s="102">
        <v>903</v>
      </c>
      <c r="I1105" s="35">
        <v>245</v>
      </c>
      <c r="J1105" s="35" t="s">
        <v>64</v>
      </c>
      <c r="K1105" s="35"/>
      <c r="L1105" s="145" t="s">
        <v>261</v>
      </c>
      <c r="M1105" s="112" t="str">
        <f t="shared" si="38"/>
        <v>202210闽AU9103</v>
      </c>
    </row>
    <row r="1106" s="85" customFormat="1" ht="20.1" customHeight="1" spans="1:13">
      <c r="A1106" s="98">
        <v>1105</v>
      </c>
      <c r="B1106" s="99">
        <v>44853</v>
      </c>
      <c r="C1106" s="143">
        <v>121020</v>
      </c>
      <c r="D1106" s="155" t="s">
        <v>413</v>
      </c>
      <c r="E1106" s="100">
        <v>11418</v>
      </c>
      <c r="F1106" s="102">
        <v>7.86022195725947</v>
      </c>
      <c r="G1106" s="100">
        <v>109.03</v>
      </c>
      <c r="H1106" s="102">
        <v>857</v>
      </c>
      <c r="I1106" s="35">
        <v>1388</v>
      </c>
      <c r="J1106" s="35" t="s">
        <v>64</v>
      </c>
      <c r="K1106" s="35"/>
      <c r="L1106" s="145" t="s">
        <v>261</v>
      </c>
      <c r="M1106" s="112" t="str">
        <f t="shared" si="38"/>
        <v>202210闽AU9103</v>
      </c>
    </row>
    <row r="1107" s="85" customFormat="1" ht="20.1" customHeight="1" spans="1:13">
      <c r="A1107" s="98">
        <v>1106</v>
      </c>
      <c r="B1107" s="99">
        <v>44856</v>
      </c>
      <c r="C1107" s="143">
        <v>121020</v>
      </c>
      <c r="D1107" s="155" t="s">
        <v>413</v>
      </c>
      <c r="E1107" s="100">
        <v>11600</v>
      </c>
      <c r="F1107" s="102">
        <v>7.86007796860183</v>
      </c>
      <c r="G1107" s="100">
        <v>94.91</v>
      </c>
      <c r="H1107" s="102">
        <v>746</v>
      </c>
      <c r="I1107" s="35">
        <v>642</v>
      </c>
      <c r="J1107" s="35" t="s">
        <v>64</v>
      </c>
      <c r="K1107" s="35"/>
      <c r="L1107" s="145" t="s">
        <v>261</v>
      </c>
      <c r="M1107" s="112" t="str">
        <f t="shared" si="38"/>
        <v>202210闽AU9103</v>
      </c>
    </row>
    <row r="1108" s="85" customFormat="1" ht="20.1" customHeight="1" spans="1:13">
      <c r="A1108" s="98">
        <v>1107</v>
      </c>
      <c r="B1108" s="99">
        <v>44859</v>
      </c>
      <c r="C1108" s="143">
        <v>121020</v>
      </c>
      <c r="D1108" s="155" t="s">
        <v>413</v>
      </c>
      <c r="E1108" s="100">
        <v>11808</v>
      </c>
      <c r="F1108" s="102">
        <v>8.00981907446132</v>
      </c>
      <c r="G1108" s="100">
        <v>109.99</v>
      </c>
      <c r="H1108" s="102">
        <v>881</v>
      </c>
      <c r="I1108" s="35">
        <v>1761</v>
      </c>
      <c r="J1108" s="35" t="s">
        <v>64</v>
      </c>
      <c r="K1108" s="35"/>
      <c r="L1108" s="145" t="s">
        <v>261</v>
      </c>
      <c r="M1108" s="112" t="str">
        <f t="shared" si="38"/>
        <v>202210闽AU9103</v>
      </c>
    </row>
    <row r="1109" s="85" customFormat="1" ht="20.1" customHeight="1" spans="1:13">
      <c r="A1109" s="98">
        <v>1108</v>
      </c>
      <c r="B1109" s="99">
        <v>44862</v>
      </c>
      <c r="C1109" s="143">
        <v>121020</v>
      </c>
      <c r="D1109" s="155" t="s">
        <v>413</v>
      </c>
      <c r="E1109" s="100">
        <v>12005</v>
      </c>
      <c r="F1109" s="102">
        <v>8.01006094611589</v>
      </c>
      <c r="G1109" s="100">
        <v>103.37</v>
      </c>
      <c r="H1109" s="102">
        <v>828</v>
      </c>
      <c r="I1109" s="35">
        <v>933</v>
      </c>
      <c r="J1109" s="35" t="s">
        <v>64</v>
      </c>
      <c r="K1109" s="35"/>
      <c r="L1109" s="145" t="s">
        <v>261</v>
      </c>
      <c r="M1109" s="112" t="str">
        <f t="shared" si="38"/>
        <v>202210闽AU9103</v>
      </c>
    </row>
    <row r="1110" s="85" customFormat="1" ht="20.1" customHeight="1" spans="1:13">
      <c r="A1110" s="98">
        <v>1109</v>
      </c>
      <c r="B1110" s="99">
        <v>44865</v>
      </c>
      <c r="C1110" s="143">
        <v>121020</v>
      </c>
      <c r="D1110" s="155" t="s">
        <v>413</v>
      </c>
      <c r="E1110" s="100">
        <v>12268</v>
      </c>
      <c r="F1110" s="102">
        <v>8.00995879120879</v>
      </c>
      <c r="G1110" s="100">
        <v>116.48</v>
      </c>
      <c r="H1110" s="102">
        <v>933</v>
      </c>
      <c r="I1110" s="35">
        <v>1000</v>
      </c>
      <c r="J1110" s="35" t="s">
        <v>64</v>
      </c>
      <c r="K1110" s="35"/>
      <c r="L1110" s="145" t="s">
        <v>261</v>
      </c>
      <c r="M1110" s="112" t="str">
        <f t="shared" si="38"/>
        <v>202210闽AU9103</v>
      </c>
    </row>
    <row r="1111" s="85" customFormat="1" ht="20.1" customHeight="1" spans="1:13">
      <c r="A1111" s="98">
        <v>1110</v>
      </c>
      <c r="B1111" s="99"/>
      <c r="C1111" s="165"/>
      <c r="D1111" s="143"/>
      <c r="E1111" s="100"/>
      <c r="F1111" s="102"/>
      <c r="G1111" s="100"/>
      <c r="H1111" s="100"/>
      <c r="I1111" s="35"/>
      <c r="J1111" s="35"/>
      <c r="K1111" s="35"/>
      <c r="L1111" s="147"/>
      <c r="M1111" s="112" t="str">
        <f t="shared" si="38"/>
        <v>19001</v>
      </c>
    </row>
    <row r="1112" s="85" customFormat="1" ht="20.1" customHeight="1" spans="1:13">
      <c r="A1112" s="98">
        <v>1111</v>
      </c>
      <c r="B1112" s="99">
        <v>44835</v>
      </c>
      <c r="C1112" s="143">
        <v>121019</v>
      </c>
      <c r="D1112" s="155" t="s">
        <v>414</v>
      </c>
      <c r="E1112" s="100">
        <v>9308</v>
      </c>
      <c r="F1112" s="102">
        <v>7.85996981385209</v>
      </c>
      <c r="G1112" s="100">
        <v>119.26</v>
      </c>
      <c r="H1112" s="102">
        <v>937.38</v>
      </c>
      <c r="I1112" s="35">
        <v>5123.51</v>
      </c>
      <c r="J1112" s="149" t="s">
        <v>345</v>
      </c>
      <c r="K1112" s="35"/>
      <c r="L1112" s="145" t="s">
        <v>261</v>
      </c>
      <c r="M1112" s="112" t="str">
        <f t="shared" si="38"/>
        <v>202210闽AU9653</v>
      </c>
    </row>
    <row r="1113" s="85" customFormat="1" ht="20.1" customHeight="1" spans="1:13">
      <c r="A1113" s="98">
        <v>1112</v>
      </c>
      <c r="B1113" s="99">
        <v>44841</v>
      </c>
      <c r="C1113" s="143">
        <v>121019</v>
      </c>
      <c r="D1113" s="155" t="s">
        <v>414</v>
      </c>
      <c r="E1113" s="100">
        <v>9557</v>
      </c>
      <c r="F1113" s="102">
        <v>7.86000987004441</v>
      </c>
      <c r="G1113" s="100">
        <v>121.58</v>
      </c>
      <c r="H1113" s="102">
        <v>955.62</v>
      </c>
      <c r="I1113" s="35">
        <v>4167.89</v>
      </c>
      <c r="J1113" s="149" t="s">
        <v>345</v>
      </c>
      <c r="K1113" s="35"/>
      <c r="L1113" s="145" t="s">
        <v>261</v>
      </c>
      <c r="M1113" s="112" t="str">
        <f t="shared" si="38"/>
        <v>202210闽AU9653</v>
      </c>
    </row>
    <row r="1114" s="85" customFormat="1" ht="20.1" customHeight="1" spans="1:13">
      <c r="A1114" s="98">
        <v>1113</v>
      </c>
      <c r="B1114" s="99">
        <v>44846</v>
      </c>
      <c r="C1114" s="143">
        <v>121019</v>
      </c>
      <c r="D1114" s="155" t="s">
        <v>414</v>
      </c>
      <c r="E1114" s="100">
        <v>9777</v>
      </c>
      <c r="F1114" s="102">
        <v>7.86004235792446</v>
      </c>
      <c r="G1114" s="100">
        <v>113.32</v>
      </c>
      <c r="H1114" s="102">
        <v>890.7</v>
      </c>
      <c r="I1114" s="35">
        <v>3277.19</v>
      </c>
      <c r="J1114" s="149" t="s">
        <v>345</v>
      </c>
      <c r="K1114" s="35"/>
      <c r="L1114" s="145" t="s">
        <v>261</v>
      </c>
      <c r="M1114" s="112" t="str">
        <f t="shared" si="38"/>
        <v>202210闽AU9653</v>
      </c>
    </row>
    <row r="1115" s="85" customFormat="1" ht="20.1" customHeight="1" spans="1:13">
      <c r="A1115" s="98">
        <v>1114</v>
      </c>
      <c r="B1115" s="99">
        <v>44853</v>
      </c>
      <c r="C1115" s="143">
        <v>121019</v>
      </c>
      <c r="D1115" s="155" t="s">
        <v>414</v>
      </c>
      <c r="E1115" s="100">
        <v>10035</v>
      </c>
      <c r="F1115" s="102">
        <v>7.85997893201523</v>
      </c>
      <c r="G1115" s="100">
        <v>123.41</v>
      </c>
      <c r="H1115" s="102">
        <v>970</v>
      </c>
      <c r="I1115" s="35">
        <v>2307.19</v>
      </c>
      <c r="J1115" s="149" t="s">
        <v>345</v>
      </c>
      <c r="K1115" s="35"/>
      <c r="L1115" s="145" t="s">
        <v>261</v>
      </c>
      <c r="M1115" s="112" t="str">
        <f t="shared" si="38"/>
        <v>202210闽AU9653</v>
      </c>
    </row>
    <row r="1116" s="85" customFormat="1" ht="20.1" customHeight="1" spans="1:13">
      <c r="A1116" s="98">
        <v>1115</v>
      </c>
      <c r="B1116" s="99">
        <v>44858</v>
      </c>
      <c r="C1116" s="143">
        <v>121019</v>
      </c>
      <c r="D1116" s="155" t="s">
        <v>414</v>
      </c>
      <c r="E1116" s="100">
        <v>10263</v>
      </c>
      <c r="F1116" s="102">
        <v>7.86004454342984</v>
      </c>
      <c r="G1116" s="100">
        <v>112.25</v>
      </c>
      <c r="H1116" s="102">
        <v>882.29</v>
      </c>
      <c r="I1116" s="35">
        <v>1424.9</v>
      </c>
      <c r="J1116" s="149" t="s">
        <v>345</v>
      </c>
      <c r="K1116" s="35"/>
      <c r="L1116" s="145" t="s">
        <v>261</v>
      </c>
      <c r="M1116" s="112" t="str">
        <f t="shared" si="38"/>
        <v>202210闽AU9653</v>
      </c>
    </row>
    <row r="1117" s="85" customFormat="1" ht="20.1" customHeight="1" spans="1:13">
      <c r="A1117" s="98">
        <v>1116</v>
      </c>
      <c r="B1117" s="99">
        <v>44862</v>
      </c>
      <c r="C1117" s="143">
        <v>121019</v>
      </c>
      <c r="D1117" s="155" t="s">
        <v>414</v>
      </c>
      <c r="E1117" s="100">
        <v>10501</v>
      </c>
      <c r="F1117" s="102">
        <v>8.0099967223861</v>
      </c>
      <c r="G1117" s="100">
        <v>122.04</v>
      </c>
      <c r="H1117" s="102">
        <v>977.54</v>
      </c>
      <c r="I1117" s="35">
        <v>447.36</v>
      </c>
      <c r="J1117" s="149" t="s">
        <v>345</v>
      </c>
      <c r="K1117" s="35"/>
      <c r="L1117" s="145" t="s">
        <v>261</v>
      </c>
      <c r="M1117" s="112" t="str">
        <f t="shared" si="38"/>
        <v>202210闽AU9653</v>
      </c>
    </row>
    <row r="1118" s="85" customFormat="1" ht="20.1" customHeight="1" spans="1:13">
      <c r="A1118" s="98">
        <v>1117</v>
      </c>
      <c r="B1118" s="99">
        <v>44865</v>
      </c>
      <c r="C1118" s="143">
        <v>121019</v>
      </c>
      <c r="D1118" s="155" t="s">
        <v>414</v>
      </c>
      <c r="E1118" s="100">
        <v>10763</v>
      </c>
      <c r="F1118" s="102">
        <v>8.01005069821222</v>
      </c>
      <c r="G1118" s="100">
        <v>112.43</v>
      </c>
      <c r="H1118" s="102">
        <v>900.57</v>
      </c>
      <c r="I1118" s="35">
        <v>1545.79</v>
      </c>
      <c r="J1118" s="149" t="s">
        <v>345</v>
      </c>
      <c r="K1118" s="35"/>
      <c r="L1118" s="145" t="s">
        <v>261</v>
      </c>
      <c r="M1118" s="112" t="str">
        <f t="shared" si="38"/>
        <v>202210闽AU9653</v>
      </c>
    </row>
    <row r="1119" s="85" customFormat="1" ht="20.1" customHeight="1" spans="1:13">
      <c r="A1119" s="98">
        <v>1118</v>
      </c>
      <c r="B1119" s="99"/>
      <c r="C1119" s="167"/>
      <c r="D1119" s="143"/>
      <c r="E1119" s="100"/>
      <c r="F1119" s="102"/>
      <c r="G1119" s="100"/>
      <c r="H1119" s="100"/>
      <c r="I1119" s="35"/>
      <c r="J1119" s="35"/>
      <c r="K1119" s="35"/>
      <c r="L1119" s="147"/>
      <c r="M1119" s="112" t="str">
        <f t="shared" si="38"/>
        <v>19001</v>
      </c>
    </row>
    <row r="1120" s="85" customFormat="1" ht="20.1" customHeight="1" spans="1:13">
      <c r="A1120" s="98">
        <v>1119</v>
      </c>
      <c r="B1120" s="99">
        <v>44836</v>
      </c>
      <c r="C1120" s="143">
        <v>130011</v>
      </c>
      <c r="D1120" s="155" t="s">
        <v>415</v>
      </c>
      <c r="E1120" s="100">
        <v>6210</v>
      </c>
      <c r="F1120" s="102">
        <v>7.86004477240693</v>
      </c>
      <c r="G1120" s="100">
        <v>120.61</v>
      </c>
      <c r="H1120" s="102">
        <v>948</v>
      </c>
      <c r="I1120" s="35">
        <v>826</v>
      </c>
      <c r="J1120" s="35" t="s">
        <v>168</v>
      </c>
      <c r="K1120" s="35"/>
      <c r="L1120" s="145" t="s">
        <v>261</v>
      </c>
      <c r="M1120" s="112" t="str">
        <f t="shared" si="38"/>
        <v>202210闽AU9093</v>
      </c>
    </row>
    <row r="1121" s="85" customFormat="1" ht="20.1" customHeight="1" spans="1:13">
      <c r="A1121" s="98">
        <v>1120</v>
      </c>
      <c r="B1121" s="99">
        <v>44840</v>
      </c>
      <c r="C1121" s="143">
        <v>130011</v>
      </c>
      <c r="D1121" s="155" t="s">
        <v>415</v>
      </c>
      <c r="E1121" s="100">
        <v>6339</v>
      </c>
      <c r="F1121" s="102">
        <v>7.85992958416595</v>
      </c>
      <c r="G1121" s="100">
        <v>105.09</v>
      </c>
      <c r="H1121" s="102">
        <v>826</v>
      </c>
      <c r="I1121" s="35">
        <v>0</v>
      </c>
      <c r="J1121" s="35" t="s">
        <v>168</v>
      </c>
      <c r="K1121" s="35"/>
      <c r="L1121" s="145" t="s">
        <v>261</v>
      </c>
      <c r="M1121" s="112" t="str">
        <f t="shared" si="38"/>
        <v>202210闽AU9093</v>
      </c>
    </row>
    <row r="1122" s="85" customFormat="1" ht="20.1" customHeight="1" spans="1:13">
      <c r="A1122" s="98">
        <v>1121</v>
      </c>
      <c r="B1122" s="99">
        <v>44846</v>
      </c>
      <c r="C1122" s="143">
        <v>130011</v>
      </c>
      <c r="D1122" s="155" t="s">
        <v>415</v>
      </c>
      <c r="E1122" s="100">
        <v>6441</v>
      </c>
      <c r="F1122" s="102">
        <v>7.86026200873362</v>
      </c>
      <c r="G1122" s="100">
        <v>114.5</v>
      </c>
      <c r="H1122" s="102">
        <v>900</v>
      </c>
      <c r="I1122" s="35">
        <v>2100</v>
      </c>
      <c r="J1122" s="35" t="s">
        <v>168</v>
      </c>
      <c r="K1122" s="35"/>
      <c r="L1122" s="145" t="s">
        <v>261</v>
      </c>
      <c r="M1122" s="112" t="str">
        <f t="shared" si="38"/>
        <v>202210闽AU9093</v>
      </c>
    </row>
    <row r="1123" s="85" customFormat="1" ht="20.1" customHeight="1" spans="1:13">
      <c r="A1123" s="98">
        <v>1122</v>
      </c>
      <c r="B1123" s="99">
        <v>44849</v>
      </c>
      <c r="C1123" s="143">
        <v>130011</v>
      </c>
      <c r="D1123" s="155" t="s">
        <v>415</v>
      </c>
      <c r="E1123" s="100">
        <v>6661</v>
      </c>
      <c r="F1123" s="102">
        <v>7.86026200873362</v>
      </c>
      <c r="G1123" s="100">
        <v>114.5</v>
      </c>
      <c r="H1123" s="102">
        <v>900</v>
      </c>
      <c r="I1123" s="35">
        <v>1200</v>
      </c>
      <c r="J1123" s="35" t="s">
        <v>168</v>
      </c>
      <c r="K1123" s="35"/>
      <c r="L1123" s="145" t="s">
        <v>261</v>
      </c>
      <c r="M1123" s="112" t="str">
        <f t="shared" si="38"/>
        <v>202210闽AU9093</v>
      </c>
    </row>
    <row r="1124" s="85" customFormat="1" ht="20.1" customHeight="1" spans="1:13">
      <c r="A1124" s="98">
        <v>1123</v>
      </c>
      <c r="B1124" s="99">
        <v>44853</v>
      </c>
      <c r="C1124" s="143">
        <v>130011</v>
      </c>
      <c r="D1124" s="155" t="s">
        <v>415</v>
      </c>
      <c r="E1124" s="100">
        <v>6672</v>
      </c>
      <c r="F1124" s="102">
        <v>7.86026200873362</v>
      </c>
      <c r="G1124" s="100">
        <v>116.79</v>
      </c>
      <c r="H1124" s="102">
        <v>918</v>
      </c>
      <c r="I1124" s="35">
        <v>282</v>
      </c>
      <c r="J1124" s="35" t="s">
        <v>168</v>
      </c>
      <c r="K1124" s="35"/>
      <c r="L1124" s="145" t="s">
        <v>261</v>
      </c>
      <c r="M1124" s="112" t="str">
        <f t="shared" si="38"/>
        <v>202210闽AU9093</v>
      </c>
    </row>
    <row r="1125" s="85" customFormat="1" ht="20.1" customHeight="1" spans="1:13">
      <c r="A1125" s="98">
        <v>1124</v>
      </c>
      <c r="B1125" s="99">
        <v>44856</v>
      </c>
      <c r="C1125" s="143">
        <v>130011</v>
      </c>
      <c r="D1125" s="155" t="s">
        <v>415</v>
      </c>
      <c r="E1125" s="100">
        <v>6781</v>
      </c>
      <c r="F1125" s="102">
        <v>7.8601165695254</v>
      </c>
      <c r="G1125" s="100">
        <v>120.1</v>
      </c>
      <c r="H1125" s="102">
        <v>944</v>
      </c>
      <c r="I1125" s="35">
        <v>338</v>
      </c>
      <c r="J1125" s="35" t="s">
        <v>168</v>
      </c>
      <c r="K1125" s="35"/>
      <c r="L1125" s="145" t="s">
        <v>261</v>
      </c>
      <c r="M1125" s="112" t="str">
        <f t="shared" si="38"/>
        <v>202210闽AU9093</v>
      </c>
    </row>
    <row r="1126" s="85" customFormat="1" ht="20.1" customHeight="1" spans="1:13">
      <c r="A1126" s="98">
        <v>1125</v>
      </c>
      <c r="B1126" s="99">
        <v>44859</v>
      </c>
      <c r="C1126" s="143">
        <v>130011</v>
      </c>
      <c r="D1126" s="155" t="s">
        <v>415</v>
      </c>
      <c r="E1126" s="100">
        <v>6901</v>
      </c>
      <c r="F1126" s="102">
        <v>8.00984817398441</v>
      </c>
      <c r="G1126" s="100">
        <v>121.85</v>
      </c>
      <c r="H1126" s="102">
        <v>976</v>
      </c>
      <c r="I1126" s="35">
        <v>1362</v>
      </c>
      <c r="J1126" s="35" t="s">
        <v>168</v>
      </c>
      <c r="K1126" s="35"/>
      <c r="L1126" s="145" t="s">
        <v>261</v>
      </c>
      <c r="M1126" s="112" t="str">
        <f t="shared" si="38"/>
        <v>202210闽AU9093</v>
      </c>
    </row>
    <row r="1127" s="85" customFormat="1" ht="20.1" customHeight="1" spans="1:13">
      <c r="A1127" s="98">
        <v>1126</v>
      </c>
      <c r="B1127" s="99">
        <v>44863</v>
      </c>
      <c r="C1127" s="143">
        <v>130011</v>
      </c>
      <c r="D1127" s="155" t="s">
        <v>415</v>
      </c>
      <c r="E1127" s="100">
        <v>7003</v>
      </c>
      <c r="F1127" s="102">
        <v>8.01031294452347</v>
      </c>
      <c r="G1127" s="100">
        <v>112.48</v>
      </c>
      <c r="H1127" s="102">
        <v>901</v>
      </c>
      <c r="I1127" s="35">
        <v>461</v>
      </c>
      <c r="J1127" s="35" t="s">
        <v>168</v>
      </c>
      <c r="K1127" s="35"/>
      <c r="L1127" s="145" t="s">
        <v>261</v>
      </c>
      <c r="M1127" s="112" t="str">
        <f t="shared" si="38"/>
        <v>202210闽AU9093</v>
      </c>
    </row>
    <row r="1128" s="85" customFormat="1" ht="20.1" customHeight="1" spans="1:13">
      <c r="A1128" s="98">
        <v>1127</v>
      </c>
      <c r="B1128" s="99"/>
      <c r="C1128" s="165"/>
      <c r="D1128" s="143"/>
      <c r="E1128" s="100"/>
      <c r="F1128" s="102"/>
      <c r="G1128" s="100"/>
      <c r="H1128" s="100"/>
      <c r="I1128" s="35"/>
      <c r="J1128" s="35"/>
      <c r="K1128" s="35"/>
      <c r="L1128" s="147"/>
      <c r="M1128" s="112" t="str">
        <f t="shared" si="38"/>
        <v>19001</v>
      </c>
    </row>
    <row r="1129" s="85" customFormat="1" ht="20.1" customHeight="1" spans="1:13">
      <c r="A1129" s="98">
        <v>1128</v>
      </c>
      <c r="B1129" s="99">
        <v>44836</v>
      </c>
      <c r="C1129" s="143">
        <v>130015</v>
      </c>
      <c r="D1129" s="155" t="s">
        <v>416</v>
      </c>
      <c r="E1129" s="100">
        <v>5335</v>
      </c>
      <c r="F1129" s="102">
        <v>7.85978149807435</v>
      </c>
      <c r="G1129" s="100">
        <v>127.23</v>
      </c>
      <c r="H1129" s="102">
        <v>1000</v>
      </c>
      <c r="I1129" s="35">
        <v>3400</v>
      </c>
      <c r="J1129" s="35" t="s">
        <v>166</v>
      </c>
      <c r="K1129" s="35"/>
      <c r="L1129" s="145" t="s">
        <v>261</v>
      </c>
      <c r="M1129" s="112" t="str">
        <f t="shared" si="38"/>
        <v>202210闽AU9316</v>
      </c>
    </row>
    <row r="1130" s="85" customFormat="1" ht="20.1" customHeight="1" spans="1:13">
      <c r="A1130" s="98">
        <v>1129</v>
      </c>
      <c r="B1130" s="99">
        <v>44841</v>
      </c>
      <c r="C1130" s="143">
        <v>130015</v>
      </c>
      <c r="D1130" s="155" t="s">
        <v>416</v>
      </c>
      <c r="E1130" s="100">
        <v>5419</v>
      </c>
      <c r="F1130" s="102">
        <v>7.86001684289323</v>
      </c>
      <c r="G1130" s="100">
        <v>106.87</v>
      </c>
      <c r="H1130" s="102">
        <v>840</v>
      </c>
      <c r="I1130" s="35">
        <v>2560</v>
      </c>
      <c r="J1130" s="35" t="s">
        <v>166</v>
      </c>
      <c r="K1130" s="35"/>
      <c r="L1130" s="145" t="s">
        <v>261</v>
      </c>
      <c r="M1130" s="112" t="str">
        <f t="shared" si="38"/>
        <v>202210闽AU9316</v>
      </c>
    </row>
    <row r="1131" s="85" customFormat="1" ht="20.1" customHeight="1" spans="1:13">
      <c r="A1131" s="98">
        <v>1130</v>
      </c>
      <c r="B1131" s="99">
        <v>44845</v>
      </c>
      <c r="C1131" s="143">
        <v>130015</v>
      </c>
      <c r="D1131" s="155" t="s">
        <v>416</v>
      </c>
      <c r="E1131" s="100">
        <v>5515</v>
      </c>
      <c r="F1131" s="102">
        <v>7.8602182837689</v>
      </c>
      <c r="G1131" s="100">
        <v>99.87</v>
      </c>
      <c r="H1131" s="102">
        <v>785</v>
      </c>
      <c r="I1131" s="35">
        <v>1775</v>
      </c>
      <c r="J1131" s="35" t="s">
        <v>166</v>
      </c>
      <c r="K1131" s="35"/>
      <c r="L1131" s="145" t="s">
        <v>261</v>
      </c>
      <c r="M1131" s="112" t="str">
        <f t="shared" si="38"/>
        <v>202210闽AU9316</v>
      </c>
    </row>
    <row r="1132" s="85" customFormat="1" ht="20.1" customHeight="1" spans="1:13">
      <c r="A1132" s="98">
        <v>1131</v>
      </c>
      <c r="B1132" s="99">
        <v>44848</v>
      </c>
      <c r="C1132" s="143">
        <v>130015</v>
      </c>
      <c r="D1132" s="155" t="s">
        <v>416</v>
      </c>
      <c r="E1132" s="100">
        <v>5620</v>
      </c>
      <c r="F1132" s="102">
        <v>7.86</v>
      </c>
      <c r="G1132" s="100">
        <v>90</v>
      </c>
      <c r="H1132" s="102">
        <v>707.4</v>
      </c>
      <c r="I1132" s="35">
        <v>1067.6</v>
      </c>
      <c r="J1132" s="35" t="s">
        <v>166</v>
      </c>
      <c r="K1132" s="35"/>
      <c r="L1132" s="145" t="s">
        <v>261</v>
      </c>
      <c r="M1132" s="112" t="str">
        <f t="shared" si="38"/>
        <v>202210闽AU9316</v>
      </c>
    </row>
    <row r="1133" s="85" customFormat="1" ht="20.1" customHeight="1" spans="1:13">
      <c r="A1133" s="98">
        <v>1132</v>
      </c>
      <c r="B1133" s="99">
        <v>44851</v>
      </c>
      <c r="C1133" s="143">
        <v>130015</v>
      </c>
      <c r="D1133" s="155" t="s">
        <v>416</v>
      </c>
      <c r="E1133" s="100">
        <v>5684</v>
      </c>
      <c r="F1133" s="102">
        <v>7.86022771888496</v>
      </c>
      <c r="G1133" s="100">
        <v>127.35</v>
      </c>
      <c r="H1133" s="102">
        <v>1001</v>
      </c>
      <c r="I1133" s="35">
        <v>66.6</v>
      </c>
      <c r="J1133" s="35" t="s">
        <v>166</v>
      </c>
      <c r="K1133" s="35"/>
      <c r="L1133" s="145" t="s">
        <v>261</v>
      </c>
      <c r="M1133" s="112" t="str">
        <f t="shared" si="38"/>
        <v>202210闽AU9316</v>
      </c>
    </row>
    <row r="1134" s="85" customFormat="1" ht="20.1" customHeight="1" spans="1:13">
      <c r="A1134" s="98">
        <v>1133</v>
      </c>
      <c r="B1134" s="99">
        <v>44855</v>
      </c>
      <c r="C1134" s="143">
        <v>130015</v>
      </c>
      <c r="D1134" s="155" t="s">
        <v>416</v>
      </c>
      <c r="E1134" s="100">
        <v>5774</v>
      </c>
      <c r="F1134" s="102">
        <v>7.86007885244527</v>
      </c>
      <c r="G1134" s="100">
        <v>119.21</v>
      </c>
      <c r="H1134" s="102">
        <v>937</v>
      </c>
      <c r="I1134" s="35">
        <v>2129.6</v>
      </c>
      <c r="J1134" s="35" t="s">
        <v>166</v>
      </c>
      <c r="K1134" s="35"/>
      <c r="L1134" s="145" t="s">
        <v>261</v>
      </c>
      <c r="M1134" s="112" t="str">
        <f t="shared" si="38"/>
        <v>202210闽AU9316</v>
      </c>
    </row>
    <row r="1135" s="85" customFormat="1" ht="20.1" customHeight="1" spans="1:13">
      <c r="A1135" s="98">
        <v>1134</v>
      </c>
      <c r="B1135" s="99">
        <v>44860</v>
      </c>
      <c r="C1135" s="143">
        <v>130015</v>
      </c>
      <c r="D1135" s="155" t="s">
        <v>416</v>
      </c>
      <c r="E1135" s="100">
        <v>5857</v>
      </c>
      <c r="F1135" s="102">
        <v>8.01025312399872</v>
      </c>
      <c r="G1135" s="100">
        <v>124.84</v>
      </c>
      <c r="H1135" s="102">
        <v>1000</v>
      </c>
      <c r="I1135" s="35">
        <v>1129.6</v>
      </c>
      <c r="J1135" s="35" t="s">
        <v>166</v>
      </c>
      <c r="K1135" s="35"/>
      <c r="L1135" s="145" t="s">
        <v>261</v>
      </c>
      <c r="M1135" s="112" t="str">
        <f t="shared" si="38"/>
        <v>202210闽AU9316</v>
      </c>
    </row>
    <row r="1136" s="85" customFormat="1" ht="20.1" customHeight="1" spans="1:13">
      <c r="A1136" s="98">
        <v>1135</v>
      </c>
      <c r="B1136" s="99"/>
      <c r="C1136" s="165"/>
      <c r="D1136" s="143"/>
      <c r="E1136" s="100"/>
      <c r="F1136" s="102"/>
      <c r="G1136" s="100"/>
      <c r="H1136" s="100"/>
      <c r="I1136" s="35"/>
      <c r="J1136" s="35"/>
      <c r="K1136" s="35"/>
      <c r="L1136" s="147"/>
      <c r="M1136" s="112" t="str">
        <f t="shared" si="38"/>
        <v>19001</v>
      </c>
    </row>
    <row r="1137" s="85" customFormat="1" ht="20.1" customHeight="1" spans="1:13">
      <c r="A1137" s="98">
        <v>1136</v>
      </c>
      <c r="B1137" s="99">
        <v>44846</v>
      </c>
      <c r="C1137" s="143">
        <v>180020</v>
      </c>
      <c r="D1137" s="155" t="s">
        <v>417</v>
      </c>
      <c r="E1137" s="100">
        <v>13228</v>
      </c>
      <c r="F1137" s="102">
        <v>7.86008883248731</v>
      </c>
      <c r="G1137" s="100">
        <v>63.04</v>
      </c>
      <c r="H1137" s="102">
        <v>495.5</v>
      </c>
      <c r="I1137" s="35">
        <v>532.1</v>
      </c>
      <c r="J1137" s="35" t="s">
        <v>88</v>
      </c>
      <c r="K1137" s="35"/>
      <c r="L1137" s="145" t="s">
        <v>261</v>
      </c>
      <c r="M1137" s="112" t="str">
        <f t="shared" si="38"/>
        <v>202210闽AW5Z36</v>
      </c>
    </row>
    <row r="1138" s="85" customFormat="1" ht="20.1" customHeight="1" spans="1:13">
      <c r="A1138" s="98">
        <v>1137</v>
      </c>
      <c r="B1138" s="99">
        <v>44852</v>
      </c>
      <c r="C1138" s="143">
        <v>180020</v>
      </c>
      <c r="D1138" s="155" t="s">
        <v>417</v>
      </c>
      <c r="E1138" s="100">
        <v>14011</v>
      </c>
      <c r="F1138" s="102">
        <v>7.86007432541606</v>
      </c>
      <c r="G1138" s="100">
        <v>61.89</v>
      </c>
      <c r="H1138" s="102">
        <v>486.46</v>
      </c>
      <c r="I1138" s="35">
        <v>45.64</v>
      </c>
      <c r="J1138" s="35" t="s">
        <v>88</v>
      </c>
      <c r="K1138" s="35"/>
      <c r="L1138" s="145" t="s">
        <v>261</v>
      </c>
      <c r="M1138" s="112" t="str">
        <f t="shared" si="38"/>
        <v>202210闽AW5Z36</v>
      </c>
    </row>
    <row r="1139" s="85" customFormat="1" ht="20.1" customHeight="1" spans="1:13">
      <c r="A1139" s="98">
        <v>1138</v>
      </c>
      <c r="B1139" s="99">
        <v>44860</v>
      </c>
      <c r="C1139" s="143">
        <v>180020</v>
      </c>
      <c r="D1139" s="155" t="s">
        <v>417</v>
      </c>
      <c r="E1139" s="100">
        <v>14742</v>
      </c>
      <c r="F1139" s="102">
        <v>8.00999838735688</v>
      </c>
      <c r="G1139" s="100">
        <v>62.01</v>
      </c>
      <c r="H1139" s="102">
        <v>496.7</v>
      </c>
      <c r="I1139" s="35">
        <v>48.94</v>
      </c>
      <c r="J1139" s="35" t="s">
        <v>88</v>
      </c>
      <c r="K1139" s="35"/>
      <c r="L1139" s="145" t="s">
        <v>261</v>
      </c>
      <c r="M1139" s="112" t="str">
        <f t="shared" si="38"/>
        <v>202210闽AW5Z36</v>
      </c>
    </row>
    <row r="1140" s="85" customFormat="1" ht="20.1" customHeight="1" spans="1:13">
      <c r="A1140" s="98">
        <v>1139</v>
      </c>
      <c r="B1140" s="99"/>
      <c r="C1140" s="165"/>
      <c r="D1140" s="143"/>
      <c r="E1140" s="100"/>
      <c r="F1140" s="102"/>
      <c r="G1140" s="100"/>
      <c r="H1140" s="100"/>
      <c r="I1140" s="35"/>
      <c r="J1140" s="35"/>
      <c r="K1140" s="35"/>
      <c r="L1140" s="147"/>
      <c r="M1140" s="112" t="str">
        <f t="shared" si="38"/>
        <v>19001</v>
      </c>
    </row>
    <row r="1141" s="85" customFormat="1" ht="20.1" customHeight="1" spans="1:13">
      <c r="A1141" s="98">
        <v>1140</v>
      </c>
      <c r="B1141" s="99">
        <v>44843</v>
      </c>
      <c r="C1141" s="143">
        <v>180021</v>
      </c>
      <c r="D1141" s="155" t="s">
        <v>418</v>
      </c>
      <c r="E1141" s="100">
        <v>8802</v>
      </c>
      <c r="F1141" s="102">
        <v>7.85973397823458</v>
      </c>
      <c r="G1141" s="100">
        <v>66.16</v>
      </c>
      <c r="H1141" s="102">
        <v>520</v>
      </c>
      <c r="I1141" s="35">
        <v>578.03</v>
      </c>
      <c r="J1141" s="35" t="s">
        <v>85</v>
      </c>
      <c r="K1141" s="35"/>
      <c r="L1141" s="145" t="s">
        <v>261</v>
      </c>
      <c r="M1141" s="112" t="str">
        <f t="shared" si="38"/>
        <v>202210闽A83P3B</v>
      </c>
    </row>
    <row r="1142" s="85" customFormat="1" ht="20.1" customHeight="1" spans="1:13">
      <c r="A1142" s="98">
        <v>1141</v>
      </c>
      <c r="B1142" s="99">
        <v>44853</v>
      </c>
      <c r="C1142" s="143">
        <v>180021</v>
      </c>
      <c r="D1142" s="155" t="s">
        <v>418</v>
      </c>
      <c r="E1142" s="100">
        <v>9413</v>
      </c>
      <c r="F1142" s="102">
        <v>7.85953177257525</v>
      </c>
      <c r="G1142" s="100">
        <v>59.8</v>
      </c>
      <c r="H1142" s="102">
        <v>470</v>
      </c>
      <c r="I1142" s="35">
        <v>108.03</v>
      </c>
      <c r="J1142" s="35" t="s">
        <v>85</v>
      </c>
      <c r="K1142" s="35"/>
      <c r="L1142" s="145" t="s">
        <v>261</v>
      </c>
      <c r="M1142" s="112" t="str">
        <f t="shared" si="38"/>
        <v>202210闽A83P3B</v>
      </c>
    </row>
    <row r="1143" s="85" customFormat="1" ht="20.1" customHeight="1" spans="1:13">
      <c r="A1143" s="98">
        <v>1142</v>
      </c>
      <c r="B1143" s="99">
        <v>44861</v>
      </c>
      <c r="C1143" s="143">
        <v>180021</v>
      </c>
      <c r="D1143" s="155" t="s">
        <v>418</v>
      </c>
      <c r="E1143" s="100">
        <v>10042</v>
      </c>
      <c r="F1143" s="102">
        <v>8.00815418828762</v>
      </c>
      <c r="G1143" s="100">
        <v>13.49</v>
      </c>
      <c r="H1143" s="102">
        <v>108.03</v>
      </c>
      <c r="I1143" s="35">
        <v>0</v>
      </c>
      <c r="J1143" s="35" t="s">
        <v>85</v>
      </c>
      <c r="K1143" s="35"/>
      <c r="L1143" s="145" t="s">
        <v>261</v>
      </c>
      <c r="M1143" s="112" t="str">
        <f t="shared" si="38"/>
        <v>202210闽A83P3B</v>
      </c>
    </row>
    <row r="1144" s="85" customFormat="1" ht="20.1" customHeight="1" spans="1:13">
      <c r="A1144" s="98">
        <v>1143</v>
      </c>
      <c r="B1144" s="99">
        <v>44864</v>
      </c>
      <c r="C1144" s="143">
        <v>180021</v>
      </c>
      <c r="D1144" s="155" t="s">
        <v>418</v>
      </c>
      <c r="E1144" s="100">
        <v>10150</v>
      </c>
      <c r="F1144" s="102">
        <v>8.01006983920741</v>
      </c>
      <c r="G1144" s="100">
        <v>61.57</v>
      </c>
      <c r="H1144" s="102">
        <v>493.18</v>
      </c>
      <c r="I1144" s="35">
        <v>506.82</v>
      </c>
      <c r="J1144" s="35" t="s">
        <v>85</v>
      </c>
      <c r="K1144" s="35"/>
      <c r="L1144" s="145" t="s">
        <v>261</v>
      </c>
      <c r="M1144" s="112" t="str">
        <f t="shared" si="38"/>
        <v>202210闽A83P3B</v>
      </c>
    </row>
    <row r="1145" s="85" customFormat="1" ht="20.1" customHeight="1" spans="1:13">
      <c r="A1145" s="98">
        <v>1144</v>
      </c>
      <c r="B1145" s="99"/>
      <c r="C1145" s="165"/>
      <c r="D1145" s="143"/>
      <c r="E1145" s="100"/>
      <c r="F1145" s="102"/>
      <c r="G1145" s="100"/>
      <c r="H1145" s="100"/>
      <c r="I1145" s="35"/>
      <c r="J1145" s="35"/>
      <c r="K1145" s="35"/>
      <c r="L1145" s="147"/>
      <c r="M1145" s="112" t="str">
        <f t="shared" si="38"/>
        <v>19001</v>
      </c>
    </row>
    <row r="1146" s="85" customFormat="1" ht="20.1" customHeight="1" spans="1:13">
      <c r="A1146" s="98">
        <v>1145</v>
      </c>
      <c r="B1146" s="99">
        <v>44836</v>
      </c>
      <c r="C1146" s="143">
        <v>150009</v>
      </c>
      <c r="D1146" s="155" t="s">
        <v>419</v>
      </c>
      <c r="E1146" s="100">
        <v>75081</v>
      </c>
      <c r="F1146" s="102">
        <v>7.86019918849133</v>
      </c>
      <c r="G1146" s="100">
        <v>27.11</v>
      </c>
      <c r="H1146" s="102">
        <v>213.09</v>
      </c>
      <c r="I1146" s="35">
        <v>1815.87</v>
      </c>
      <c r="J1146" s="35" t="s">
        <v>144</v>
      </c>
      <c r="K1146" s="35"/>
      <c r="L1146" s="145" t="s">
        <v>261</v>
      </c>
      <c r="M1146" s="112" t="str">
        <f t="shared" si="38"/>
        <v>202210闽AQ1U80</v>
      </c>
    </row>
    <row r="1147" s="85" customFormat="1" ht="20.1" customHeight="1" spans="1:13">
      <c r="A1147" s="98">
        <v>1146</v>
      </c>
      <c r="B1147" s="99">
        <v>44838</v>
      </c>
      <c r="C1147" s="143">
        <v>150009</v>
      </c>
      <c r="D1147" s="155" t="s">
        <v>419</v>
      </c>
      <c r="E1147" s="100">
        <v>75244</v>
      </c>
      <c r="F1147" s="102">
        <v>7.85990660440293</v>
      </c>
      <c r="G1147" s="100">
        <v>29.98</v>
      </c>
      <c r="H1147" s="102">
        <v>235.64</v>
      </c>
      <c r="I1147" s="35">
        <v>1580.23</v>
      </c>
      <c r="J1147" s="35" t="s">
        <v>144</v>
      </c>
      <c r="K1147" s="35"/>
      <c r="L1147" s="145" t="s">
        <v>261</v>
      </c>
      <c r="M1147" s="112" t="str">
        <f t="shared" si="38"/>
        <v>202210闽AQ1U80</v>
      </c>
    </row>
    <row r="1148" s="85" customFormat="1" ht="20.1" customHeight="1" spans="1:13">
      <c r="A1148" s="98">
        <v>1147</v>
      </c>
      <c r="B1148" s="99">
        <v>44840</v>
      </c>
      <c r="C1148" s="143">
        <v>150009</v>
      </c>
      <c r="D1148" s="155" t="s">
        <v>420</v>
      </c>
      <c r="E1148" s="100">
        <v>75448</v>
      </c>
      <c r="F1148" s="102">
        <v>7.86003420752566</v>
      </c>
      <c r="G1148" s="100">
        <v>35.08</v>
      </c>
      <c r="H1148" s="102">
        <v>275.73</v>
      </c>
      <c r="I1148" s="35">
        <v>1304.5</v>
      </c>
      <c r="J1148" s="35" t="s">
        <v>144</v>
      </c>
      <c r="K1148" s="35"/>
      <c r="L1148" s="145" t="s">
        <v>261</v>
      </c>
      <c r="M1148" s="112" t="str">
        <f t="shared" si="38"/>
        <v>202210闽AQ1U80</v>
      </c>
    </row>
    <row r="1149" s="85" customFormat="1" ht="20.1" customHeight="1" spans="1:13">
      <c r="A1149" s="98">
        <v>1148</v>
      </c>
      <c r="B1149" s="99">
        <v>44842</v>
      </c>
      <c r="C1149" s="143">
        <v>150009</v>
      </c>
      <c r="D1149" s="155" t="s">
        <v>420</v>
      </c>
      <c r="E1149" s="100">
        <v>75638</v>
      </c>
      <c r="F1149" s="102">
        <v>7.85997313633311</v>
      </c>
      <c r="G1149" s="100">
        <v>29.78</v>
      </c>
      <c r="H1149" s="102">
        <v>234.07</v>
      </c>
      <c r="I1149" s="35">
        <v>1070.43</v>
      </c>
      <c r="J1149" s="35" t="s">
        <v>144</v>
      </c>
      <c r="K1149" s="35"/>
      <c r="L1149" s="145" t="s">
        <v>261</v>
      </c>
      <c r="M1149" s="112" t="str">
        <f t="shared" si="38"/>
        <v>202210闽AQ1U80</v>
      </c>
    </row>
    <row r="1150" s="85" customFormat="1" ht="20.1" customHeight="1" spans="1:13">
      <c r="A1150" s="98">
        <v>1149</v>
      </c>
      <c r="B1150" s="99">
        <v>44844</v>
      </c>
      <c r="C1150" s="143">
        <v>150009</v>
      </c>
      <c r="D1150" s="155" t="s">
        <v>420</v>
      </c>
      <c r="E1150" s="100">
        <v>75780</v>
      </c>
      <c r="F1150" s="102">
        <v>7.86008353221957</v>
      </c>
      <c r="G1150" s="100">
        <v>33.52</v>
      </c>
      <c r="H1150" s="102">
        <v>263.47</v>
      </c>
      <c r="I1150" s="35">
        <v>806.96</v>
      </c>
      <c r="J1150" s="35" t="s">
        <v>144</v>
      </c>
      <c r="K1150" s="35"/>
      <c r="L1150" s="145" t="s">
        <v>261</v>
      </c>
      <c r="M1150" s="112" t="str">
        <f t="shared" si="38"/>
        <v>202210闽AQ1U80</v>
      </c>
    </row>
    <row r="1151" s="85" customFormat="1" ht="20.1" customHeight="1" spans="1:13">
      <c r="A1151" s="98">
        <v>1150</v>
      </c>
      <c r="B1151" s="99">
        <v>44845</v>
      </c>
      <c r="C1151" s="143">
        <v>150009</v>
      </c>
      <c r="D1151" s="155" t="s">
        <v>420</v>
      </c>
      <c r="E1151" s="100">
        <v>75917</v>
      </c>
      <c r="F1151" s="102">
        <v>7.85994397759104</v>
      </c>
      <c r="G1151" s="100">
        <v>32.13</v>
      </c>
      <c r="H1151" s="102">
        <v>252.54</v>
      </c>
      <c r="I1151" s="35">
        <v>554.42</v>
      </c>
      <c r="J1151" s="35" t="s">
        <v>144</v>
      </c>
      <c r="K1151" s="35"/>
      <c r="L1151" s="145" t="s">
        <v>261</v>
      </c>
      <c r="M1151" s="112" t="str">
        <f t="shared" si="38"/>
        <v>202210闽AQ1U80</v>
      </c>
    </row>
    <row r="1152" s="85" customFormat="1" ht="20.1" customHeight="1" spans="1:13">
      <c r="A1152" s="98">
        <v>1151</v>
      </c>
      <c r="B1152" s="99">
        <v>44847</v>
      </c>
      <c r="C1152" s="143">
        <v>150009</v>
      </c>
      <c r="D1152" s="155" t="s">
        <v>420</v>
      </c>
      <c r="E1152" s="100">
        <v>76120</v>
      </c>
      <c r="F1152" s="102">
        <v>7.85996275605214</v>
      </c>
      <c r="G1152" s="100">
        <v>26.85</v>
      </c>
      <c r="H1152" s="102">
        <v>211.04</v>
      </c>
      <c r="I1152" s="35">
        <v>343.38</v>
      </c>
      <c r="J1152" s="35" t="s">
        <v>144</v>
      </c>
      <c r="K1152" s="35"/>
      <c r="L1152" s="145" t="s">
        <v>261</v>
      </c>
      <c r="M1152" s="112" t="str">
        <f t="shared" si="38"/>
        <v>202210闽AQ1U80</v>
      </c>
    </row>
    <row r="1153" s="85" customFormat="1" ht="20.1" customHeight="1" spans="1:13">
      <c r="A1153" s="98">
        <v>1152</v>
      </c>
      <c r="B1153" s="99">
        <v>44849</v>
      </c>
      <c r="C1153" s="143">
        <v>150009</v>
      </c>
      <c r="D1153" s="155" t="s">
        <v>420</v>
      </c>
      <c r="E1153" s="100">
        <v>76247</v>
      </c>
      <c r="F1153" s="102">
        <v>7.8601667735728</v>
      </c>
      <c r="G1153" s="100">
        <v>31.18</v>
      </c>
      <c r="H1153" s="102">
        <v>245.08</v>
      </c>
      <c r="I1153" s="35">
        <v>98.3</v>
      </c>
      <c r="J1153" s="35" t="s">
        <v>144</v>
      </c>
      <c r="K1153" s="35"/>
      <c r="L1153" s="145" t="s">
        <v>261</v>
      </c>
      <c r="M1153" s="112" t="str">
        <f t="shared" si="38"/>
        <v>202210闽AQ1U80</v>
      </c>
    </row>
    <row r="1154" s="85" customFormat="1" ht="20.1" customHeight="1" spans="1:13">
      <c r="A1154" s="98">
        <v>1153</v>
      </c>
      <c r="B1154" s="99">
        <v>44851</v>
      </c>
      <c r="C1154" s="143">
        <v>150009</v>
      </c>
      <c r="D1154" s="155" t="s">
        <v>420</v>
      </c>
      <c r="E1154" s="100">
        <v>76427</v>
      </c>
      <c r="F1154" s="102">
        <v>7.86</v>
      </c>
      <c r="G1154" s="100">
        <v>33.5</v>
      </c>
      <c r="H1154" s="102">
        <v>263.31</v>
      </c>
      <c r="I1154" s="35">
        <v>834.99</v>
      </c>
      <c r="J1154" s="35" t="s">
        <v>144</v>
      </c>
      <c r="K1154" s="35"/>
      <c r="L1154" s="145" t="s">
        <v>261</v>
      </c>
      <c r="M1154" s="112" t="str">
        <f t="shared" si="38"/>
        <v>202210闽AQ1U80</v>
      </c>
    </row>
    <row r="1155" s="85" customFormat="1" ht="20.1" customHeight="1" spans="1:13">
      <c r="A1155" s="98">
        <v>1154</v>
      </c>
      <c r="B1155" s="99">
        <v>44853</v>
      </c>
      <c r="C1155" s="143">
        <v>150009</v>
      </c>
      <c r="D1155" s="155" t="s">
        <v>420</v>
      </c>
      <c r="E1155" s="100">
        <v>76559</v>
      </c>
      <c r="F1155" s="102">
        <v>7.86005926901548</v>
      </c>
      <c r="G1155" s="100">
        <v>30.37</v>
      </c>
      <c r="H1155" s="102">
        <v>238.71</v>
      </c>
      <c r="I1155" s="35">
        <v>596.28</v>
      </c>
      <c r="J1155" s="35" t="s">
        <v>144</v>
      </c>
      <c r="K1155" s="35"/>
      <c r="L1155" s="145" t="s">
        <v>261</v>
      </c>
      <c r="M1155" s="112" t="str">
        <f t="shared" ref="M1155:M1218" si="39">YEAR(B1155)&amp;MONTH(B1155)&amp;D1155</f>
        <v>202210闽AQ1U80</v>
      </c>
    </row>
    <row r="1156" s="85" customFormat="1" ht="20.1" customHeight="1" spans="1:13">
      <c r="A1156" s="98">
        <v>1155</v>
      </c>
      <c r="B1156" s="99">
        <v>44855</v>
      </c>
      <c r="C1156" s="143">
        <v>150009</v>
      </c>
      <c r="D1156" s="155" t="s">
        <v>420</v>
      </c>
      <c r="E1156" s="100">
        <v>76731</v>
      </c>
      <c r="F1156" s="102">
        <v>7.86001461988304</v>
      </c>
      <c r="G1156" s="100">
        <v>27.36</v>
      </c>
      <c r="H1156" s="102">
        <v>215.05</v>
      </c>
      <c r="I1156" s="35">
        <v>381.23</v>
      </c>
      <c r="J1156" s="35" t="s">
        <v>144</v>
      </c>
      <c r="K1156" s="35"/>
      <c r="L1156" s="145" t="s">
        <v>261</v>
      </c>
      <c r="M1156" s="112" t="str">
        <f t="shared" si="39"/>
        <v>202210闽AQ1U80</v>
      </c>
    </row>
    <row r="1157" s="85" customFormat="1" ht="20.1" customHeight="1" spans="1:13">
      <c r="A1157" s="98">
        <v>1156</v>
      </c>
      <c r="B1157" s="99">
        <v>44857</v>
      </c>
      <c r="C1157" s="143">
        <v>150009</v>
      </c>
      <c r="D1157" s="155" t="s">
        <v>420</v>
      </c>
      <c r="E1157" s="100">
        <v>76910</v>
      </c>
      <c r="F1157" s="102">
        <v>7.85990180032733</v>
      </c>
      <c r="G1157" s="100">
        <v>30.55</v>
      </c>
      <c r="H1157" s="102">
        <v>240.12</v>
      </c>
      <c r="I1157" s="35">
        <v>141.11</v>
      </c>
      <c r="J1157" s="35" t="s">
        <v>144</v>
      </c>
      <c r="K1157" s="35"/>
      <c r="L1157" s="145" t="s">
        <v>261</v>
      </c>
      <c r="M1157" s="112" t="str">
        <f t="shared" si="39"/>
        <v>202210闽AQ1U80</v>
      </c>
    </row>
    <row r="1158" s="85" customFormat="1" ht="20.1" customHeight="1" spans="1:13">
      <c r="A1158" s="98">
        <v>1157</v>
      </c>
      <c r="B1158" s="99">
        <v>44858</v>
      </c>
      <c r="C1158" s="143">
        <v>150009</v>
      </c>
      <c r="D1158" s="155" t="s">
        <v>420</v>
      </c>
      <c r="E1158" s="100">
        <v>76993</v>
      </c>
      <c r="F1158" s="102">
        <v>7.86128133704735</v>
      </c>
      <c r="G1158" s="100">
        <v>17.95</v>
      </c>
      <c r="H1158" s="102">
        <v>141.11</v>
      </c>
      <c r="I1158" s="35">
        <v>0</v>
      </c>
      <c r="J1158" s="35" t="s">
        <v>144</v>
      </c>
      <c r="K1158" s="35"/>
      <c r="L1158" s="145" t="s">
        <v>261</v>
      </c>
      <c r="M1158" s="112" t="str">
        <f t="shared" si="39"/>
        <v>202210闽AQ1U80</v>
      </c>
    </row>
    <row r="1159" s="85" customFormat="1" ht="20.1" customHeight="1" spans="1:13">
      <c r="A1159" s="98">
        <v>1158</v>
      </c>
      <c r="B1159" s="99">
        <v>44859</v>
      </c>
      <c r="C1159" s="143">
        <v>150009</v>
      </c>
      <c r="D1159" s="155" t="s">
        <v>420</v>
      </c>
      <c r="E1159" s="100">
        <v>77119</v>
      </c>
      <c r="F1159" s="102">
        <v>8.01122194513716</v>
      </c>
      <c r="G1159" s="100">
        <v>32.08</v>
      </c>
      <c r="H1159" s="102">
        <v>257</v>
      </c>
      <c r="I1159" s="35">
        <v>846.87</v>
      </c>
      <c r="J1159" s="35" t="s">
        <v>144</v>
      </c>
      <c r="K1159" s="35"/>
      <c r="L1159" s="147" t="s">
        <v>262</v>
      </c>
      <c r="M1159" s="112" t="str">
        <f t="shared" si="39"/>
        <v>202210闽AQ1U80</v>
      </c>
    </row>
    <row r="1160" s="85" customFormat="1" ht="20.1" customHeight="1" spans="1:13">
      <c r="A1160" s="98">
        <v>1159</v>
      </c>
      <c r="B1160" s="99">
        <v>44861</v>
      </c>
      <c r="C1160" s="143">
        <v>150009</v>
      </c>
      <c r="D1160" s="155" t="s">
        <v>420</v>
      </c>
      <c r="E1160" s="100">
        <v>77305</v>
      </c>
      <c r="F1160" s="102">
        <v>8.01094177413052</v>
      </c>
      <c r="G1160" s="100">
        <v>25.59</v>
      </c>
      <c r="H1160" s="102">
        <v>205</v>
      </c>
      <c r="I1160" s="35">
        <v>641.87</v>
      </c>
      <c r="J1160" s="35" t="s">
        <v>144</v>
      </c>
      <c r="K1160" s="35"/>
      <c r="L1160" s="147" t="s">
        <v>262</v>
      </c>
      <c r="M1160" s="112" t="str">
        <f t="shared" si="39"/>
        <v>202210闽AQ1U80</v>
      </c>
    </row>
    <row r="1161" s="85" customFormat="1" ht="20.1" customHeight="1" spans="1:13">
      <c r="A1161" s="98">
        <v>1160</v>
      </c>
      <c r="B1161" s="99">
        <v>44863</v>
      </c>
      <c r="C1161" s="143">
        <v>150009</v>
      </c>
      <c r="D1161" s="155" t="s">
        <v>420</v>
      </c>
      <c r="E1161" s="100">
        <v>77425</v>
      </c>
      <c r="F1161" s="102">
        <v>8.01094177413052</v>
      </c>
      <c r="G1161" s="100">
        <v>25.59</v>
      </c>
      <c r="H1161" s="102">
        <v>205</v>
      </c>
      <c r="I1161" s="35">
        <v>436.87</v>
      </c>
      <c r="J1161" s="35" t="s">
        <v>144</v>
      </c>
      <c r="K1161" s="35"/>
      <c r="L1161" s="147" t="s">
        <v>262</v>
      </c>
      <c r="M1161" s="112" t="str">
        <f t="shared" si="39"/>
        <v>202210闽AQ1U80</v>
      </c>
    </row>
    <row r="1162" s="85" customFormat="1" ht="20.1" customHeight="1" spans="1:13">
      <c r="A1162" s="98">
        <v>1161</v>
      </c>
      <c r="B1162" s="99"/>
      <c r="C1162" s="165"/>
      <c r="D1162" s="143"/>
      <c r="E1162" s="100"/>
      <c r="F1162" s="102"/>
      <c r="G1162" s="100"/>
      <c r="H1162" s="100"/>
      <c r="I1162" s="35"/>
      <c r="J1162" s="35"/>
      <c r="K1162" s="35"/>
      <c r="L1162" s="147"/>
      <c r="M1162" s="112" t="str">
        <f t="shared" si="39"/>
        <v>19001</v>
      </c>
    </row>
    <row r="1163" s="85" customFormat="1" ht="20.1" customHeight="1" spans="1:13">
      <c r="A1163" s="98">
        <v>1162</v>
      </c>
      <c r="B1163" s="99">
        <v>44841</v>
      </c>
      <c r="C1163" s="165"/>
      <c r="D1163" s="155" t="s">
        <v>421</v>
      </c>
      <c r="E1163" s="100">
        <v>266386</v>
      </c>
      <c r="F1163" s="102">
        <v>8.15090824406148</v>
      </c>
      <c r="G1163" s="100">
        <v>42.94</v>
      </c>
      <c r="H1163" s="102">
        <v>350</v>
      </c>
      <c r="I1163" s="35">
        <v>314.62</v>
      </c>
      <c r="J1163" s="35" t="s">
        <v>99</v>
      </c>
      <c r="K1163" s="35"/>
      <c r="L1163" s="145" t="s">
        <v>261</v>
      </c>
      <c r="M1163" s="112" t="str">
        <f t="shared" si="39"/>
        <v>202210闽A700Z3</v>
      </c>
    </row>
    <row r="1164" s="85" customFormat="1" ht="20.1" customHeight="1" spans="1:13">
      <c r="A1164" s="98">
        <v>1163</v>
      </c>
      <c r="B1164" s="99">
        <v>44846</v>
      </c>
      <c r="C1164" s="165"/>
      <c r="D1164" s="155" t="s">
        <v>421</v>
      </c>
      <c r="E1164" s="100">
        <v>267209</v>
      </c>
      <c r="F1164" s="102">
        <v>8.14995925020375</v>
      </c>
      <c r="G1164" s="100">
        <v>36.81</v>
      </c>
      <c r="H1164" s="102">
        <v>300</v>
      </c>
      <c r="I1164" s="35">
        <v>14.62</v>
      </c>
      <c r="J1164" s="35" t="s">
        <v>99</v>
      </c>
      <c r="K1164" s="35"/>
      <c r="L1164" s="145" t="s">
        <v>261</v>
      </c>
      <c r="M1164" s="112" t="str">
        <f t="shared" si="39"/>
        <v>202210闽A700Z3</v>
      </c>
    </row>
    <row r="1165" s="85" customFormat="1" ht="20.1" customHeight="1" spans="1:13">
      <c r="A1165" s="98">
        <v>1164</v>
      </c>
      <c r="B1165" s="99">
        <v>44853</v>
      </c>
      <c r="C1165" s="165"/>
      <c r="D1165" s="155" t="s">
        <v>421</v>
      </c>
      <c r="E1165" s="100">
        <v>267718</v>
      </c>
      <c r="F1165" s="102">
        <v>8.14995925020375</v>
      </c>
      <c r="G1165" s="100">
        <v>49.08</v>
      </c>
      <c r="H1165" s="102">
        <v>400</v>
      </c>
      <c r="I1165" s="35">
        <v>814.62</v>
      </c>
      <c r="J1165" s="35" t="s">
        <v>99</v>
      </c>
      <c r="K1165" s="35"/>
      <c r="L1165" s="145" t="s">
        <v>261</v>
      </c>
      <c r="M1165" s="112" t="str">
        <f t="shared" si="39"/>
        <v>202210闽A700Z3</v>
      </c>
    </row>
    <row r="1166" s="85" customFormat="1" ht="20.1" customHeight="1" spans="1:13">
      <c r="A1166" s="98">
        <v>1165</v>
      </c>
      <c r="B1166" s="99">
        <v>44857</v>
      </c>
      <c r="C1166" s="165"/>
      <c r="D1166" s="155" t="s">
        <v>421</v>
      </c>
      <c r="E1166" s="100">
        <v>268331</v>
      </c>
      <c r="F1166" s="102">
        <v>8.14996560421922</v>
      </c>
      <c r="G1166" s="100">
        <v>43.61</v>
      </c>
      <c r="H1166" s="102">
        <v>355.42</v>
      </c>
      <c r="I1166" s="35">
        <v>459.2</v>
      </c>
      <c r="J1166" s="35" t="s">
        <v>99</v>
      </c>
      <c r="K1166" s="35"/>
      <c r="L1166" s="145" t="s">
        <v>261</v>
      </c>
      <c r="M1166" s="112" t="str">
        <f t="shared" si="39"/>
        <v>202210闽A700Z3</v>
      </c>
    </row>
    <row r="1167" s="85" customFormat="1" ht="20.1" customHeight="1" spans="1:13">
      <c r="A1167" s="98">
        <v>1166</v>
      </c>
      <c r="B1167" s="99"/>
      <c r="C1167" s="142"/>
      <c r="D1167" s="143"/>
      <c r="E1167" s="100"/>
      <c r="F1167" s="102"/>
      <c r="G1167" s="102"/>
      <c r="H1167" s="100"/>
      <c r="I1167" s="35"/>
      <c r="J1167" s="35"/>
      <c r="K1167" s="125"/>
      <c r="L1167" s="145"/>
      <c r="M1167" s="112" t="str">
        <f t="shared" si="39"/>
        <v>19001</v>
      </c>
    </row>
    <row r="1168" s="85" customFormat="1" ht="20.1" customHeight="1" spans="1:13">
      <c r="A1168" s="98">
        <v>1167</v>
      </c>
      <c r="B1168" s="99">
        <v>44877</v>
      </c>
      <c r="C1168" s="143">
        <v>183020</v>
      </c>
      <c r="D1168" s="168" t="s">
        <v>422</v>
      </c>
      <c r="E1168" s="100">
        <v>4629</v>
      </c>
      <c r="F1168" s="102">
        <v>8.31836734693877</v>
      </c>
      <c r="G1168" s="100">
        <v>19.6</v>
      </c>
      <c r="H1168" s="100">
        <v>163.04</v>
      </c>
      <c r="I1168" s="35">
        <v>2.43</v>
      </c>
      <c r="J1168" s="7" t="s">
        <v>80</v>
      </c>
      <c r="K1168" s="35"/>
      <c r="L1168" s="146" t="s">
        <v>262</v>
      </c>
      <c r="M1168" s="112" t="str">
        <f t="shared" si="39"/>
        <v>202211闽A30Q3J</v>
      </c>
    </row>
    <row r="1169" s="85" customFormat="1" ht="20.1" customHeight="1" spans="1:13">
      <c r="A1169" s="98">
        <v>1168</v>
      </c>
      <c r="B1169" s="99"/>
      <c r="C1169" s="143"/>
      <c r="D1169" s="152"/>
      <c r="E1169" s="100"/>
      <c r="F1169" s="102"/>
      <c r="G1169" s="100"/>
      <c r="H1169" s="100"/>
      <c r="I1169" s="35"/>
      <c r="J1169" s="35"/>
      <c r="K1169" s="35"/>
      <c r="L1169" s="147"/>
      <c r="M1169" s="112" t="str">
        <f t="shared" si="39"/>
        <v>19001</v>
      </c>
    </row>
    <row r="1170" s="85" customFormat="1" ht="20.1" customHeight="1" spans="1:13">
      <c r="A1170" s="98">
        <v>1169</v>
      </c>
      <c r="B1170" s="99">
        <v>44867</v>
      </c>
      <c r="C1170" s="143">
        <v>183016</v>
      </c>
      <c r="D1170" s="168" t="s">
        <v>423</v>
      </c>
      <c r="E1170" s="100">
        <v>4231</v>
      </c>
      <c r="F1170" s="102">
        <v>8.19997103967564</v>
      </c>
      <c r="G1170" s="100">
        <v>69.06</v>
      </c>
      <c r="H1170" s="100">
        <v>566.29</v>
      </c>
      <c r="I1170" s="35">
        <v>87.58</v>
      </c>
      <c r="J1170" s="7" t="s">
        <v>77</v>
      </c>
      <c r="K1170" s="35"/>
      <c r="L1170" s="146" t="s">
        <v>262</v>
      </c>
      <c r="M1170" s="112" t="str">
        <f t="shared" si="39"/>
        <v>202211闽A63Q6R</v>
      </c>
    </row>
    <row r="1171" s="85" customFormat="1" ht="20.1" customHeight="1" spans="1:13">
      <c r="A1171" s="98">
        <v>1170</v>
      </c>
      <c r="B1171" s="99">
        <v>44873</v>
      </c>
      <c r="C1171" s="143">
        <v>183016</v>
      </c>
      <c r="D1171" s="168" t="s">
        <v>423</v>
      </c>
      <c r="E1171" s="100">
        <v>4362</v>
      </c>
      <c r="F1171" s="102">
        <v>8.31943981327109</v>
      </c>
      <c r="G1171" s="100">
        <v>59.98</v>
      </c>
      <c r="H1171" s="100">
        <v>499</v>
      </c>
      <c r="I1171" s="35">
        <v>588.58</v>
      </c>
      <c r="J1171" s="7" t="s">
        <v>77</v>
      </c>
      <c r="K1171" s="35"/>
      <c r="L1171" s="146" t="s">
        <v>262</v>
      </c>
      <c r="M1171" s="112" t="str">
        <f t="shared" si="39"/>
        <v>202211闽A63Q6R</v>
      </c>
    </row>
    <row r="1172" s="85" customFormat="1" ht="20.1" customHeight="1" spans="1:13">
      <c r="A1172" s="98">
        <v>1171</v>
      </c>
      <c r="B1172" s="99">
        <v>44881</v>
      </c>
      <c r="C1172" s="143">
        <v>183016</v>
      </c>
      <c r="D1172" s="168" t="s">
        <v>423</v>
      </c>
      <c r="E1172" s="100">
        <v>4476</v>
      </c>
      <c r="F1172" s="102">
        <v>8.3201496525922</v>
      </c>
      <c r="G1172" s="100">
        <v>56.13</v>
      </c>
      <c r="H1172" s="100">
        <v>467.01</v>
      </c>
      <c r="I1172" s="35">
        <v>121.57</v>
      </c>
      <c r="J1172" s="7" t="s">
        <v>77</v>
      </c>
      <c r="K1172" s="35"/>
      <c r="L1172" s="146" t="s">
        <v>262</v>
      </c>
      <c r="M1172" s="112" t="str">
        <f t="shared" si="39"/>
        <v>202211闽A63Q6R</v>
      </c>
    </row>
    <row r="1173" s="85" customFormat="1" ht="20.1" customHeight="1" spans="1:13">
      <c r="A1173" s="98">
        <v>1172</v>
      </c>
      <c r="B1173" s="99">
        <v>44893</v>
      </c>
      <c r="C1173" s="143">
        <v>183016</v>
      </c>
      <c r="D1173" s="168" t="s">
        <v>423</v>
      </c>
      <c r="E1173" s="100">
        <v>4637</v>
      </c>
      <c r="F1173" s="102">
        <v>8.17987804878049</v>
      </c>
      <c r="G1173" s="100">
        <v>62.32</v>
      </c>
      <c r="H1173" s="100">
        <v>509.77</v>
      </c>
      <c r="I1173" s="35">
        <v>611.8</v>
      </c>
      <c r="J1173" s="7" t="s">
        <v>77</v>
      </c>
      <c r="K1173" s="35"/>
      <c r="L1173" s="146" t="s">
        <v>262</v>
      </c>
      <c r="M1173" s="112" t="str">
        <f t="shared" si="39"/>
        <v>202211闽A63Q6R</v>
      </c>
    </row>
    <row r="1174" s="85" customFormat="1" ht="20.1" customHeight="1" spans="1:13">
      <c r="A1174" s="98">
        <v>1173</v>
      </c>
      <c r="B1174" s="99"/>
      <c r="C1174" s="143"/>
      <c r="D1174" s="152"/>
      <c r="E1174" s="100"/>
      <c r="F1174" s="102"/>
      <c r="G1174" s="100"/>
      <c r="H1174" s="100"/>
      <c r="I1174" s="35"/>
      <c r="J1174" s="35"/>
      <c r="K1174" s="35"/>
      <c r="L1174" s="147"/>
      <c r="M1174" s="112" t="str">
        <f t="shared" si="39"/>
        <v>19001</v>
      </c>
    </row>
    <row r="1175" s="85" customFormat="1" ht="20.1" customHeight="1" spans="1:13">
      <c r="A1175" s="98">
        <v>1174</v>
      </c>
      <c r="B1175" s="99">
        <v>44867</v>
      </c>
      <c r="C1175" s="143">
        <v>183022</v>
      </c>
      <c r="D1175" s="168" t="s">
        <v>424</v>
      </c>
      <c r="E1175" s="100">
        <v>2235</v>
      </c>
      <c r="F1175" s="102">
        <v>8.20116214720531</v>
      </c>
      <c r="G1175" s="100">
        <v>36.14</v>
      </c>
      <c r="H1175" s="100">
        <v>296.39</v>
      </c>
      <c r="I1175" s="35">
        <v>11.6</v>
      </c>
      <c r="J1175" s="7" t="s">
        <v>82</v>
      </c>
      <c r="K1175" s="35"/>
      <c r="L1175" s="146" t="s">
        <v>262</v>
      </c>
      <c r="M1175" s="112" t="str">
        <f t="shared" si="39"/>
        <v>202211闽A92P3S</v>
      </c>
    </row>
    <row r="1176" s="85" customFormat="1" ht="20.1" customHeight="1" spans="1:13">
      <c r="A1176" s="98">
        <v>1175</v>
      </c>
      <c r="B1176" s="99">
        <v>44869</v>
      </c>
      <c r="C1176" s="143">
        <v>183022</v>
      </c>
      <c r="D1176" s="168" t="s">
        <v>424</v>
      </c>
      <c r="E1176" s="100">
        <v>2326</v>
      </c>
      <c r="F1176" s="102">
        <v>8.2</v>
      </c>
      <c r="G1176" s="100">
        <v>73.5</v>
      </c>
      <c r="H1176" s="100">
        <v>602.7</v>
      </c>
      <c r="I1176" s="35">
        <v>7.44</v>
      </c>
      <c r="J1176" s="7" t="s">
        <v>82</v>
      </c>
      <c r="K1176" s="35"/>
      <c r="L1176" s="146" t="s">
        <v>262</v>
      </c>
      <c r="M1176" s="112" t="str">
        <f t="shared" si="39"/>
        <v>202211闽A92P3S</v>
      </c>
    </row>
    <row r="1177" s="85" customFormat="1" ht="20.1" customHeight="1" spans="1:13">
      <c r="A1177" s="98">
        <v>1176</v>
      </c>
      <c r="B1177" s="99">
        <v>44882</v>
      </c>
      <c r="C1177" s="143">
        <v>183022</v>
      </c>
      <c r="D1177" s="168" t="s">
        <v>424</v>
      </c>
      <c r="E1177" s="100">
        <v>2527</v>
      </c>
      <c r="F1177" s="102">
        <v>8.32052152655168</v>
      </c>
      <c r="G1177" s="100">
        <v>73.63</v>
      </c>
      <c r="H1177" s="100">
        <v>612.64</v>
      </c>
      <c r="I1177" s="35">
        <v>394.8</v>
      </c>
      <c r="J1177" s="7" t="s">
        <v>82</v>
      </c>
      <c r="K1177" s="35"/>
      <c r="L1177" s="146" t="s">
        <v>262</v>
      </c>
      <c r="M1177" s="112" t="str">
        <f t="shared" si="39"/>
        <v>202211闽A92P3S</v>
      </c>
    </row>
    <row r="1178" s="85" customFormat="1" ht="20.1" customHeight="1" spans="1:13">
      <c r="A1178" s="98">
        <v>1177</v>
      </c>
      <c r="B1178" s="99">
        <v>44886</v>
      </c>
      <c r="C1178" s="143">
        <v>183022</v>
      </c>
      <c r="D1178" s="168" t="s">
        <v>424</v>
      </c>
      <c r="E1178" s="100">
        <v>2730</v>
      </c>
      <c r="F1178" s="102">
        <v>8.3197322970639</v>
      </c>
      <c r="G1178" s="100">
        <v>46.32</v>
      </c>
      <c r="H1178" s="100">
        <v>385.37</v>
      </c>
      <c r="I1178" s="35">
        <v>9.43</v>
      </c>
      <c r="J1178" s="7" t="s">
        <v>82</v>
      </c>
      <c r="K1178" s="35"/>
      <c r="L1178" s="146" t="s">
        <v>262</v>
      </c>
      <c r="M1178" s="112" t="str">
        <f t="shared" si="39"/>
        <v>202211闽A92P3S</v>
      </c>
    </row>
    <row r="1179" s="85" customFormat="1" ht="20.1" customHeight="1" spans="1:13">
      <c r="A1179" s="98">
        <v>1178</v>
      </c>
      <c r="B1179" s="99">
        <v>44893</v>
      </c>
      <c r="C1179" s="143">
        <v>183022</v>
      </c>
      <c r="D1179" s="168" t="s">
        <v>424</v>
      </c>
      <c r="E1179" s="100">
        <v>2916</v>
      </c>
      <c r="F1179" s="102">
        <v>8.18015140761769</v>
      </c>
      <c r="G1179" s="100">
        <v>84.54</v>
      </c>
      <c r="H1179" s="100">
        <v>691.55</v>
      </c>
      <c r="I1179" s="35">
        <v>317.88</v>
      </c>
      <c r="J1179" s="7" t="s">
        <v>82</v>
      </c>
      <c r="K1179" s="35"/>
      <c r="L1179" s="146" t="s">
        <v>262</v>
      </c>
      <c r="M1179" s="112" t="str">
        <f t="shared" si="39"/>
        <v>202211闽A92P3S</v>
      </c>
    </row>
    <row r="1180" s="85" customFormat="1" ht="20.1" customHeight="1" spans="1:13">
      <c r="A1180" s="98">
        <v>1179</v>
      </c>
      <c r="B1180" s="99"/>
      <c r="C1180" s="143"/>
      <c r="D1180" s="152"/>
      <c r="E1180" s="100"/>
      <c r="F1180" s="102"/>
      <c r="G1180" s="100"/>
      <c r="H1180" s="100"/>
      <c r="I1180" s="35"/>
      <c r="J1180" s="35"/>
      <c r="K1180" s="35"/>
      <c r="L1180" s="147"/>
      <c r="M1180" s="112" t="str">
        <f t="shared" si="39"/>
        <v>19001</v>
      </c>
    </row>
    <row r="1181" s="85" customFormat="1" ht="20.1" customHeight="1" spans="1:13">
      <c r="A1181" s="98">
        <v>1180</v>
      </c>
      <c r="B1181" s="99">
        <v>44876</v>
      </c>
      <c r="C1181" s="143">
        <v>183018</v>
      </c>
      <c r="D1181" s="168" t="s">
        <v>425</v>
      </c>
      <c r="E1181" s="100">
        <v>4840</v>
      </c>
      <c r="F1181" s="102">
        <v>8.32016764033528</v>
      </c>
      <c r="G1181" s="100">
        <v>78.74</v>
      </c>
      <c r="H1181" s="100">
        <v>655.13</v>
      </c>
      <c r="I1181" s="35">
        <v>1343.71</v>
      </c>
      <c r="J1181" s="7" t="s">
        <v>80</v>
      </c>
      <c r="K1181" s="35"/>
      <c r="L1181" s="146" t="s">
        <v>262</v>
      </c>
      <c r="M1181" s="112" t="str">
        <f t="shared" si="39"/>
        <v>202211闽A99P3E</v>
      </c>
    </row>
    <row r="1182" s="85" customFormat="1" ht="20.1" customHeight="1" spans="1:13">
      <c r="A1182" s="98">
        <v>1181</v>
      </c>
      <c r="B1182" s="99">
        <v>44882</v>
      </c>
      <c r="C1182" s="143">
        <v>183018</v>
      </c>
      <c r="D1182" s="168" t="s">
        <v>425</v>
      </c>
      <c r="E1182" s="100">
        <v>5005</v>
      </c>
      <c r="F1182" s="102">
        <v>8.31996037642397</v>
      </c>
      <c r="G1182" s="100">
        <v>60.57</v>
      </c>
      <c r="H1182" s="100">
        <v>503.94</v>
      </c>
      <c r="I1182" s="35">
        <v>839.77</v>
      </c>
      <c r="J1182" s="7" t="s">
        <v>80</v>
      </c>
      <c r="K1182" s="35"/>
      <c r="L1182" s="146" t="s">
        <v>262</v>
      </c>
      <c r="M1182" s="112" t="str">
        <f t="shared" si="39"/>
        <v>202211闽A99P3E</v>
      </c>
    </row>
    <row r="1183" s="85" customFormat="1" ht="20.1" customHeight="1" spans="1:13">
      <c r="A1183" s="98">
        <v>1182</v>
      </c>
      <c r="B1183" s="99">
        <v>44887</v>
      </c>
      <c r="C1183" s="143">
        <v>183018</v>
      </c>
      <c r="D1183" s="168" t="s">
        <v>425</v>
      </c>
      <c r="E1183" s="100">
        <v>5237</v>
      </c>
      <c r="F1183" s="102">
        <v>8.18054879038805</v>
      </c>
      <c r="G1183" s="100">
        <v>61.59</v>
      </c>
      <c r="H1183" s="100">
        <v>503.84</v>
      </c>
      <c r="I1183" s="35">
        <v>335.93</v>
      </c>
      <c r="J1183" s="7" t="s">
        <v>80</v>
      </c>
      <c r="K1183" s="35"/>
      <c r="L1183" s="146" t="s">
        <v>262</v>
      </c>
      <c r="M1183" s="112" t="str">
        <f t="shared" si="39"/>
        <v>202211闽A99P3E</v>
      </c>
    </row>
    <row r="1184" s="85" customFormat="1" ht="20.1" customHeight="1" spans="1:13">
      <c r="A1184" s="98">
        <v>1183</v>
      </c>
      <c r="B1184" s="99">
        <v>44895</v>
      </c>
      <c r="C1184" s="143">
        <v>183018</v>
      </c>
      <c r="D1184" s="168" t="s">
        <v>425</v>
      </c>
      <c r="E1184" s="100">
        <v>5415</v>
      </c>
      <c r="F1184" s="102">
        <v>8.17887606623181</v>
      </c>
      <c r="G1184" s="100">
        <v>39.86</v>
      </c>
      <c r="H1184" s="100">
        <v>326.01</v>
      </c>
      <c r="I1184" s="35">
        <v>9.92</v>
      </c>
      <c r="J1184" s="7" t="s">
        <v>80</v>
      </c>
      <c r="K1184" s="35"/>
      <c r="L1184" s="146" t="s">
        <v>262</v>
      </c>
      <c r="M1184" s="112" t="str">
        <f t="shared" si="39"/>
        <v>202211闽A99P3E</v>
      </c>
    </row>
    <row r="1185" s="85" customFormat="1" ht="20.1" customHeight="1" spans="1:13">
      <c r="A1185" s="98">
        <v>1184</v>
      </c>
      <c r="B1185" s="99"/>
      <c r="C1185" s="143"/>
      <c r="D1185" s="152"/>
      <c r="E1185" s="100"/>
      <c r="F1185" s="102"/>
      <c r="G1185" s="100"/>
      <c r="H1185" s="102"/>
      <c r="I1185" s="35"/>
      <c r="J1185" s="35"/>
      <c r="K1185" s="35"/>
      <c r="L1185" s="147"/>
      <c r="M1185" s="112" t="str">
        <f t="shared" si="39"/>
        <v>19001</v>
      </c>
    </row>
    <row r="1186" s="85" customFormat="1" ht="20.1" customHeight="1" spans="1:13">
      <c r="A1186" s="98">
        <v>1185</v>
      </c>
      <c r="B1186" s="99">
        <v>44877</v>
      </c>
      <c r="C1186" s="165"/>
      <c r="D1186" s="155" t="s">
        <v>426</v>
      </c>
      <c r="E1186" s="100"/>
      <c r="F1186" s="102">
        <v>8.13</v>
      </c>
      <c r="G1186" s="100">
        <v>80</v>
      </c>
      <c r="H1186" s="102">
        <v>650.4</v>
      </c>
      <c r="I1186" s="35">
        <v>1349.6</v>
      </c>
      <c r="J1186" s="7" t="s">
        <v>85</v>
      </c>
      <c r="K1186" s="35"/>
      <c r="L1186" s="151" t="s">
        <v>261</v>
      </c>
      <c r="M1186" s="112" t="str">
        <f t="shared" si="39"/>
        <v>202211铲车</v>
      </c>
    </row>
    <row r="1187" s="85" customFormat="1" ht="20.1" customHeight="1" spans="1:13">
      <c r="A1187" s="98">
        <v>1186</v>
      </c>
      <c r="B1187" s="99">
        <v>44890</v>
      </c>
      <c r="C1187" s="143"/>
      <c r="D1187" s="155" t="s">
        <v>426</v>
      </c>
      <c r="E1187" s="100"/>
      <c r="F1187" s="102">
        <v>7.99041150619257</v>
      </c>
      <c r="G1187" s="100">
        <v>25.03</v>
      </c>
      <c r="H1187" s="100">
        <v>200</v>
      </c>
      <c r="I1187" s="35">
        <v>46.1</v>
      </c>
      <c r="J1187" s="7" t="s">
        <v>85</v>
      </c>
      <c r="K1187" s="35"/>
      <c r="L1187" s="146" t="s">
        <v>262</v>
      </c>
      <c r="M1187" s="112" t="str">
        <f t="shared" si="39"/>
        <v>202211铲车</v>
      </c>
    </row>
    <row r="1188" s="85" customFormat="1" ht="20.1" customHeight="1" spans="1:13">
      <c r="A1188" s="98">
        <v>1187</v>
      </c>
      <c r="B1188" s="99">
        <v>44890</v>
      </c>
      <c r="C1188" s="143"/>
      <c r="D1188" s="155" t="s">
        <v>426</v>
      </c>
      <c r="E1188" s="100"/>
      <c r="F1188" s="102">
        <v>7.99248120300752</v>
      </c>
      <c r="G1188" s="100">
        <v>1.33</v>
      </c>
      <c r="H1188" s="100">
        <v>10.63</v>
      </c>
      <c r="I1188" s="35">
        <v>35.47</v>
      </c>
      <c r="J1188" s="7" t="s">
        <v>85</v>
      </c>
      <c r="K1188" s="35"/>
      <c r="L1188" s="146" t="s">
        <v>262</v>
      </c>
      <c r="M1188" s="112" t="str">
        <f t="shared" si="39"/>
        <v>202211铲车</v>
      </c>
    </row>
    <row r="1189" s="85" customFormat="1" ht="20.1" customHeight="1" spans="1:13">
      <c r="A1189" s="98">
        <v>1188</v>
      </c>
      <c r="B1189" s="99">
        <v>44891</v>
      </c>
      <c r="C1189" s="143"/>
      <c r="D1189" s="155" t="s">
        <v>426</v>
      </c>
      <c r="E1189" s="100"/>
      <c r="F1189" s="102">
        <v>7.98999459167118</v>
      </c>
      <c r="G1189" s="100">
        <v>36.98</v>
      </c>
      <c r="H1189" s="100">
        <v>295.47</v>
      </c>
      <c r="I1189" s="35">
        <v>292.55</v>
      </c>
      <c r="J1189" s="7" t="s">
        <v>85</v>
      </c>
      <c r="K1189" s="35"/>
      <c r="L1189" s="146" t="s">
        <v>262</v>
      </c>
      <c r="M1189" s="112" t="str">
        <f t="shared" si="39"/>
        <v>202211铲车</v>
      </c>
    </row>
    <row r="1190" s="85" customFormat="1" ht="20.1" customHeight="1" spans="1:13">
      <c r="A1190" s="98">
        <v>1189</v>
      </c>
      <c r="B1190" s="99">
        <v>44891</v>
      </c>
      <c r="C1190" s="143"/>
      <c r="D1190" s="155" t="s">
        <v>426</v>
      </c>
      <c r="E1190" s="148"/>
      <c r="F1190" s="102">
        <v>7.99005681818182</v>
      </c>
      <c r="G1190" s="100">
        <v>112.64</v>
      </c>
      <c r="H1190" s="100">
        <v>900</v>
      </c>
      <c r="I1190" s="35">
        <v>782.65</v>
      </c>
      <c r="J1190" s="7" t="s">
        <v>85</v>
      </c>
      <c r="K1190" s="35"/>
      <c r="L1190" s="146" t="s">
        <v>262</v>
      </c>
      <c r="M1190" s="112" t="str">
        <f t="shared" si="39"/>
        <v>202211铲车</v>
      </c>
    </row>
    <row r="1191" s="85" customFormat="1" ht="20.1" customHeight="1" spans="1:13">
      <c r="A1191" s="98">
        <v>1190</v>
      </c>
      <c r="B1191" s="99"/>
      <c r="C1191" s="143"/>
      <c r="D1191" s="152"/>
      <c r="E1191" s="100"/>
      <c r="F1191" s="102"/>
      <c r="G1191" s="100"/>
      <c r="H1191" s="100"/>
      <c r="I1191" s="35"/>
      <c r="J1191" s="35"/>
      <c r="K1191" s="35"/>
      <c r="L1191" s="147"/>
      <c r="M1191" s="112" t="str">
        <f t="shared" si="39"/>
        <v>19001</v>
      </c>
    </row>
    <row r="1192" s="85" customFormat="1" ht="20.1" customHeight="1" spans="1:13">
      <c r="A1192" s="98">
        <v>1191</v>
      </c>
      <c r="B1192" s="99">
        <v>44866.0430555556</v>
      </c>
      <c r="C1192" s="143">
        <v>140007</v>
      </c>
      <c r="D1192" s="169" t="s">
        <v>427</v>
      </c>
      <c r="E1192" s="100">
        <v>55707</v>
      </c>
      <c r="F1192" s="102">
        <v>8.00989060392627</v>
      </c>
      <c r="G1192" s="100">
        <v>266.92</v>
      </c>
      <c r="H1192" s="102">
        <v>2138</v>
      </c>
      <c r="I1192" s="35">
        <v>2949</v>
      </c>
      <c r="J1192" s="162" t="s">
        <v>29</v>
      </c>
      <c r="K1192" s="35"/>
      <c r="L1192" s="151" t="s">
        <v>261</v>
      </c>
      <c r="M1192" s="112" t="str">
        <f t="shared" si="39"/>
        <v>202211闽AV0833</v>
      </c>
    </row>
    <row r="1193" s="85" customFormat="1" ht="20.1" customHeight="1" spans="1:13">
      <c r="A1193" s="98">
        <v>1192</v>
      </c>
      <c r="B1193" s="99">
        <v>44867.575</v>
      </c>
      <c r="C1193" s="143">
        <v>140007</v>
      </c>
      <c r="D1193" s="169" t="s">
        <v>427</v>
      </c>
      <c r="E1193" s="100">
        <v>56216</v>
      </c>
      <c r="F1193" s="102">
        <v>8.00981382594891</v>
      </c>
      <c r="G1193" s="100">
        <v>277.16</v>
      </c>
      <c r="H1193" s="102">
        <v>2220</v>
      </c>
      <c r="I1193" s="35">
        <v>729</v>
      </c>
      <c r="J1193" s="162" t="s">
        <v>156</v>
      </c>
      <c r="K1193" s="35"/>
      <c r="L1193" s="151" t="s">
        <v>261</v>
      </c>
      <c r="M1193" s="112" t="str">
        <f t="shared" si="39"/>
        <v>202211闽AV0833</v>
      </c>
    </row>
    <row r="1194" s="85" customFormat="1" ht="20.1" customHeight="1" spans="1:13">
      <c r="A1194" s="98">
        <v>1193</v>
      </c>
      <c r="B1194" s="99">
        <v>44868.5625</v>
      </c>
      <c r="C1194" s="143">
        <v>140007</v>
      </c>
      <c r="D1194" s="169" t="s">
        <v>427</v>
      </c>
      <c r="E1194" s="100">
        <v>56748</v>
      </c>
      <c r="F1194" s="102">
        <v>8.00993231607193</v>
      </c>
      <c r="G1194" s="100">
        <v>249.69</v>
      </c>
      <c r="H1194" s="102">
        <v>2000</v>
      </c>
      <c r="I1194" s="35">
        <v>4529</v>
      </c>
      <c r="J1194" s="162" t="s">
        <v>156</v>
      </c>
      <c r="K1194" s="35"/>
      <c r="L1194" s="151" t="s">
        <v>261</v>
      </c>
      <c r="M1194" s="112" t="str">
        <f t="shared" si="39"/>
        <v>202211闽AV0833</v>
      </c>
    </row>
    <row r="1195" s="85" customFormat="1" ht="20.1" customHeight="1" spans="1:13">
      <c r="A1195" s="98">
        <v>1194</v>
      </c>
      <c r="B1195" s="99">
        <v>44869.6131944444</v>
      </c>
      <c r="C1195" s="143">
        <v>140007</v>
      </c>
      <c r="D1195" s="169" t="s">
        <v>427</v>
      </c>
      <c r="E1195" s="100">
        <v>57338</v>
      </c>
      <c r="F1195" s="102">
        <v>8.00983156220632</v>
      </c>
      <c r="G1195" s="100">
        <v>276.66</v>
      </c>
      <c r="H1195" s="102">
        <v>2216</v>
      </c>
      <c r="I1195" s="35">
        <v>2313</v>
      </c>
      <c r="J1195" s="162" t="s">
        <v>156</v>
      </c>
      <c r="K1195" s="35"/>
      <c r="L1195" s="151" t="s">
        <v>261</v>
      </c>
      <c r="M1195" s="112" t="str">
        <f t="shared" si="39"/>
        <v>202211闽AV0833</v>
      </c>
    </row>
    <row r="1196" s="85" customFormat="1" ht="20.1" customHeight="1" spans="1:13">
      <c r="A1196" s="98">
        <v>1195</v>
      </c>
      <c r="B1196" s="99">
        <v>44870.8</v>
      </c>
      <c r="C1196" s="143">
        <v>140007</v>
      </c>
      <c r="D1196" s="169" t="s">
        <v>427</v>
      </c>
      <c r="E1196" s="100">
        <v>57954</v>
      </c>
      <c r="F1196" s="102">
        <v>8.00970873786408</v>
      </c>
      <c r="G1196" s="100">
        <v>259.56</v>
      </c>
      <c r="H1196" s="102">
        <v>2079</v>
      </c>
      <c r="I1196" s="35">
        <v>234</v>
      </c>
      <c r="J1196" s="162" t="s">
        <v>29</v>
      </c>
      <c r="K1196" s="35"/>
      <c r="L1196" s="151" t="s">
        <v>261</v>
      </c>
      <c r="M1196" s="112" t="str">
        <f t="shared" si="39"/>
        <v>202211闽AV0833</v>
      </c>
    </row>
    <row r="1197" s="85" customFormat="1" ht="20.1" customHeight="1" spans="1:13">
      <c r="A1197" s="98">
        <v>1196</v>
      </c>
      <c r="B1197" s="99">
        <v>44871.8340277778</v>
      </c>
      <c r="C1197" s="143">
        <v>140007</v>
      </c>
      <c r="D1197" s="169" t="s">
        <v>427</v>
      </c>
      <c r="E1197" s="100">
        <v>58471</v>
      </c>
      <c r="F1197" s="102">
        <v>8.00993480285626</v>
      </c>
      <c r="G1197" s="100">
        <v>257.68</v>
      </c>
      <c r="H1197" s="102">
        <v>2064</v>
      </c>
      <c r="I1197" s="35">
        <v>4170</v>
      </c>
      <c r="J1197" s="162" t="s">
        <v>29</v>
      </c>
      <c r="K1197" s="35"/>
      <c r="L1197" s="151" t="s">
        <v>261</v>
      </c>
      <c r="M1197" s="112" t="str">
        <f t="shared" si="39"/>
        <v>202211闽AV0833</v>
      </c>
    </row>
    <row r="1198" s="85" customFormat="1" ht="20.1" customHeight="1" spans="1:13">
      <c r="A1198" s="98">
        <v>1197</v>
      </c>
      <c r="B1198" s="99">
        <v>44872.8958333333</v>
      </c>
      <c r="C1198" s="143">
        <v>140007</v>
      </c>
      <c r="D1198" s="169" t="s">
        <v>427</v>
      </c>
      <c r="E1198" s="100">
        <v>58988</v>
      </c>
      <c r="F1198" s="102">
        <v>8.00984475577433</v>
      </c>
      <c r="G1198" s="100">
        <v>52.82</v>
      </c>
      <c r="H1198" s="102">
        <v>423.08</v>
      </c>
      <c r="I1198" s="35">
        <v>3746.92</v>
      </c>
      <c r="J1198" s="162" t="s">
        <v>29</v>
      </c>
      <c r="K1198" s="35"/>
      <c r="L1198" s="151" t="s">
        <v>261</v>
      </c>
      <c r="M1198" s="112" t="str">
        <f t="shared" si="39"/>
        <v>202211闽AV0833</v>
      </c>
    </row>
    <row r="1199" s="85" customFormat="1" ht="20.1" customHeight="1" spans="1:13">
      <c r="A1199" s="98">
        <v>1198</v>
      </c>
      <c r="B1199" s="99">
        <v>44872.8958333333</v>
      </c>
      <c r="C1199" s="143">
        <v>140007</v>
      </c>
      <c r="D1199" s="169" t="s">
        <v>427</v>
      </c>
      <c r="E1199" s="100">
        <v>58988</v>
      </c>
      <c r="F1199" s="102">
        <v>8.0097704951402</v>
      </c>
      <c r="G1199" s="100">
        <v>196.51</v>
      </c>
      <c r="H1199" s="102">
        <v>1574</v>
      </c>
      <c r="I1199" s="35">
        <v>2172.92</v>
      </c>
      <c r="J1199" s="162" t="s">
        <v>29</v>
      </c>
      <c r="K1199" s="35"/>
      <c r="L1199" s="151" t="s">
        <v>261</v>
      </c>
      <c r="M1199" s="112" t="str">
        <f t="shared" si="39"/>
        <v>202211闽AV0833</v>
      </c>
    </row>
    <row r="1200" s="85" customFormat="1" ht="20.1" customHeight="1" spans="1:13">
      <c r="A1200" s="98">
        <v>1199</v>
      </c>
      <c r="B1200" s="99">
        <v>44877.0215277778</v>
      </c>
      <c r="C1200" s="143">
        <v>140007</v>
      </c>
      <c r="D1200" s="169" t="s">
        <v>427</v>
      </c>
      <c r="E1200" s="100">
        <v>59508</v>
      </c>
      <c r="F1200" s="102">
        <v>8.12999593300551</v>
      </c>
      <c r="G1200" s="100">
        <v>270.47</v>
      </c>
      <c r="H1200" s="102">
        <v>2198.92</v>
      </c>
      <c r="I1200" s="35">
        <v>3996</v>
      </c>
      <c r="J1200" s="162" t="s">
        <v>29</v>
      </c>
      <c r="K1200" s="35"/>
      <c r="L1200" s="151" t="s">
        <v>261</v>
      </c>
      <c r="M1200" s="112" t="str">
        <f t="shared" si="39"/>
        <v>202211闽AV0833</v>
      </c>
    </row>
    <row r="1201" s="85" customFormat="1" ht="20.1" customHeight="1" spans="1:13">
      <c r="A1201" s="98">
        <v>1200</v>
      </c>
      <c r="B1201" s="99">
        <v>44878.4506944444</v>
      </c>
      <c r="C1201" s="143">
        <v>140007</v>
      </c>
      <c r="D1201" s="169" t="s">
        <v>427</v>
      </c>
      <c r="E1201" s="100">
        <v>60047</v>
      </c>
      <c r="F1201" s="102">
        <v>8.12973558064017</v>
      </c>
      <c r="G1201" s="100">
        <v>258.68</v>
      </c>
      <c r="H1201" s="102">
        <v>2103</v>
      </c>
      <c r="I1201" s="35">
        <v>3.82</v>
      </c>
      <c r="J1201" s="162" t="s">
        <v>156</v>
      </c>
      <c r="K1201" s="35"/>
      <c r="L1201" s="151" t="s">
        <v>261</v>
      </c>
      <c r="M1201" s="112" t="str">
        <f t="shared" si="39"/>
        <v>202211闽AV0833</v>
      </c>
    </row>
    <row r="1202" s="85" customFormat="1" ht="20.1" customHeight="1" spans="1:13">
      <c r="A1202" s="98">
        <v>1201</v>
      </c>
      <c r="B1202" s="99">
        <v>44879.65625</v>
      </c>
      <c r="C1202" s="143">
        <v>140007</v>
      </c>
      <c r="D1202" s="169" t="s">
        <v>427</v>
      </c>
      <c r="E1202" s="100">
        <v>60637</v>
      </c>
      <c r="F1202" s="102">
        <v>8.12994036888088</v>
      </c>
      <c r="G1202" s="100">
        <v>288.44</v>
      </c>
      <c r="H1202" s="102">
        <v>2345</v>
      </c>
      <c r="I1202" s="35">
        <v>2628.82</v>
      </c>
      <c r="J1202" s="162" t="s">
        <v>156</v>
      </c>
      <c r="K1202" s="35"/>
      <c r="L1202" s="151" t="s">
        <v>261</v>
      </c>
      <c r="M1202" s="112" t="str">
        <f t="shared" si="39"/>
        <v>202211闽AV0833</v>
      </c>
    </row>
    <row r="1203" s="85" customFormat="1" ht="20.1" customHeight="1" spans="1:13">
      <c r="A1203" s="98">
        <v>1202</v>
      </c>
      <c r="B1203" s="99">
        <v>44880.8972222222</v>
      </c>
      <c r="C1203" s="143">
        <v>140007</v>
      </c>
      <c r="D1203" s="169" t="s">
        <v>427</v>
      </c>
      <c r="E1203" s="100">
        <v>61179</v>
      </c>
      <c r="F1203" s="102">
        <v>8.12996867693122</v>
      </c>
      <c r="G1203" s="100">
        <v>226.67</v>
      </c>
      <c r="H1203" s="102">
        <v>1842.82</v>
      </c>
      <c r="I1203" s="35">
        <v>1842.82</v>
      </c>
      <c r="J1203" s="162" t="s">
        <v>29</v>
      </c>
      <c r="K1203" s="35"/>
      <c r="L1203" s="151" t="s">
        <v>261</v>
      </c>
      <c r="M1203" s="112" t="str">
        <f t="shared" si="39"/>
        <v>202211闽AV0833</v>
      </c>
    </row>
    <row r="1204" s="85" customFormat="1" ht="20.1" customHeight="1" spans="1:13">
      <c r="A1204" s="98">
        <v>1203</v>
      </c>
      <c r="B1204" s="99">
        <v>44881.8791666667</v>
      </c>
      <c r="C1204" s="143">
        <v>140007</v>
      </c>
      <c r="D1204" s="169" t="s">
        <v>427</v>
      </c>
      <c r="E1204" s="100">
        <v>61549</v>
      </c>
      <c r="F1204" s="102">
        <v>8.12995729103112</v>
      </c>
      <c r="G1204" s="100">
        <v>196.68</v>
      </c>
      <c r="H1204" s="102">
        <v>1599</v>
      </c>
      <c r="I1204" s="35">
        <v>4931</v>
      </c>
      <c r="J1204" s="162" t="s">
        <v>29</v>
      </c>
      <c r="K1204" s="35"/>
      <c r="L1204" s="151" t="s">
        <v>261</v>
      </c>
      <c r="M1204" s="112" t="str">
        <f t="shared" si="39"/>
        <v>202211闽AV0833</v>
      </c>
    </row>
    <row r="1205" s="85" customFormat="1" ht="20.1" customHeight="1" spans="1:13">
      <c r="A1205" s="98">
        <v>1204</v>
      </c>
      <c r="B1205" s="99">
        <v>44883.1111111111</v>
      </c>
      <c r="C1205" s="143">
        <v>140007</v>
      </c>
      <c r="D1205" s="169" t="s">
        <v>427</v>
      </c>
      <c r="E1205" s="100">
        <v>62021</v>
      </c>
      <c r="F1205" s="102">
        <v>8.13001194335438</v>
      </c>
      <c r="G1205" s="100">
        <v>234.44</v>
      </c>
      <c r="H1205" s="102">
        <v>1906</v>
      </c>
      <c r="I1205" s="35">
        <v>2968</v>
      </c>
      <c r="J1205" s="162" t="s">
        <v>29</v>
      </c>
      <c r="K1205" s="35"/>
      <c r="L1205" s="151" t="s">
        <v>261</v>
      </c>
      <c r="M1205" s="112" t="str">
        <f t="shared" si="39"/>
        <v>202211闽AV0833</v>
      </c>
    </row>
    <row r="1206" s="85" customFormat="1" ht="20.1" customHeight="1" spans="1:13">
      <c r="A1206" s="98">
        <v>1205</v>
      </c>
      <c r="B1206" s="99">
        <v>44884.5236111111</v>
      </c>
      <c r="C1206" s="143">
        <v>140007</v>
      </c>
      <c r="D1206" s="169" t="s">
        <v>427</v>
      </c>
      <c r="E1206" s="100">
        <v>62626</v>
      </c>
      <c r="F1206" s="102">
        <v>8.12981691652304</v>
      </c>
      <c r="G1206" s="100">
        <v>307.51</v>
      </c>
      <c r="H1206" s="102">
        <v>2500</v>
      </c>
      <c r="I1206" s="35">
        <v>468</v>
      </c>
      <c r="J1206" s="162" t="s">
        <v>156</v>
      </c>
      <c r="K1206" s="35"/>
      <c r="L1206" s="151" t="s">
        <v>261</v>
      </c>
      <c r="M1206" s="112" t="str">
        <f t="shared" si="39"/>
        <v>202211闽AV0833</v>
      </c>
    </row>
    <row r="1207" s="85" customFormat="1" ht="20.1" customHeight="1" spans="1:13">
      <c r="A1207" s="98">
        <v>1206</v>
      </c>
      <c r="B1207" s="99">
        <v>44885.7631944444</v>
      </c>
      <c r="C1207" s="143">
        <v>140007</v>
      </c>
      <c r="D1207" s="169" t="s">
        <v>427</v>
      </c>
      <c r="E1207" s="100">
        <v>63218</v>
      </c>
      <c r="F1207" s="102">
        <v>8.12995265918881</v>
      </c>
      <c r="G1207" s="100">
        <v>234.47</v>
      </c>
      <c r="H1207" s="102">
        <v>1906.23</v>
      </c>
      <c r="I1207" s="35">
        <v>0</v>
      </c>
      <c r="J1207" s="162" t="s">
        <v>29</v>
      </c>
      <c r="K1207" s="35"/>
      <c r="L1207" s="151" t="s">
        <v>261</v>
      </c>
      <c r="M1207" s="112" t="str">
        <f t="shared" si="39"/>
        <v>202211闽AV0833</v>
      </c>
    </row>
    <row r="1208" s="85" customFormat="1" ht="20.1" customHeight="1" spans="1:13">
      <c r="A1208" s="98">
        <v>1207</v>
      </c>
      <c r="B1208" s="99">
        <v>44886.7958333333</v>
      </c>
      <c r="C1208" s="143">
        <v>140007</v>
      </c>
      <c r="D1208" s="169" t="s">
        <v>427</v>
      </c>
      <c r="E1208" s="100">
        <v>63703</v>
      </c>
      <c r="F1208" s="102">
        <v>8.12975082313727</v>
      </c>
      <c r="G1208" s="100">
        <v>246.01</v>
      </c>
      <c r="H1208" s="102">
        <v>2000</v>
      </c>
      <c r="I1208" s="35">
        <v>0</v>
      </c>
      <c r="J1208" s="162" t="s">
        <v>29</v>
      </c>
      <c r="K1208" s="35"/>
      <c r="L1208" s="151" t="s">
        <v>261</v>
      </c>
      <c r="M1208" s="112" t="str">
        <f t="shared" si="39"/>
        <v>202211闽AV0833</v>
      </c>
    </row>
    <row r="1209" s="85" customFormat="1" ht="20.1" customHeight="1" spans="1:13">
      <c r="A1209" s="98">
        <v>1208</v>
      </c>
      <c r="B1209" s="99">
        <v>44887.8527777778</v>
      </c>
      <c r="C1209" s="143">
        <v>140007</v>
      </c>
      <c r="D1209" s="169" t="s">
        <v>427</v>
      </c>
      <c r="E1209" s="100">
        <v>64136</v>
      </c>
      <c r="F1209" s="102">
        <v>7.98982390587113</v>
      </c>
      <c r="G1209" s="100">
        <v>251.57</v>
      </c>
      <c r="H1209" s="102">
        <v>2010</v>
      </c>
      <c r="I1209" s="35">
        <v>4437</v>
      </c>
      <c r="J1209" s="162" t="s">
        <v>29</v>
      </c>
      <c r="K1209" s="35"/>
      <c r="L1209" s="151" t="s">
        <v>261</v>
      </c>
      <c r="M1209" s="112" t="str">
        <f t="shared" si="39"/>
        <v>202211闽AV0833</v>
      </c>
    </row>
    <row r="1210" s="85" customFormat="1" ht="20.1" customHeight="1" spans="1:13">
      <c r="A1210" s="98">
        <v>1209</v>
      </c>
      <c r="B1210" s="99">
        <v>44889.2708333333</v>
      </c>
      <c r="C1210" s="143">
        <v>140007</v>
      </c>
      <c r="D1210" s="169" t="s">
        <v>427</v>
      </c>
      <c r="E1210" s="100">
        <v>64582</v>
      </c>
      <c r="F1210" s="102">
        <v>7.98995945163159</v>
      </c>
      <c r="G1210" s="100">
        <v>258.95</v>
      </c>
      <c r="H1210" s="102">
        <v>2069</v>
      </c>
      <c r="I1210" s="35">
        <v>2368</v>
      </c>
      <c r="J1210" s="162" t="s">
        <v>29</v>
      </c>
      <c r="K1210" s="35"/>
      <c r="L1210" s="151" t="s">
        <v>261</v>
      </c>
      <c r="M1210" s="112" t="str">
        <f t="shared" si="39"/>
        <v>202211闽AV0833</v>
      </c>
    </row>
    <row r="1211" s="85" customFormat="1" ht="20.1" customHeight="1" spans="1:13">
      <c r="A1211" s="98">
        <v>1210</v>
      </c>
      <c r="B1211" s="99">
        <v>44890.6736111111</v>
      </c>
      <c r="C1211" s="143">
        <v>140007</v>
      </c>
      <c r="D1211" s="169" t="s">
        <v>427</v>
      </c>
      <c r="E1211" s="100">
        <v>65103</v>
      </c>
      <c r="F1211" s="102">
        <v>7.98991354466859</v>
      </c>
      <c r="G1211" s="102">
        <v>277.6</v>
      </c>
      <c r="H1211" s="102">
        <v>2218</v>
      </c>
      <c r="I1211" s="35">
        <v>94</v>
      </c>
      <c r="J1211" s="162" t="s">
        <v>29</v>
      </c>
      <c r="K1211" s="35"/>
      <c r="L1211" s="151" t="s">
        <v>261</v>
      </c>
      <c r="M1211" s="112" t="str">
        <f t="shared" si="39"/>
        <v>202211闽AV0833</v>
      </c>
    </row>
    <row r="1212" s="85" customFormat="1" ht="20.1" customHeight="1" spans="1:13">
      <c r="A1212" s="98">
        <v>1211</v>
      </c>
      <c r="B1212" s="99">
        <v>44892.4534722222</v>
      </c>
      <c r="C1212" s="143">
        <v>140007</v>
      </c>
      <c r="D1212" s="169" t="s">
        <v>427</v>
      </c>
      <c r="E1212" s="100">
        <v>65718</v>
      </c>
      <c r="F1212" s="102">
        <v>7.99001248439451</v>
      </c>
      <c r="G1212" s="100">
        <v>296.37</v>
      </c>
      <c r="H1212" s="102">
        <v>2368</v>
      </c>
      <c r="I1212" s="35">
        <v>4226</v>
      </c>
      <c r="J1212" s="162" t="s">
        <v>156</v>
      </c>
      <c r="K1212" s="35"/>
      <c r="L1212" s="151" t="s">
        <v>261</v>
      </c>
      <c r="M1212" s="112" t="str">
        <f t="shared" si="39"/>
        <v>202211闽AV0833</v>
      </c>
    </row>
    <row r="1213" s="85" customFormat="1" ht="20.1" customHeight="1" spans="1:13">
      <c r="A1213" s="98">
        <v>1212</v>
      </c>
      <c r="B1213" s="99">
        <v>44893.85</v>
      </c>
      <c r="C1213" s="143">
        <v>140007</v>
      </c>
      <c r="D1213" s="169" t="s">
        <v>427</v>
      </c>
      <c r="E1213" s="100">
        <v>66195</v>
      </c>
      <c r="F1213" s="102">
        <v>7.98972438716419</v>
      </c>
      <c r="G1213" s="100">
        <v>229.67</v>
      </c>
      <c r="H1213" s="102">
        <v>1835</v>
      </c>
      <c r="I1213" s="35">
        <v>2326</v>
      </c>
      <c r="J1213" s="162" t="s">
        <v>29</v>
      </c>
      <c r="K1213" s="35"/>
      <c r="L1213" s="151" t="s">
        <v>261</v>
      </c>
      <c r="M1213" s="112" t="str">
        <f t="shared" si="39"/>
        <v>202211闽AV0833</v>
      </c>
    </row>
    <row r="1214" s="85" customFormat="1" ht="20.1" customHeight="1" spans="1:13">
      <c r="A1214" s="98">
        <v>1213</v>
      </c>
      <c r="B1214" s="99">
        <v>44895.1729166667</v>
      </c>
      <c r="C1214" s="143">
        <v>140007</v>
      </c>
      <c r="D1214" s="169" t="s">
        <v>427</v>
      </c>
      <c r="E1214" s="100">
        <v>66641</v>
      </c>
      <c r="F1214" s="102">
        <v>7.98993275985125</v>
      </c>
      <c r="G1214" s="100">
        <v>266.21</v>
      </c>
      <c r="H1214" s="102">
        <v>2127</v>
      </c>
      <c r="I1214" s="35">
        <v>199</v>
      </c>
      <c r="J1214" s="162" t="s">
        <v>29</v>
      </c>
      <c r="K1214" s="35"/>
      <c r="L1214" s="151" t="s">
        <v>261</v>
      </c>
      <c r="M1214" s="112" t="str">
        <f t="shared" si="39"/>
        <v>202211闽AV0833</v>
      </c>
    </row>
    <row r="1215" s="85" customFormat="1" ht="20.1" customHeight="1" spans="1:13">
      <c r="A1215" s="98">
        <v>1214</v>
      </c>
      <c r="B1215" s="99"/>
      <c r="C1215" s="165"/>
      <c r="D1215" s="166"/>
      <c r="E1215" s="100"/>
      <c r="F1215" s="102"/>
      <c r="G1215" s="100"/>
      <c r="H1215" s="102"/>
      <c r="I1215" s="35"/>
      <c r="J1215" s="123"/>
      <c r="K1215" s="35"/>
      <c r="L1215" s="147"/>
      <c r="M1215" s="112" t="str">
        <f t="shared" si="39"/>
        <v>19001</v>
      </c>
    </row>
    <row r="1216" s="85" customFormat="1" ht="20.1" customHeight="1" spans="1:13">
      <c r="A1216" s="98">
        <v>1215</v>
      </c>
      <c r="B1216" s="99">
        <v>44868.575</v>
      </c>
      <c r="C1216" s="143">
        <v>144004</v>
      </c>
      <c r="D1216" s="170" t="s">
        <v>428</v>
      </c>
      <c r="E1216" s="100">
        <v>23256</v>
      </c>
      <c r="F1216" s="102">
        <v>8.01</v>
      </c>
      <c r="G1216" s="100">
        <v>130</v>
      </c>
      <c r="H1216" s="102">
        <v>1041.3</v>
      </c>
      <c r="I1216" s="35">
        <v>1616.7</v>
      </c>
      <c r="J1216" s="7" t="s">
        <v>40</v>
      </c>
      <c r="K1216" s="35"/>
      <c r="L1216" s="151" t="s">
        <v>261</v>
      </c>
      <c r="M1216" s="112" t="str">
        <f t="shared" si="39"/>
        <v>202211闽AU8651</v>
      </c>
    </row>
    <row r="1217" s="85" customFormat="1" ht="20.1" customHeight="1" spans="1:13">
      <c r="A1217" s="98">
        <v>1216</v>
      </c>
      <c r="B1217" s="99">
        <v>44873.3173611111</v>
      </c>
      <c r="C1217" s="143">
        <v>144004</v>
      </c>
      <c r="D1217" s="170" t="s">
        <v>428</v>
      </c>
      <c r="E1217" s="100">
        <v>23528</v>
      </c>
      <c r="F1217" s="102">
        <v>8.12998322281697</v>
      </c>
      <c r="G1217" s="100">
        <v>125.17</v>
      </c>
      <c r="H1217" s="102">
        <v>1017.63</v>
      </c>
      <c r="I1217" s="35">
        <v>599.07</v>
      </c>
      <c r="J1217" s="7" t="s">
        <v>40</v>
      </c>
      <c r="K1217" s="35"/>
      <c r="L1217" s="151" t="s">
        <v>261</v>
      </c>
      <c r="M1217" s="112" t="str">
        <f t="shared" si="39"/>
        <v>202211闽AU8651</v>
      </c>
    </row>
    <row r="1218" s="85" customFormat="1" ht="20.1" customHeight="1" spans="1:13">
      <c r="A1218" s="98">
        <v>1217</v>
      </c>
      <c r="B1218" s="99">
        <v>44880.21875</v>
      </c>
      <c r="C1218" s="143">
        <v>144004</v>
      </c>
      <c r="D1218" s="170" t="s">
        <v>428</v>
      </c>
      <c r="E1218" s="100">
        <v>23749</v>
      </c>
      <c r="F1218" s="102">
        <v>8.12959696023884</v>
      </c>
      <c r="G1218" s="100">
        <v>73.69</v>
      </c>
      <c r="H1218" s="102">
        <v>599.07</v>
      </c>
      <c r="I1218" s="35">
        <v>0</v>
      </c>
      <c r="J1218" s="7" t="s">
        <v>40</v>
      </c>
      <c r="K1218" s="35"/>
      <c r="L1218" s="151" t="s">
        <v>261</v>
      </c>
      <c r="M1218" s="112" t="str">
        <f t="shared" si="39"/>
        <v>202211闽AU8651</v>
      </c>
    </row>
    <row r="1219" s="85" customFormat="1" ht="20.1" customHeight="1" spans="1:13">
      <c r="A1219" s="98">
        <v>1218</v>
      </c>
      <c r="B1219" s="99">
        <v>44884.6368055556</v>
      </c>
      <c r="C1219" s="143">
        <v>144004</v>
      </c>
      <c r="D1219" s="170" t="s">
        <v>428</v>
      </c>
      <c r="E1219" s="100">
        <v>23974</v>
      </c>
      <c r="F1219" s="102">
        <v>8.12997389447037</v>
      </c>
      <c r="G1219" s="100">
        <v>126.41</v>
      </c>
      <c r="H1219" s="102">
        <v>1027.71</v>
      </c>
      <c r="I1219" s="35">
        <v>2972.29</v>
      </c>
      <c r="J1219" s="7" t="s">
        <v>40</v>
      </c>
      <c r="K1219" s="35"/>
      <c r="L1219" s="151" t="s">
        <v>261</v>
      </c>
      <c r="M1219" s="112" t="str">
        <f t="shared" ref="M1219:M1282" si="40">YEAR(B1219)&amp;MONTH(B1219)&amp;D1219</f>
        <v>202211闽AU8651</v>
      </c>
    </row>
    <row r="1220" s="85" customFormat="1" ht="20.1" customHeight="1" spans="1:13">
      <c r="A1220" s="98">
        <v>1219</v>
      </c>
      <c r="B1220" s="99">
        <v>44889.4493055556</v>
      </c>
      <c r="C1220" s="143">
        <v>144004</v>
      </c>
      <c r="D1220" s="170" t="s">
        <v>428</v>
      </c>
      <c r="E1220" s="100">
        <v>24221</v>
      </c>
      <c r="F1220" s="102">
        <v>7.99004168596572</v>
      </c>
      <c r="G1220" s="100">
        <v>129.54</v>
      </c>
      <c r="H1220" s="102">
        <v>1035.03</v>
      </c>
      <c r="I1220" s="35">
        <v>1937.26</v>
      </c>
      <c r="J1220" s="7" t="s">
        <v>40</v>
      </c>
      <c r="K1220" s="35"/>
      <c r="L1220" s="151" t="s">
        <v>261</v>
      </c>
      <c r="M1220" s="112" t="str">
        <f t="shared" si="40"/>
        <v>202211闽AU8651</v>
      </c>
    </row>
    <row r="1221" s="85" customFormat="1" ht="20.1" customHeight="1" spans="1:13">
      <c r="A1221" s="98">
        <v>1220</v>
      </c>
      <c r="B1221" s="99">
        <v>44893.2680555556</v>
      </c>
      <c r="C1221" s="143">
        <v>144004</v>
      </c>
      <c r="D1221" s="170" t="s">
        <v>428</v>
      </c>
      <c r="E1221" s="100">
        <v>24404</v>
      </c>
      <c r="F1221" s="102">
        <v>7.9900193174501</v>
      </c>
      <c r="G1221" s="100">
        <v>124.24</v>
      </c>
      <c r="H1221" s="102">
        <v>992.68</v>
      </c>
      <c r="I1221" s="35">
        <v>944.58</v>
      </c>
      <c r="J1221" s="7" t="s">
        <v>40</v>
      </c>
      <c r="K1221" s="35"/>
      <c r="L1221" s="151" t="s">
        <v>261</v>
      </c>
      <c r="M1221" s="112" t="str">
        <f t="shared" si="40"/>
        <v>202211闽AU8651</v>
      </c>
    </row>
    <row r="1222" s="85" customFormat="1" ht="20.1" customHeight="1" spans="1:13">
      <c r="A1222" s="98">
        <v>1221</v>
      </c>
      <c r="B1222" s="99"/>
      <c r="C1222" s="143"/>
      <c r="D1222" s="143"/>
      <c r="E1222" s="100"/>
      <c r="F1222" s="102"/>
      <c r="G1222" s="100"/>
      <c r="H1222" s="102"/>
      <c r="I1222" s="35"/>
      <c r="J1222" s="35"/>
      <c r="K1222" s="35"/>
      <c r="L1222" s="145"/>
      <c r="M1222" s="112" t="str">
        <f t="shared" si="40"/>
        <v>19001</v>
      </c>
    </row>
    <row r="1223" s="85" customFormat="1" ht="20.1" customHeight="1" spans="1:13">
      <c r="A1223" s="98">
        <v>1222</v>
      </c>
      <c r="B1223" s="99">
        <v>44866.2729166667</v>
      </c>
      <c r="C1223" s="143">
        <v>141012</v>
      </c>
      <c r="D1223" s="171" t="s">
        <v>429</v>
      </c>
      <c r="E1223" s="100">
        <v>12696</v>
      </c>
      <c r="F1223" s="102">
        <v>8.01122194513716</v>
      </c>
      <c r="G1223" s="100">
        <v>32.08</v>
      </c>
      <c r="H1223" s="102">
        <v>257</v>
      </c>
      <c r="I1223" s="35">
        <v>0.95</v>
      </c>
      <c r="J1223" s="7" t="s">
        <v>42</v>
      </c>
      <c r="K1223" s="35"/>
      <c r="L1223" s="146" t="s">
        <v>262</v>
      </c>
      <c r="M1223" s="112" t="str">
        <f t="shared" si="40"/>
        <v>202211闽AU9387</v>
      </c>
    </row>
    <row r="1224" s="85" customFormat="1" ht="20.1" customHeight="1" spans="1:13">
      <c r="A1224" s="98">
        <v>1223</v>
      </c>
      <c r="B1224" s="99">
        <v>44866.4680555556</v>
      </c>
      <c r="C1224" s="143">
        <v>141012</v>
      </c>
      <c r="D1224" s="171" t="s">
        <v>429</v>
      </c>
      <c r="E1224" s="100">
        <v>12729</v>
      </c>
      <c r="F1224" s="102">
        <v>8.01004394224733</v>
      </c>
      <c r="G1224" s="100">
        <v>111.51</v>
      </c>
      <c r="H1224" s="102">
        <v>893.2</v>
      </c>
      <c r="I1224" s="35">
        <v>2107.78</v>
      </c>
      <c r="J1224" s="7" t="s">
        <v>42</v>
      </c>
      <c r="K1224" s="35"/>
      <c r="L1224" s="151" t="s">
        <v>261</v>
      </c>
      <c r="M1224" s="112" t="str">
        <f t="shared" si="40"/>
        <v>202211闽AU9387</v>
      </c>
    </row>
    <row r="1225" s="85" customFormat="1" ht="20.1" customHeight="1" spans="1:13">
      <c r="A1225" s="98">
        <v>1224</v>
      </c>
      <c r="B1225" s="99">
        <v>44868.575</v>
      </c>
      <c r="C1225" s="143">
        <v>141012</v>
      </c>
      <c r="D1225" s="171" t="s">
        <v>429</v>
      </c>
      <c r="E1225" s="100">
        <v>13004</v>
      </c>
      <c r="F1225" s="102">
        <v>8.00997126922427</v>
      </c>
      <c r="G1225" s="100">
        <v>118.34</v>
      </c>
      <c r="H1225" s="102">
        <v>947.9</v>
      </c>
      <c r="I1225" s="35">
        <v>1159.88</v>
      </c>
      <c r="J1225" s="7" t="s">
        <v>42</v>
      </c>
      <c r="K1225" s="35"/>
      <c r="L1225" s="151" t="s">
        <v>261</v>
      </c>
      <c r="M1225" s="112" t="str">
        <f t="shared" si="40"/>
        <v>202211闽AU9387</v>
      </c>
    </row>
    <row r="1226" s="85" customFormat="1" ht="20.1" customHeight="1" spans="1:13">
      <c r="A1226" s="98">
        <v>1225</v>
      </c>
      <c r="B1226" s="99">
        <v>44870.2520833333</v>
      </c>
      <c r="C1226" s="143">
        <v>141012</v>
      </c>
      <c r="D1226" s="171" t="s">
        <v>429</v>
      </c>
      <c r="E1226" s="100">
        <v>13211</v>
      </c>
      <c r="F1226" s="102">
        <v>8.00996906153317</v>
      </c>
      <c r="G1226" s="100">
        <v>116.36</v>
      </c>
      <c r="H1226" s="102">
        <v>932.04</v>
      </c>
      <c r="I1226" s="35">
        <v>227.84</v>
      </c>
      <c r="J1226" s="7" t="s">
        <v>42</v>
      </c>
      <c r="K1226" s="35"/>
      <c r="L1226" s="151" t="s">
        <v>261</v>
      </c>
      <c r="M1226" s="112" t="str">
        <f t="shared" si="40"/>
        <v>202211闽AU9387</v>
      </c>
    </row>
    <row r="1227" s="85" customFormat="1" ht="20.1" customHeight="1" spans="1:13">
      <c r="A1227" s="98">
        <v>1226</v>
      </c>
      <c r="B1227" s="99">
        <v>44871.6416666667</v>
      </c>
      <c r="C1227" s="143">
        <v>141012</v>
      </c>
      <c r="D1227" s="171" t="s">
        <v>429</v>
      </c>
      <c r="E1227" s="100">
        <v>13489</v>
      </c>
      <c r="F1227" s="102">
        <v>8.0112517580872</v>
      </c>
      <c r="G1227" s="100">
        <v>28.44</v>
      </c>
      <c r="H1227" s="102">
        <v>227.84</v>
      </c>
      <c r="I1227" s="35">
        <v>0</v>
      </c>
      <c r="J1227" s="7" t="s">
        <v>42</v>
      </c>
      <c r="K1227" s="35"/>
      <c r="L1227" s="151" t="s">
        <v>261</v>
      </c>
      <c r="M1227" s="112" t="str">
        <f t="shared" si="40"/>
        <v>202211闽AU9387</v>
      </c>
    </row>
    <row r="1228" s="85" customFormat="1" ht="20.1" customHeight="1" spans="1:13">
      <c r="A1228" s="98">
        <v>1227</v>
      </c>
      <c r="B1228" s="99">
        <v>44872.2347222222</v>
      </c>
      <c r="C1228" s="143">
        <v>141012</v>
      </c>
      <c r="D1228" s="171" t="s">
        <v>429</v>
      </c>
      <c r="E1228" s="100">
        <v>13519</v>
      </c>
      <c r="F1228" s="102">
        <v>8.01001753067869</v>
      </c>
      <c r="G1228" s="100">
        <v>119.79</v>
      </c>
      <c r="H1228" s="102">
        <v>959.52</v>
      </c>
      <c r="I1228" s="35">
        <v>1040.48</v>
      </c>
      <c r="J1228" s="7" t="s">
        <v>42</v>
      </c>
      <c r="K1228" s="35"/>
      <c r="L1228" s="151" t="s">
        <v>261</v>
      </c>
      <c r="M1228" s="112" t="str">
        <f t="shared" si="40"/>
        <v>202211闽AU9387</v>
      </c>
    </row>
    <row r="1229" s="85" customFormat="1" ht="20.1" customHeight="1" spans="1:13">
      <c r="A1229" s="98">
        <v>1228</v>
      </c>
      <c r="B1229" s="99">
        <v>44873.4534722222</v>
      </c>
      <c r="C1229" s="143">
        <v>141012</v>
      </c>
      <c r="D1229" s="171" t="s">
        <v>429</v>
      </c>
      <c r="E1229" s="100">
        <v>13728</v>
      </c>
      <c r="F1229" s="102">
        <v>8.13003678672256</v>
      </c>
      <c r="G1229" s="100">
        <v>116.89</v>
      </c>
      <c r="H1229" s="102">
        <v>950.32</v>
      </c>
      <c r="I1229" s="35">
        <v>90.16</v>
      </c>
      <c r="J1229" s="7" t="s">
        <v>42</v>
      </c>
      <c r="K1229" s="35"/>
      <c r="L1229" s="151" t="s">
        <v>261</v>
      </c>
      <c r="M1229" s="112" t="str">
        <f t="shared" si="40"/>
        <v>202211闽AU9387</v>
      </c>
    </row>
    <row r="1230" s="85" customFormat="1" ht="20.1" customHeight="1" spans="1:13">
      <c r="A1230" s="98">
        <v>1229</v>
      </c>
      <c r="B1230" s="99">
        <v>44878.4763888889</v>
      </c>
      <c r="C1230" s="143">
        <v>141012</v>
      </c>
      <c r="D1230" s="171" t="s">
        <v>429</v>
      </c>
      <c r="E1230" s="100">
        <v>13991</v>
      </c>
      <c r="F1230" s="102">
        <v>8.12999911323934</v>
      </c>
      <c r="G1230" s="100">
        <v>112.77</v>
      </c>
      <c r="H1230" s="102">
        <v>916.82</v>
      </c>
      <c r="I1230" s="35">
        <v>1173.34</v>
      </c>
      <c r="J1230" s="7" t="s">
        <v>42</v>
      </c>
      <c r="K1230" s="35"/>
      <c r="L1230" s="151" t="s">
        <v>261</v>
      </c>
      <c r="M1230" s="112" t="str">
        <f t="shared" si="40"/>
        <v>202211闽AU9387</v>
      </c>
    </row>
    <row r="1231" s="85" customFormat="1" ht="20.1" customHeight="1" spans="1:13">
      <c r="A1231" s="98">
        <v>1230</v>
      </c>
      <c r="B1231" s="99">
        <v>44880.3875</v>
      </c>
      <c r="C1231" s="143">
        <v>141012</v>
      </c>
      <c r="D1231" s="171" t="s">
        <v>429</v>
      </c>
      <c r="E1231" s="100">
        <v>14267</v>
      </c>
      <c r="F1231" s="102">
        <v>8.12993977394604</v>
      </c>
      <c r="G1231" s="100">
        <v>121.21</v>
      </c>
      <c r="H1231" s="102">
        <v>985.43</v>
      </c>
      <c r="I1231" s="35">
        <v>187.91</v>
      </c>
      <c r="J1231" s="7" t="s">
        <v>42</v>
      </c>
      <c r="K1231" s="35"/>
      <c r="L1231" s="151" t="s">
        <v>261</v>
      </c>
      <c r="M1231" s="112" t="str">
        <f t="shared" si="40"/>
        <v>202211闽AU9387</v>
      </c>
    </row>
    <row r="1232" s="85" customFormat="1" ht="20.1" customHeight="1" spans="1:13">
      <c r="A1232" s="98">
        <v>1231</v>
      </c>
      <c r="B1232" s="99">
        <v>44882.7291666667</v>
      </c>
      <c r="C1232" s="143">
        <v>141012</v>
      </c>
      <c r="D1232" s="171" t="s">
        <v>429</v>
      </c>
      <c r="E1232" s="100">
        <v>14599</v>
      </c>
      <c r="F1232" s="102">
        <v>8.13000081812975</v>
      </c>
      <c r="G1232" s="100">
        <v>122.23</v>
      </c>
      <c r="H1232" s="102">
        <v>993.73</v>
      </c>
      <c r="I1232" s="35">
        <v>1194.18</v>
      </c>
      <c r="J1232" s="7" t="s">
        <v>42</v>
      </c>
      <c r="K1232" s="35"/>
      <c r="L1232" s="151" t="s">
        <v>261</v>
      </c>
      <c r="M1232" s="112" t="str">
        <f t="shared" si="40"/>
        <v>202211闽AU9387</v>
      </c>
    </row>
    <row r="1233" s="85" customFormat="1" ht="20.1" customHeight="1" spans="1:13">
      <c r="A1233" s="98">
        <v>1232</v>
      </c>
      <c r="B1233" s="99">
        <v>44884.5125</v>
      </c>
      <c r="C1233" s="143">
        <v>141012</v>
      </c>
      <c r="D1233" s="171" t="s">
        <v>429</v>
      </c>
      <c r="E1233" s="100">
        <v>14945</v>
      </c>
      <c r="F1233" s="102">
        <v>8.12992060866689</v>
      </c>
      <c r="G1233" s="100">
        <v>120.92</v>
      </c>
      <c r="H1233" s="102">
        <v>983.07</v>
      </c>
      <c r="I1233" s="35">
        <v>2159.59</v>
      </c>
      <c r="J1233" s="7" t="s">
        <v>42</v>
      </c>
      <c r="K1233" s="35"/>
      <c r="L1233" s="151" t="s">
        <v>261</v>
      </c>
      <c r="M1233" s="112" t="str">
        <f t="shared" si="40"/>
        <v>202211闽AU9387</v>
      </c>
    </row>
    <row r="1234" s="85" customFormat="1" ht="20.1" customHeight="1" spans="1:13">
      <c r="A1234" s="98">
        <v>1233</v>
      </c>
      <c r="B1234" s="99">
        <v>44885.5513888889</v>
      </c>
      <c r="C1234" s="143">
        <v>141012</v>
      </c>
      <c r="D1234" s="171" t="s">
        <v>429</v>
      </c>
      <c r="E1234" s="100">
        <v>15237</v>
      </c>
      <c r="F1234" s="102">
        <v>8.12999754721609</v>
      </c>
      <c r="G1234" s="100">
        <v>122.31</v>
      </c>
      <c r="H1234" s="102">
        <v>994.38</v>
      </c>
      <c r="I1234" s="35">
        <v>1165.21</v>
      </c>
      <c r="J1234" s="7" t="s">
        <v>42</v>
      </c>
      <c r="K1234" s="35"/>
      <c r="L1234" s="151" t="s">
        <v>261</v>
      </c>
      <c r="M1234" s="112" t="str">
        <f t="shared" si="40"/>
        <v>202211闽AU9387</v>
      </c>
    </row>
    <row r="1235" s="85" customFormat="1" ht="20.1" customHeight="1" spans="1:13">
      <c r="A1235" s="98">
        <v>1234</v>
      </c>
      <c r="B1235" s="99">
        <v>44887.3652777778</v>
      </c>
      <c r="C1235" s="143">
        <v>141012</v>
      </c>
      <c r="D1235" s="171" t="s">
        <v>429</v>
      </c>
      <c r="E1235" s="100">
        <v>15544</v>
      </c>
      <c r="F1235" s="102">
        <v>7.98999507954732</v>
      </c>
      <c r="G1235" s="100">
        <v>121.94</v>
      </c>
      <c r="H1235" s="102">
        <v>974.3</v>
      </c>
      <c r="I1235" s="35">
        <v>190.91</v>
      </c>
      <c r="J1235" s="7" t="s">
        <v>42</v>
      </c>
      <c r="K1235" s="35"/>
      <c r="L1235" s="151" t="s">
        <v>261</v>
      </c>
      <c r="M1235" s="112" t="str">
        <f t="shared" si="40"/>
        <v>202211闽AU9387</v>
      </c>
    </row>
    <row r="1236" s="85" customFormat="1" ht="20.1" customHeight="1" spans="1:13">
      <c r="A1236" s="98">
        <v>1235</v>
      </c>
      <c r="B1236" s="99">
        <v>44888.6854166667</v>
      </c>
      <c r="C1236" s="143">
        <v>141012</v>
      </c>
      <c r="D1236" s="171" t="s">
        <v>429</v>
      </c>
      <c r="E1236" s="100">
        <v>15870</v>
      </c>
      <c r="F1236" s="102">
        <v>7.9899556178463</v>
      </c>
      <c r="G1236" s="100">
        <v>128.43</v>
      </c>
      <c r="H1236" s="102">
        <v>1026.15</v>
      </c>
      <c r="I1236" s="35">
        <v>1164.76</v>
      </c>
      <c r="J1236" s="7" t="s">
        <v>42</v>
      </c>
      <c r="K1236" s="35"/>
      <c r="L1236" s="151" t="s">
        <v>261</v>
      </c>
      <c r="M1236" s="112" t="str">
        <f t="shared" si="40"/>
        <v>202211闽AU9387</v>
      </c>
    </row>
    <row r="1237" s="85" customFormat="1" ht="20.1" customHeight="1" spans="1:13">
      <c r="A1237" s="98">
        <v>1236</v>
      </c>
      <c r="B1237" s="99">
        <v>44890.2625</v>
      </c>
      <c r="C1237" s="143">
        <v>141012</v>
      </c>
      <c r="D1237" s="171" t="s">
        <v>429</v>
      </c>
      <c r="E1237" s="100">
        <v>16216</v>
      </c>
      <c r="F1237" s="102">
        <v>7.99003602360696</v>
      </c>
      <c r="G1237" s="100">
        <v>130.47</v>
      </c>
      <c r="H1237" s="102">
        <v>1042.46</v>
      </c>
      <c r="I1237" s="35">
        <v>122.3</v>
      </c>
      <c r="J1237" s="7" t="s">
        <v>42</v>
      </c>
      <c r="K1237" s="35"/>
      <c r="L1237" s="151" t="s">
        <v>261</v>
      </c>
      <c r="M1237" s="112" t="str">
        <f t="shared" si="40"/>
        <v>202211闽AU9387</v>
      </c>
    </row>
    <row r="1238" s="85" customFormat="1" ht="20.1" customHeight="1" spans="1:13">
      <c r="A1238" s="98">
        <v>1237</v>
      </c>
      <c r="B1238" s="99">
        <v>44891.4395833333</v>
      </c>
      <c r="C1238" s="143">
        <v>141012</v>
      </c>
      <c r="D1238" s="171" t="s">
        <v>429</v>
      </c>
      <c r="E1238" s="100">
        <v>16535</v>
      </c>
      <c r="F1238" s="102">
        <v>7.98999438937722</v>
      </c>
      <c r="G1238" s="100">
        <v>106.94</v>
      </c>
      <c r="H1238" s="102">
        <v>854.45</v>
      </c>
      <c r="I1238" s="35">
        <v>1219.15</v>
      </c>
      <c r="J1238" s="7" t="s">
        <v>42</v>
      </c>
      <c r="K1238" s="35"/>
      <c r="L1238" s="151" t="s">
        <v>261</v>
      </c>
      <c r="M1238" s="112" t="str">
        <f t="shared" si="40"/>
        <v>202211闽AU9387</v>
      </c>
    </row>
    <row r="1239" s="85" customFormat="1" ht="20.1" customHeight="1" spans="1:13">
      <c r="A1239" s="98">
        <v>1238</v>
      </c>
      <c r="B1239" s="99">
        <v>44892.7902777778</v>
      </c>
      <c r="C1239" s="143">
        <v>141012</v>
      </c>
      <c r="D1239" s="171" t="s">
        <v>429</v>
      </c>
      <c r="E1239" s="100">
        <v>16867</v>
      </c>
      <c r="F1239" s="102">
        <v>7.98980399050716</v>
      </c>
      <c r="G1239" s="100">
        <v>113.77</v>
      </c>
      <c r="H1239" s="102">
        <v>909</v>
      </c>
      <c r="I1239" s="35">
        <v>310.15</v>
      </c>
      <c r="J1239" s="162" t="s">
        <v>37</v>
      </c>
      <c r="K1239" s="35"/>
      <c r="L1239" s="151" t="s">
        <v>261</v>
      </c>
      <c r="M1239" s="112" t="str">
        <f t="shared" si="40"/>
        <v>202211闽AU9387</v>
      </c>
    </row>
    <row r="1240" s="85" customFormat="1" ht="20.1" customHeight="1" spans="1:13">
      <c r="A1240" s="98">
        <v>1239</v>
      </c>
      <c r="B1240" s="99">
        <v>44893.6979166667</v>
      </c>
      <c r="C1240" s="143">
        <v>141012</v>
      </c>
      <c r="D1240" s="171" t="s">
        <v>429</v>
      </c>
      <c r="E1240" s="100">
        <v>17110</v>
      </c>
      <c r="F1240" s="102">
        <v>7.98992666612942</v>
      </c>
      <c r="G1240" s="100">
        <v>124.09</v>
      </c>
      <c r="H1240" s="102">
        <v>991.47</v>
      </c>
      <c r="I1240" s="35">
        <v>318.68</v>
      </c>
      <c r="J1240" s="7" t="s">
        <v>42</v>
      </c>
      <c r="K1240" s="35"/>
      <c r="L1240" s="151" t="s">
        <v>261</v>
      </c>
      <c r="M1240" s="112" t="str">
        <f t="shared" si="40"/>
        <v>202211闽AU9387</v>
      </c>
    </row>
    <row r="1241" s="85" customFormat="1" ht="20.1" customHeight="1" spans="1:13">
      <c r="A1241" s="98">
        <v>1240</v>
      </c>
      <c r="B1241" s="99">
        <v>44895.28125</v>
      </c>
      <c r="C1241" s="143">
        <v>141012</v>
      </c>
      <c r="D1241" s="171" t="s">
        <v>429</v>
      </c>
      <c r="E1241" s="100">
        <v>17417</v>
      </c>
      <c r="F1241" s="102">
        <v>7.9889696665831</v>
      </c>
      <c r="G1241" s="100">
        <v>39.89</v>
      </c>
      <c r="H1241" s="102">
        <v>318.68</v>
      </c>
      <c r="I1241" s="35">
        <v>0</v>
      </c>
      <c r="J1241" s="7" t="s">
        <v>42</v>
      </c>
      <c r="K1241" s="35"/>
      <c r="L1241" s="151" t="s">
        <v>261</v>
      </c>
      <c r="M1241" s="112" t="str">
        <f t="shared" si="40"/>
        <v>202211闽AU9387</v>
      </c>
    </row>
    <row r="1242" s="85" customFormat="1" ht="20.1" customHeight="1" spans="1:13">
      <c r="A1242" s="98">
        <v>1241</v>
      </c>
      <c r="B1242" s="99">
        <v>44895.4631944444</v>
      </c>
      <c r="C1242" s="143">
        <v>141012</v>
      </c>
      <c r="D1242" s="171" t="s">
        <v>429</v>
      </c>
      <c r="E1242" s="100">
        <v>17494</v>
      </c>
      <c r="F1242" s="102">
        <v>7.98996325835648</v>
      </c>
      <c r="G1242" s="100">
        <v>111.59</v>
      </c>
      <c r="H1242" s="102">
        <v>891.6</v>
      </c>
      <c r="I1242" s="35">
        <v>2108.4</v>
      </c>
      <c r="J1242" s="7" t="s">
        <v>42</v>
      </c>
      <c r="K1242" s="35"/>
      <c r="L1242" s="151" t="s">
        <v>261</v>
      </c>
      <c r="M1242" s="112" t="str">
        <f t="shared" si="40"/>
        <v>202211闽AU9387</v>
      </c>
    </row>
    <row r="1243" s="85" customFormat="1" ht="20.1" customHeight="1" spans="1:13">
      <c r="A1243" s="98">
        <v>1242</v>
      </c>
      <c r="B1243" s="99"/>
      <c r="C1243" s="165"/>
      <c r="D1243" s="143"/>
      <c r="E1243" s="100"/>
      <c r="F1243" s="102"/>
      <c r="G1243" s="100"/>
      <c r="H1243" s="102"/>
      <c r="I1243" s="35"/>
      <c r="J1243" s="35"/>
      <c r="K1243" s="35"/>
      <c r="L1243" s="147"/>
      <c r="M1243" s="112" t="str">
        <f t="shared" si="40"/>
        <v>19001</v>
      </c>
    </row>
    <row r="1244" s="85" customFormat="1" ht="20.1" customHeight="1" spans="1:13">
      <c r="A1244" s="98">
        <v>1243</v>
      </c>
      <c r="B1244" s="99">
        <v>44868.575</v>
      </c>
      <c r="C1244" s="143">
        <v>144003</v>
      </c>
      <c r="D1244" s="170" t="s">
        <v>430</v>
      </c>
      <c r="E1244" s="100">
        <v>13451</v>
      </c>
      <c r="F1244" s="102">
        <v>8.01024140453548</v>
      </c>
      <c r="G1244" s="100">
        <v>136.7</v>
      </c>
      <c r="H1244" s="102">
        <v>1095</v>
      </c>
      <c r="I1244" s="35">
        <v>231</v>
      </c>
      <c r="J1244" s="162" t="s">
        <v>37</v>
      </c>
      <c r="K1244" s="35"/>
      <c r="L1244" s="151" t="s">
        <v>261</v>
      </c>
      <c r="M1244" s="112" t="str">
        <f t="shared" si="40"/>
        <v>202211闽AU9612</v>
      </c>
    </row>
    <row r="1245" s="85" customFormat="1" ht="20.1" customHeight="1" spans="1:13">
      <c r="A1245" s="98">
        <v>1244</v>
      </c>
      <c r="B1245" s="99">
        <v>44872.38125</v>
      </c>
      <c r="C1245" s="143">
        <v>144003</v>
      </c>
      <c r="D1245" s="170" t="s">
        <v>430</v>
      </c>
      <c r="E1245" s="100">
        <v>13576</v>
      </c>
      <c r="F1245" s="102">
        <v>8.01001251564456</v>
      </c>
      <c r="G1245" s="100">
        <v>119.85</v>
      </c>
      <c r="H1245" s="102">
        <v>960</v>
      </c>
      <c r="I1245" s="35">
        <v>271</v>
      </c>
      <c r="J1245" s="162" t="s">
        <v>37</v>
      </c>
      <c r="K1245" s="35"/>
      <c r="L1245" s="151" t="s">
        <v>261</v>
      </c>
      <c r="M1245" s="112" t="str">
        <f t="shared" si="40"/>
        <v>202211闽AU9612</v>
      </c>
    </row>
    <row r="1246" s="85" customFormat="1" ht="20.1" customHeight="1" spans="1:13">
      <c r="A1246" s="98">
        <v>1245</v>
      </c>
      <c r="B1246" s="99">
        <v>44878.5638888889</v>
      </c>
      <c r="C1246" s="143">
        <v>144003</v>
      </c>
      <c r="D1246" s="170" t="s">
        <v>430</v>
      </c>
      <c r="E1246" s="100">
        <v>13724</v>
      </c>
      <c r="F1246" s="102">
        <v>8.13020439061317</v>
      </c>
      <c r="G1246" s="100">
        <v>132.1</v>
      </c>
      <c r="H1246" s="102">
        <v>1074</v>
      </c>
      <c r="I1246" s="35">
        <v>197</v>
      </c>
      <c r="J1246" s="162" t="s">
        <v>37</v>
      </c>
      <c r="K1246" s="35"/>
      <c r="L1246" s="151" t="s">
        <v>261</v>
      </c>
      <c r="M1246" s="112" t="str">
        <f t="shared" si="40"/>
        <v>202211闽AU9612</v>
      </c>
    </row>
    <row r="1247" s="85" customFormat="1" ht="20.1" customHeight="1" spans="1:13">
      <c r="A1247" s="98">
        <v>1246</v>
      </c>
      <c r="B1247" s="99">
        <v>44882.7055555556</v>
      </c>
      <c r="C1247" s="143">
        <v>144003</v>
      </c>
      <c r="D1247" s="170" t="s">
        <v>430</v>
      </c>
      <c r="E1247" s="100">
        <v>13904</v>
      </c>
      <c r="F1247" s="102">
        <v>8.13021429739899</v>
      </c>
      <c r="G1247" s="100">
        <v>122.26</v>
      </c>
      <c r="H1247" s="102">
        <v>994</v>
      </c>
      <c r="I1247" s="35">
        <v>1203</v>
      </c>
      <c r="J1247" s="162" t="s">
        <v>37</v>
      </c>
      <c r="K1247" s="35"/>
      <c r="L1247" s="151" t="s">
        <v>261</v>
      </c>
      <c r="M1247" s="112" t="str">
        <f t="shared" si="40"/>
        <v>202211闽AU9612</v>
      </c>
    </row>
    <row r="1248" s="85" customFormat="1" ht="20.1" customHeight="1" spans="1:13">
      <c r="A1248" s="98">
        <v>1247</v>
      </c>
      <c r="B1248" s="99">
        <v>44890.6527777778</v>
      </c>
      <c r="C1248" s="143">
        <v>144003</v>
      </c>
      <c r="D1248" s="170" t="s">
        <v>430</v>
      </c>
      <c r="E1248" s="100">
        <v>14103</v>
      </c>
      <c r="F1248" s="102">
        <v>7.99002192153602</v>
      </c>
      <c r="G1248" s="100">
        <v>132.29</v>
      </c>
      <c r="H1248" s="102">
        <v>1057</v>
      </c>
      <c r="I1248" s="35">
        <v>109.3</v>
      </c>
      <c r="J1248" s="162" t="s">
        <v>37</v>
      </c>
      <c r="K1248" s="35"/>
      <c r="L1248" s="151" t="s">
        <v>261</v>
      </c>
      <c r="M1248" s="112" t="str">
        <f t="shared" si="40"/>
        <v>202211闽AU9612</v>
      </c>
    </row>
    <row r="1249" s="85" customFormat="1" ht="20.1" customHeight="1" spans="1:13">
      <c r="A1249" s="98">
        <v>1248</v>
      </c>
      <c r="B1249" s="99">
        <v>44894.6951388889</v>
      </c>
      <c r="C1249" s="143">
        <v>144003</v>
      </c>
      <c r="D1249" s="170" t="s">
        <v>430</v>
      </c>
      <c r="E1249" s="100">
        <v>14331</v>
      </c>
      <c r="F1249" s="102">
        <v>7.99011532125206</v>
      </c>
      <c r="G1249" s="100">
        <v>121.4</v>
      </c>
      <c r="H1249" s="102">
        <v>970</v>
      </c>
      <c r="I1249" s="35">
        <v>2139.3</v>
      </c>
      <c r="J1249" s="162" t="s">
        <v>37</v>
      </c>
      <c r="K1249" s="35"/>
      <c r="L1249" s="151" t="s">
        <v>261</v>
      </c>
      <c r="M1249" s="112" t="str">
        <f t="shared" si="40"/>
        <v>202211闽AU9612</v>
      </c>
    </row>
    <row r="1250" s="85" customFormat="1" ht="20.1" customHeight="1" spans="1:13">
      <c r="A1250" s="98">
        <v>1249</v>
      </c>
      <c r="B1250" s="99"/>
      <c r="C1250" s="165"/>
      <c r="D1250" s="143"/>
      <c r="E1250" s="100"/>
      <c r="F1250" s="102"/>
      <c r="G1250" s="100"/>
      <c r="H1250" s="102"/>
      <c r="I1250" s="35"/>
      <c r="J1250" s="35"/>
      <c r="K1250" s="35"/>
      <c r="L1250" s="147"/>
      <c r="M1250" s="112" t="str">
        <f t="shared" si="40"/>
        <v>19001</v>
      </c>
    </row>
    <row r="1251" s="85" customFormat="1" ht="20.1" customHeight="1" spans="1:13">
      <c r="A1251" s="98">
        <v>1250</v>
      </c>
      <c r="B1251" s="99">
        <v>44869</v>
      </c>
      <c r="C1251" s="143">
        <v>121018</v>
      </c>
      <c r="D1251" s="170" t="s">
        <v>431</v>
      </c>
      <c r="E1251" s="100">
        <v>6556</v>
      </c>
      <c r="F1251" s="102">
        <v>8.01025312399872</v>
      </c>
      <c r="G1251" s="100">
        <v>124.84</v>
      </c>
      <c r="H1251" s="102">
        <v>1000</v>
      </c>
      <c r="I1251" s="35">
        <v>342</v>
      </c>
      <c r="J1251" s="7" t="s">
        <v>166</v>
      </c>
      <c r="K1251" s="35"/>
      <c r="L1251" s="151" t="s">
        <v>261</v>
      </c>
      <c r="M1251" s="112" t="str">
        <f t="shared" si="40"/>
        <v>202211闽AU7993</v>
      </c>
    </row>
    <row r="1252" s="85" customFormat="1" ht="20.1" customHeight="1" spans="1:13">
      <c r="A1252" s="98">
        <v>1251</v>
      </c>
      <c r="B1252" s="99">
        <v>44879</v>
      </c>
      <c r="C1252" s="143">
        <v>121018</v>
      </c>
      <c r="D1252" s="170" t="s">
        <v>431</v>
      </c>
      <c r="E1252" s="100">
        <v>6795</v>
      </c>
      <c r="F1252" s="102">
        <v>8.13008130081301</v>
      </c>
      <c r="G1252" s="100">
        <v>36.9</v>
      </c>
      <c r="H1252" s="102">
        <v>300</v>
      </c>
      <c r="I1252" s="35">
        <v>12</v>
      </c>
      <c r="J1252" s="7" t="s">
        <v>432</v>
      </c>
      <c r="K1252" s="35"/>
      <c r="L1252" s="151" t="s">
        <v>261</v>
      </c>
      <c r="M1252" s="112" t="str">
        <f t="shared" si="40"/>
        <v>202211闽AU7993</v>
      </c>
    </row>
    <row r="1253" s="85" customFormat="1" ht="20.1" customHeight="1" spans="1:13">
      <c r="A1253" s="98">
        <v>1252</v>
      </c>
      <c r="B1253" s="99">
        <v>44880</v>
      </c>
      <c r="C1253" s="143">
        <v>121018</v>
      </c>
      <c r="D1253" s="170" t="s">
        <v>431</v>
      </c>
      <c r="E1253" s="100">
        <v>6832</v>
      </c>
      <c r="F1253" s="102">
        <v>8.12991522827086</v>
      </c>
      <c r="G1253" s="100">
        <v>97.91</v>
      </c>
      <c r="H1253" s="102">
        <v>796</v>
      </c>
      <c r="I1253" s="35">
        <v>1216</v>
      </c>
      <c r="J1253" s="7" t="s">
        <v>432</v>
      </c>
      <c r="K1253" s="35"/>
      <c r="L1253" s="151" t="s">
        <v>261</v>
      </c>
      <c r="M1253" s="112" t="str">
        <f t="shared" si="40"/>
        <v>202211闽AU7993</v>
      </c>
    </row>
    <row r="1254" s="85" customFormat="1" ht="20.1" customHeight="1" spans="1:13">
      <c r="A1254" s="98">
        <v>1253</v>
      </c>
      <c r="B1254" s="99">
        <v>44883</v>
      </c>
      <c r="C1254" s="143">
        <v>121018</v>
      </c>
      <c r="D1254" s="170" t="s">
        <v>431</v>
      </c>
      <c r="E1254" s="100">
        <v>7007</v>
      </c>
      <c r="F1254" s="102">
        <v>8.13008130081301</v>
      </c>
      <c r="G1254" s="100">
        <v>118.08</v>
      </c>
      <c r="H1254" s="102">
        <v>960</v>
      </c>
      <c r="I1254" s="35">
        <v>256</v>
      </c>
      <c r="J1254" s="7" t="s">
        <v>432</v>
      </c>
      <c r="K1254" s="35"/>
      <c r="L1254" s="151" t="s">
        <v>261</v>
      </c>
      <c r="M1254" s="112" t="str">
        <f t="shared" si="40"/>
        <v>202211闽AU7993</v>
      </c>
    </row>
    <row r="1255" s="85" customFormat="1" ht="20.1" customHeight="1" spans="1:13">
      <c r="A1255" s="98">
        <v>1254</v>
      </c>
      <c r="B1255" s="99">
        <v>44888</v>
      </c>
      <c r="C1255" s="143">
        <v>121018</v>
      </c>
      <c r="D1255" s="170" t="s">
        <v>431</v>
      </c>
      <c r="E1255" s="100">
        <v>7270</v>
      </c>
      <c r="F1255" s="102">
        <v>7.99007444168734</v>
      </c>
      <c r="G1255" s="100">
        <v>120.9</v>
      </c>
      <c r="H1255" s="102">
        <v>966</v>
      </c>
      <c r="I1255" s="35">
        <v>1290</v>
      </c>
      <c r="J1255" s="7" t="s">
        <v>432</v>
      </c>
      <c r="K1255" s="35"/>
      <c r="L1255" s="151" t="s">
        <v>261</v>
      </c>
      <c r="M1255" s="112" t="str">
        <f t="shared" si="40"/>
        <v>202211闽AU7993</v>
      </c>
    </row>
    <row r="1256" s="85" customFormat="1" ht="20.1" customHeight="1" spans="1:13">
      <c r="A1256" s="98">
        <v>1255</v>
      </c>
      <c r="B1256" s="99">
        <v>44894</v>
      </c>
      <c r="C1256" s="143">
        <v>121018</v>
      </c>
      <c r="D1256" s="170" t="s">
        <v>431</v>
      </c>
      <c r="E1256" s="100">
        <v>7521</v>
      </c>
      <c r="F1256" s="102">
        <v>7.99019607843137</v>
      </c>
      <c r="G1256" s="100">
        <v>122.4</v>
      </c>
      <c r="H1256" s="102">
        <v>978</v>
      </c>
      <c r="I1256" s="35">
        <v>280</v>
      </c>
      <c r="J1256" s="7" t="s">
        <v>432</v>
      </c>
      <c r="K1256" s="35"/>
      <c r="L1256" s="151" t="s">
        <v>261</v>
      </c>
      <c r="M1256" s="112" t="str">
        <f t="shared" si="40"/>
        <v>202211闽AU7993</v>
      </c>
    </row>
    <row r="1257" s="85" customFormat="1" ht="20.1" customHeight="1" spans="1:13">
      <c r="A1257" s="98">
        <v>1256</v>
      </c>
      <c r="B1257" s="99"/>
      <c r="C1257" s="165"/>
      <c r="D1257" s="143"/>
      <c r="E1257" s="100"/>
      <c r="F1257" s="102"/>
      <c r="G1257" s="100"/>
      <c r="H1257" s="102"/>
      <c r="I1257" s="35"/>
      <c r="J1257" s="35"/>
      <c r="K1257" s="35"/>
      <c r="L1257" s="147"/>
      <c r="M1257" s="112" t="str">
        <f t="shared" si="40"/>
        <v>19001</v>
      </c>
    </row>
    <row r="1258" s="85" customFormat="1" ht="20.1" customHeight="1" spans="1:13">
      <c r="A1258" s="98">
        <v>1257</v>
      </c>
      <c r="B1258" s="99">
        <v>44866</v>
      </c>
      <c r="C1258" s="143">
        <v>121017</v>
      </c>
      <c r="D1258" s="170" t="s">
        <v>433</v>
      </c>
      <c r="E1258" s="100">
        <v>15565</v>
      </c>
      <c r="F1258" s="102">
        <v>8.00961153384061</v>
      </c>
      <c r="G1258" s="100">
        <v>99.88</v>
      </c>
      <c r="H1258" s="102">
        <v>800</v>
      </c>
      <c r="I1258" s="35">
        <v>1224</v>
      </c>
      <c r="J1258" s="7" t="s">
        <v>379</v>
      </c>
      <c r="K1258" s="35"/>
      <c r="L1258" s="151" t="s">
        <v>261</v>
      </c>
      <c r="M1258" s="112" t="str">
        <f t="shared" si="40"/>
        <v>202211闽AU8195</v>
      </c>
    </row>
    <row r="1259" s="85" customFormat="1" ht="20.1" customHeight="1" spans="1:13">
      <c r="A1259" s="98">
        <v>1258</v>
      </c>
      <c r="B1259" s="99">
        <v>44870</v>
      </c>
      <c r="C1259" s="143">
        <v>121017</v>
      </c>
      <c r="D1259" s="170" t="s">
        <v>433</v>
      </c>
      <c r="E1259" s="100">
        <v>15788</v>
      </c>
      <c r="F1259" s="102">
        <v>8.00995411773855</v>
      </c>
      <c r="G1259" s="100">
        <v>128.59</v>
      </c>
      <c r="H1259" s="102">
        <v>1030</v>
      </c>
      <c r="I1259" s="35">
        <v>194</v>
      </c>
      <c r="J1259" s="7" t="s">
        <v>379</v>
      </c>
      <c r="K1259" s="35"/>
      <c r="L1259" s="151" t="s">
        <v>261</v>
      </c>
      <c r="M1259" s="112" t="str">
        <f t="shared" si="40"/>
        <v>202211闽AU8195</v>
      </c>
    </row>
    <row r="1260" s="85" customFormat="1" ht="20.1" customHeight="1" spans="1:13">
      <c r="A1260" s="98">
        <v>1259</v>
      </c>
      <c r="B1260" s="99">
        <v>44877</v>
      </c>
      <c r="C1260" s="143">
        <v>121017</v>
      </c>
      <c r="D1260" s="170" t="s">
        <v>433</v>
      </c>
      <c r="E1260" s="100">
        <v>16017</v>
      </c>
      <c r="F1260" s="102">
        <v>8.13008130081301</v>
      </c>
      <c r="G1260" s="100">
        <v>118.08</v>
      </c>
      <c r="H1260" s="102">
        <v>960</v>
      </c>
      <c r="I1260" s="35">
        <v>1234</v>
      </c>
      <c r="J1260" s="7" t="s">
        <v>168</v>
      </c>
      <c r="K1260" s="35"/>
      <c r="L1260" s="151" t="s">
        <v>261</v>
      </c>
      <c r="M1260" s="112" t="str">
        <f t="shared" si="40"/>
        <v>202211闽AU8195</v>
      </c>
    </row>
    <row r="1261" s="85" customFormat="1" ht="20.1" customHeight="1" spans="1:13">
      <c r="A1261" s="98">
        <v>1260</v>
      </c>
      <c r="B1261" s="99">
        <v>44882</v>
      </c>
      <c r="C1261" s="143">
        <v>121017</v>
      </c>
      <c r="D1261" s="170" t="s">
        <v>433</v>
      </c>
      <c r="E1261" s="100">
        <v>16193</v>
      </c>
      <c r="F1261" s="102">
        <v>8.13034891375905</v>
      </c>
      <c r="G1261" s="100">
        <v>91.14</v>
      </c>
      <c r="H1261" s="102">
        <v>741</v>
      </c>
      <c r="I1261" s="35">
        <v>493</v>
      </c>
      <c r="J1261" s="7" t="s">
        <v>168</v>
      </c>
      <c r="K1261" s="35"/>
      <c r="L1261" s="151" t="s">
        <v>261</v>
      </c>
      <c r="M1261" s="112" t="str">
        <f t="shared" si="40"/>
        <v>202211闽AU8195</v>
      </c>
    </row>
    <row r="1262" s="85" customFormat="1" ht="20.1" customHeight="1" spans="1:13">
      <c r="A1262" s="98">
        <v>1261</v>
      </c>
      <c r="B1262" s="99">
        <v>44886</v>
      </c>
      <c r="C1262" s="143">
        <v>121017</v>
      </c>
      <c r="D1262" s="170" t="s">
        <v>433</v>
      </c>
      <c r="E1262" s="100">
        <v>16456</v>
      </c>
      <c r="F1262" s="102">
        <v>8.12994722955145</v>
      </c>
      <c r="G1262" s="100">
        <v>60.64</v>
      </c>
      <c r="H1262" s="102">
        <v>493</v>
      </c>
      <c r="I1262" s="35">
        <v>0</v>
      </c>
      <c r="J1262" s="7" t="s">
        <v>168</v>
      </c>
      <c r="K1262" s="35"/>
      <c r="L1262" s="151" t="s">
        <v>261</v>
      </c>
      <c r="M1262" s="112" t="str">
        <f t="shared" si="40"/>
        <v>202211闽AU8195</v>
      </c>
    </row>
    <row r="1263" s="85" customFormat="1" ht="20.1" customHeight="1" spans="1:13">
      <c r="A1263" s="98">
        <v>1262</v>
      </c>
      <c r="B1263" s="99">
        <v>44891</v>
      </c>
      <c r="C1263" s="143">
        <v>121017</v>
      </c>
      <c r="D1263" s="170" t="s">
        <v>433</v>
      </c>
      <c r="E1263" s="100">
        <v>16573</v>
      </c>
      <c r="F1263" s="102">
        <v>7.98969072164948</v>
      </c>
      <c r="G1263" s="100">
        <v>116.4</v>
      </c>
      <c r="H1263" s="102">
        <v>930</v>
      </c>
      <c r="I1263" s="35">
        <v>1070</v>
      </c>
      <c r="J1263" s="7" t="s">
        <v>168</v>
      </c>
      <c r="K1263" s="35"/>
      <c r="L1263" s="151" t="s">
        <v>261</v>
      </c>
      <c r="M1263" s="112" t="str">
        <f t="shared" si="40"/>
        <v>202211闽AU8195</v>
      </c>
    </row>
    <row r="1264" s="85" customFormat="1" ht="20.1" customHeight="1" spans="1:13">
      <c r="A1264" s="98">
        <v>1263</v>
      </c>
      <c r="B1264" s="99"/>
      <c r="C1264" s="165"/>
      <c r="D1264" s="143"/>
      <c r="E1264" s="100"/>
      <c r="F1264" s="102"/>
      <c r="G1264" s="100"/>
      <c r="H1264" s="102"/>
      <c r="I1264" s="35"/>
      <c r="J1264" s="35"/>
      <c r="K1264" s="35"/>
      <c r="L1264" s="145"/>
      <c r="M1264" s="112" t="str">
        <f t="shared" si="40"/>
        <v>19001</v>
      </c>
    </row>
    <row r="1265" s="85" customFormat="1" ht="20.1" customHeight="1" spans="1:13">
      <c r="A1265" s="98">
        <v>1264</v>
      </c>
      <c r="B1265" s="99">
        <v>44868</v>
      </c>
      <c r="C1265" s="143">
        <v>121020</v>
      </c>
      <c r="D1265" s="170" t="s">
        <v>434</v>
      </c>
      <c r="E1265" s="100">
        <v>12498</v>
      </c>
      <c r="F1265" s="102">
        <v>8.00994583074327</v>
      </c>
      <c r="G1265" s="100">
        <v>112.61</v>
      </c>
      <c r="H1265" s="102">
        <v>902</v>
      </c>
      <c r="I1265" s="35">
        <v>98</v>
      </c>
      <c r="J1265" s="7" t="s">
        <v>64</v>
      </c>
      <c r="K1265" s="35"/>
      <c r="L1265" s="151" t="s">
        <v>261</v>
      </c>
      <c r="M1265" s="112" t="str">
        <f t="shared" si="40"/>
        <v>202211闽AU9103</v>
      </c>
    </row>
    <row r="1266" s="85" customFormat="1" ht="20.1" customHeight="1" spans="1:13">
      <c r="A1266" s="98">
        <v>1265</v>
      </c>
      <c r="B1266" s="99">
        <v>44871</v>
      </c>
      <c r="C1266" s="143">
        <v>121020</v>
      </c>
      <c r="D1266" s="170" t="s">
        <v>434</v>
      </c>
      <c r="E1266" s="100">
        <v>12756</v>
      </c>
      <c r="F1266" s="102">
        <v>8.0130825838103</v>
      </c>
      <c r="G1266" s="100">
        <v>12.23</v>
      </c>
      <c r="H1266" s="102">
        <v>98</v>
      </c>
      <c r="I1266" s="35">
        <v>0</v>
      </c>
      <c r="J1266" s="7" t="s">
        <v>64</v>
      </c>
      <c r="K1266" s="35"/>
      <c r="L1266" s="151" t="s">
        <v>261</v>
      </c>
      <c r="M1266" s="112" t="str">
        <f t="shared" si="40"/>
        <v>202211闽AU9103</v>
      </c>
    </row>
    <row r="1267" s="85" customFormat="1" ht="20.1" customHeight="1" spans="1:13">
      <c r="A1267" s="98">
        <v>1266</v>
      </c>
      <c r="B1267" s="99">
        <v>44871</v>
      </c>
      <c r="C1267" s="143">
        <v>121020</v>
      </c>
      <c r="D1267" s="170" t="s">
        <v>434</v>
      </c>
      <c r="E1267" s="100">
        <v>12778</v>
      </c>
      <c r="F1267" s="102">
        <v>8.01033591731266</v>
      </c>
      <c r="G1267" s="100">
        <v>116.1</v>
      </c>
      <c r="H1267" s="102">
        <v>930</v>
      </c>
      <c r="I1267" s="35">
        <v>70</v>
      </c>
      <c r="J1267" s="7" t="s">
        <v>64</v>
      </c>
      <c r="K1267" s="35"/>
      <c r="L1267" s="151" t="s">
        <v>261</v>
      </c>
      <c r="M1267" s="112" t="str">
        <f t="shared" si="40"/>
        <v>202211闽AU9103</v>
      </c>
    </row>
    <row r="1268" s="85" customFormat="1" ht="20.1" customHeight="1" spans="1:13">
      <c r="A1268" s="98">
        <v>1267</v>
      </c>
      <c r="B1268" s="99">
        <v>44878</v>
      </c>
      <c r="C1268" s="143">
        <v>121020</v>
      </c>
      <c r="D1268" s="170" t="s">
        <v>434</v>
      </c>
      <c r="E1268" s="100">
        <v>13001</v>
      </c>
      <c r="F1268" s="102">
        <v>8.13008130081301</v>
      </c>
      <c r="G1268" s="100">
        <v>110.7</v>
      </c>
      <c r="H1268" s="102">
        <v>900</v>
      </c>
      <c r="I1268" s="35">
        <v>135</v>
      </c>
      <c r="J1268" s="7" t="s">
        <v>64</v>
      </c>
      <c r="K1268" s="35"/>
      <c r="L1268" s="151" t="s">
        <v>261</v>
      </c>
      <c r="M1268" s="112" t="str">
        <f t="shared" si="40"/>
        <v>202211闽AU9103</v>
      </c>
    </row>
    <row r="1269" s="85" customFormat="1" ht="20.1" customHeight="1" spans="1:13">
      <c r="A1269" s="98">
        <v>1268</v>
      </c>
      <c r="B1269" s="99">
        <v>44882</v>
      </c>
      <c r="C1269" s="143">
        <v>121020</v>
      </c>
      <c r="D1269" s="170" t="s">
        <v>434</v>
      </c>
      <c r="E1269" s="100">
        <v>13265</v>
      </c>
      <c r="F1269" s="102">
        <v>8.12987012987013</v>
      </c>
      <c r="G1269" s="100">
        <v>115.5</v>
      </c>
      <c r="H1269" s="102">
        <v>939</v>
      </c>
      <c r="I1269" s="35">
        <v>1196</v>
      </c>
      <c r="J1269" s="7" t="s">
        <v>64</v>
      </c>
      <c r="K1269" s="35"/>
      <c r="L1269" s="151" t="s">
        <v>261</v>
      </c>
      <c r="M1269" s="112" t="str">
        <f t="shared" si="40"/>
        <v>202211闽AU9103</v>
      </c>
    </row>
    <row r="1270" s="85" customFormat="1" ht="20.1" customHeight="1" spans="1:13">
      <c r="A1270" s="98">
        <v>1269</v>
      </c>
      <c r="B1270" s="99">
        <v>44885</v>
      </c>
      <c r="C1270" s="143">
        <v>121020</v>
      </c>
      <c r="D1270" s="170" t="s">
        <v>434</v>
      </c>
      <c r="E1270" s="100">
        <v>13528</v>
      </c>
      <c r="F1270" s="102">
        <v>8.13030385984123</v>
      </c>
      <c r="G1270" s="100">
        <v>109.59</v>
      </c>
      <c r="H1270" s="102">
        <v>891</v>
      </c>
      <c r="I1270" s="35">
        <v>305</v>
      </c>
      <c r="J1270" s="7" t="s">
        <v>64</v>
      </c>
      <c r="K1270" s="35"/>
      <c r="L1270" s="151" t="s">
        <v>261</v>
      </c>
      <c r="M1270" s="112" t="str">
        <f t="shared" si="40"/>
        <v>202211闽AU9103</v>
      </c>
    </row>
    <row r="1271" s="85" customFormat="1" ht="20.1" customHeight="1" spans="1:13">
      <c r="A1271" s="98">
        <v>1270</v>
      </c>
      <c r="B1271" s="99">
        <v>44886</v>
      </c>
      <c r="C1271" s="143">
        <v>121020</v>
      </c>
      <c r="D1271" s="170" t="s">
        <v>434</v>
      </c>
      <c r="E1271" s="100">
        <v>13728</v>
      </c>
      <c r="F1271" s="102">
        <v>8.12983918999404</v>
      </c>
      <c r="G1271" s="100">
        <v>33.58</v>
      </c>
      <c r="H1271" s="102">
        <v>273</v>
      </c>
      <c r="I1271" s="35">
        <v>0</v>
      </c>
      <c r="J1271" s="7" t="s">
        <v>64</v>
      </c>
      <c r="K1271" s="35"/>
      <c r="L1271" s="151" t="s">
        <v>261</v>
      </c>
      <c r="M1271" s="112" t="str">
        <f t="shared" si="40"/>
        <v>202211闽AU9103</v>
      </c>
    </row>
    <row r="1272" s="85" customFormat="1" ht="20.1" customHeight="1" spans="1:13">
      <c r="A1272" s="98">
        <v>1271</v>
      </c>
      <c r="B1272" s="99">
        <v>44890</v>
      </c>
      <c r="C1272" s="143">
        <v>121020</v>
      </c>
      <c r="D1272" s="170" t="s">
        <v>434</v>
      </c>
      <c r="E1272" s="100">
        <v>13860</v>
      </c>
      <c r="F1272" s="102">
        <v>7.98989282913653</v>
      </c>
      <c r="G1272" s="100">
        <v>114.77</v>
      </c>
      <c r="H1272" s="102">
        <v>917</v>
      </c>
      <c r="I1272" s="35">
        <v>1083</v>
      </c>
      <c r="J1272" s="7" t="s">
        <v>64</v>
      </c>
      <c r="K1272" s="35"/>
      <c r="L1272" s="151" t="s">
        <v>261</v>
      </c>
      <c r="M1272" s="112" t="str">
        <f t="shared" si="40"/>
        <v>202211闽AU9103</v>
      </c>
    </row>
    <row r="1273" s="85" customFormat="1" ht="20.1" customHeight="1" spans="1:13">
      <c r="A1273" s="98">
        <v>1272</v>
      </c>
      <c r="B1273" s="99">
        <v>44894</v>
      </c>
      <c r="C1273" s="143">
        <v>121020</v>
      </c>
      <c r="D1273" s="170" t="s">
        <v>434</v>
      </c>
      <c r="E1273" s="100">
        <v>14075</v>
      </c>
      <c r="F1273" s="102">
        <v>7.99005681818182</v>
      </c>
      <c r="G1273" s="100">
        <v>112.64</v>
      </c>
      <c r="H1273" s="102">
        <v>900</v>
      </c>
      <c r="I1273" s="35">
        <v>183</v>
      </c>
      <c r="J1273" s="7" t="s">
        <v>64</v>
      </c>
      <c r="K1273" s="35"/>
      <c r="L1273" s="151" t="s">
        <v>261</v>
      </c>
      <c r="M1273" s="112" t="str">
        <f t="shared" si="40"/>
        <v>202211闽AU9103</v>
      </c>
    </row>
    <row r="1274" s="85" customFormat="1" ht="20.1" customHeight="1" spans="1:13">
      <c r="A1274" s="98">
        <v>1273</v>
      </c>
      <c r="B1274" s="99"/>
      <c r="C1274" s="165"/>
      <c r="D1274" s="143"/>
      <c r="E1274" s="100"/>
      <c r="F1274" s="102"/>
      <c r="G1274" s="100"/>
      <c r="H1274" s="102"/>
      <c r="I1274" s="35"/>
      <c r="J1274" s="35"/>
      <c r="K1274" s="35"/>
      <c r="L1274" s="147"/>
      <c r="M1274" s="112" t="str">
        <f t="shared" si="40"/>
        <v>19001</v>
      </c>
    </row>
    <row r="1275" s="85" customFormat="1" ht="20.1" customHeight="1" spans="1:13">
      <c r="A1275" s="98">
        <v>1274</v>
      </c>
      <c r="B1275" s="99">
        <v>44872</v>
      </c>
      <c r="C1275" s="143">
        <v>121019</v>
      </c>
      <c r="D1275" s="172" t="s">
        <v>435</v>
      </c>
      <c r="E1275" s="100">
        <v>11009</v>
      </c>
      <c r="F1275" s="102">
        <v>8.01015147910223</v>
      </c>
      <c r="G1275" s="100">
        <v>126.09</v>
      </c>
      <c r="H1275" s="102">
        <v>1010</v>
      </c>
      <c r="I1275" s="35">
        <v>1536.79</v>
      </c>
      <c r="J1275" s="33" t="s">
        <v>345</v>
      </c>
      <c r="K1275" s="35"/>
      <c r="L1275" s="151" t="s">
        <v>261</v>
      </c>
      <c r="M1275" s="112" t="str">
        <f t="shared" si="40"/>
        <v>202211闽AU9653</v>
      </c>
    </row>
    <row r="1276" s="85" customFormat="1" ht="20.1" customHeight="1" spans="1:13">
      <c r="A1276" s="98">
        <v>1275</v>
      </c>
      <c r="B1276" s="99">
        <v>44879</v>
      </c>
      <c r="C1276" s="143">
        <v>121019</v>
      </c>
      <c r="D1276" s="172" t="s">
        <v>435</v>
      </c>
      <c r="E1276" s="100">
        <v>11331</v>
      </c>
      <c r="F1276" s="102">
        <v>8.130046985745</v>
      </c>
      <c r="G1276" s="100">
        <v>125.57</v>
      </c>
      <c r="H1276" s="102">
        <v>1020.89</v>
      </c>
      <c r="I1276" s="35">
        <v>515.9</v>
      </c>
      <c r="J1276" s="33" t="s">
        <v>345</v>
      </c>
      <c r="K1276" s="35"/>
      <c r="L1276" s="151" t="s">
        <v>261</v>
      </c>
      <c r="M1276" s="112" t="str">
        <f t="shared" si="40"/>
        <v>202211闽AU9653</v>
      </c>
    </row>
    <row r="1277" s="85" customFormat="1" ht="20.1" customHeight="1" spans="1:13">
      <c r="A1277" s="98">
        <v>1276</v>
      </c>
      <c r="B1277" s="99">
        <v>44884</v>
      </c>
      <c r="C1277" s="143">
        <v>121019</v>
      </c>
      <c r="D1277" s="172" t="s">
        <v>435</v>
      </c>
      <c r="E1277" s="100">
        <v>11607</v>
      </c>
      <c r="F1277" s="102">
        <v>8.12998762759047</v>
      </c>
      <c r="G1277" s="100">
        <v>129.32</v>
      </c>
      <c r="H1277" s="102">
        <v>1051.37</v>
      </c>
      <c r="I1277" s="35">
        <v>2427.51</v>
      </c>
      <c r="J1277" s="33" t="s">
        <v>345</v>
      </c>
      <c r="K1277" s="35"/>
      <c r="L1277" s="151" t="s">
        <v>261</v>
      </c>
      <c r="M1277" s="112" t="str">
        <f t="shared" si="40"/>
        <v>202211闽AU9653</v>
      </c>
    </row>
    <row r="1278" s="85" customFormat="1" ht="20.1" customHeight="1" spans="1:13">
      <c r="A1278" s="98">
        <v>1277</v>
      </c>
      <c r="B1278" s="99">
        <v>44891</v>
      </c>
      <c r="C1278" s="143">
        <v>121019</v>
      </c>
      <c r="D1278" s="172" t="s">
        <v>435</v>
      </c>
      <c r="E1278" s="100">
        <v>11960</v>
      </c>
      <c r="F1278" s="102">
        <v>7.99025578562728</v>
      </c>
      <c r="G1278" s="100">
        <v>123.15</v>
      </c>
      <c r="H1278" s="102">
        <v>984</v>
      </c>
      <c r="I1278" s="35">
        <v>1443.51</v>
      </c>
      <c r="J1278" s="33" t="s">
        <v>345</v>
      </c>
      <c r="K1278" s="35"/>
      <c r="L1278" s="151" t="s">
        <v>261</v>
      </c>
      <c r="M1278" s="112" t="str">
        <f t="shared" si="40"/>
        <v>202211闽AU9653</v>
      </c>
    </row>
    <row r="1279" s="85" customFormat="1" ht="20.1" customHeight="1" spans="1:13">
      <c r="A1279" s="98">
        <v>1278</v>
      </c>
      <c r="B1279" s="99"/>
      <c r="C1279" s="167"/>
      <c r="D1279" s="143"/>
      <c r="E1279" s="100"/>
      <c r="F1279" s="102"/>
      <c r="G1279" s="100"/>
      <c r="H1279" s="102"/>
      <c r="I1279" s="35"/>
      <c r="J1279" s="149"/>
      <c r="K1279" s="35"/>
      <c r="L1279" s="147"/>
      <c r="M1279" s="112" t="str">
        <f t="shared" si="40"/>
        <v>19001</v>
      </c>
    </row>
    <row r="1280" s="85" customFormat="1" ht="20.1" customHeight="1" spans="1:13">
      <c r="A1280" s="98">
        <v>1279</v>
      </c>
      <c r="B1280" s="99">
        <v>44866</v>
      </c>
      <c r="C1280" s="143">
        <v>130011</v>
      </c>
      <c r="D1280" s="170" t="s">
        <v>436</v>
      </c>
      <c r="E1280" s="100">
        <v>7178</v>
      </c>
      <c r="F1280" s="102">
        <v>8.01025312399872</v>
      </c>
      <c r="G1280" s="100">
        <v>124.84</v>
      </c>
      <c r="H1280" s="102">
        <v>1000</v>
      </c>
      <c r="I1280" s="35">
        <v>1461</v>
      </c>
      <c r="J1280" s="7" t="s">
        <v>168</v>
      </c>
      <c r="K1280" s="35"/>
      <c r="L1280" s="151" t="s">
        <v>261</v>
      </c>
      <c r="M1280" s="112" t="str">
        <f t="shared" si="40"/>
        <v>202211闽AU9093</v>
      </c>
    </row>
    <row r="1281" s="85" customFormat="1" ht="20.1" customHeight="1" spans="1:13">
      <c r="A1281" s="98">
        <v>1280</v>
      </c>
      <c r="B1281" s="99">
        <v>44869</v>
      </c>
      <c r="C1281" s="143">
        <v>130011</v>
      </c>
      <c r="D1281" s="170" t="s">
        <v>436</v>
      </c>
      <c r="E1281" s="100">
        <v>7301</v>
      </c>
      <c r="F1281" s="102">
        <v>8.0100708690787</v>
      </c>
      <c r="G1281" s="100">
        <v>107.24</v>
      </c>
      <c r="H1281" s="102">
        <v>859</v>
      </c>
      <c r="I1281" s="35">
        <v>602</v>
      </c>
      <c r="J1281" s="7" t="s">
        <v>168</v>
      </c>
      <c r="K1281" s="35"/>
      <c r="L1281" s="151" t="s">
        <v>261</v>
      </c>
      <c r="M1281" s="112" t="str">
        <f t="shared" si="40"/>
        <v>202211闽AU9093</v>
      </c>
    </row>
    <row r="1282" s="85" customFormat="1" ht="20.1" customHeight="1" spans="1:13">
      <c r="A1282" s="98">
        <v>1281</v>
      </c>
      <c r="B1282" s="99">
        <v>44872</v>
      </c>
      <c r="C1282" s="143">
        <v>130011</v>
      </c>
      <c r="D1282" s="170" t="s">
        <v>436</v>
      </c>
      <c r="E1282" s="100">
        <v>7418</v>
      </c>
      <c r="F1282" s="102">
        <v>8.00961153384061</v>
      </c>
      <c r="G1282" s="100">
        <v>99.88</v>
      </c>
      <c r="H1282" s="102">
        <v>800</v>
      </c>
      <c r="I1282" s="35">
        <v>802</v>
      </c>
      <c r="J1282" s="7" t="s">
        <v>168</v>
      </c>
      <c r="K1282" s="35"/>
      <c r="L1282" s="151" t="s">
        <v>261</v>
      </c>
      <c r="M1282" s="112" t="str">
        <f t="shared" si="40"/>
        <v>202211闽AU9093</v>
      </c>
    </row>
    <row r="1283" s="85" customFormat="1" ht="20.1" customHeight="1" spans="1:13">
      <c r="A1283" s="98">
        <v>1282</v>
      </c>
      <c r="B1283" s="99">
        <v>44877</v>
      </c>
      <c r="C1283" s="143">
        <v>130011</v>
      </c>
      <c r="D1283" s="170" t="s">
        <v>436</v>
      </c>
      <c r="E1283" s="100">
        <v>7519</v>
      </c>
      <c r="F1283" s="102">
        <v>8.12973434332658</v>
      </c>
      <c r="G1283" s="100">
        <v>93.73</v>
      </c>
      <c r="H1283" s="102">
        <v>762</v>
      </c>
      <c r="I1283" s="35">
        <v>0</v>
      </c>
      <c r="J1283" s="7" t="s">
        <v>168</v>
      </c>
      <c r="K1283" s="35"/>
      <c r="L1283" s="151" t="s">
        <v>261</v>
      </c>
      <c r="M1283" s="112" t="str">
        <f t="shared" ref="M1283:M1346" si="41">YEAR(B1283)&amp;MONTH(B1283)&amp;D1283</f>
        <v>202211闽AU9093</v>
      </c>
    </row>
    <row r="1284" s="85" customFormat="1" ht="20.1" customHeight="1" spans="1:13">
      <c r="A1284" s="98">
        <v>1283</v>
      </c>
      <c r="B1284" s="99">
        <v>44880</v>
      </c>
      <c r="C1284" s="143">
        <v>130011</v>
      </c>
      <c r="D1284" s="170" t="s">
        <v>436</v>
      </c>
      <c r="E1284" s="100">
        <v>7585</v>
      </c>
      <c r="F1284" s="102">
        <v>8.13008130081301</v>
      </c>
      <c r="G1284" s="100">
        <v>109.47</v>
      </c>
      <c r="H1284" s="102">
        <v>890</v>
      </c>
      <c r="I1284" s="35">
        <v>2110</v>
      </c>
      <c r="J1284" s="7" t="s">
        <v>168</v>
      </c>
      <c r="K1284" s="35"/>
      <c r="L1284" s="151" t="s">
        <v>261</v>
      </c>
      <c r="M1284" s="112" t="str">
        <f t="shared" si="41"/>
        <v>202211闽AU9093</v>
      </c>
    </row>
    <row r="1285" s="85" customFormat="1" ht="20.1" customHeight="1" spans="1:13">
      <c r="A1285" s="98">
        <v>1284</v>
      </c>
      <c r="B1285" s="99">
        <v>44885</v>
      </c>
      <c r="C1285" s="143">
        <v>130011</v>
      </c>
      <c r="D1285" s="170" t="s">
        <v>436</v>
      </c>
      <c r="E1285" s="100">
        <v>7693</v>
      </c>
      <c r="F1285" s="102">
        <v>8.12984978999074</v>
      </c>
      <c r="G1285" s="100">
        <v>140.47</v>
      </c>
      <c r="H1285" s="102">
        <v>1142</v>
      </c>
      <c r="I1285" s="35">
        <v>968</v>
      </c>
      <c r="J1285" s="7" t="s">
        <v>168</v>
      </c>
      <c r="K1285" s="35"/>
      <c r="L1285" s="151" t="s">
        <v>261</v>
      </c>
      <c r="M1285" s="112" t="str">
        <f t="shared" si="41"/>
        <v>202211闽AU9093</v>
      </c>
    </row>
    <row r="1286" s="85" customFormat="1" ht="20.1" customHeight="1" spans="1:13">
      <c r="A1286" s="98">
        <v>1285</v>
      </c>
      <c r="B1286" s="99">
        <v>44889</v>
      </c>
      <c r="C1286" s="143">
        <v>130011</v>
      </c>
      <c r="D1286" s="170" t="s">
        <v>436</v>
      </c>
      <c r="E1286" s="100">
        <v>7772</v>
      </c>
      <c r="F1286" s="102">
        <v>7.98975672215109</v>
      </c>
      <c r="G1286" s="100">
        <v>117.15</v>
      </c>
      <c r="H1286" s="102">
        <v>936</v>
      </c>
      <c r="I1286" s="35">
        <v>1032</v>
      </c>
      <c r="J1286" s="7" t="s">
        <v>168</v>
      </c>
      <c r="K1286" s="35"/>
      <c r="L1286" s="151" t="s">
        <v>261</v>
      </c>
      <c r="M1286" s="112" t="str">
        <f t="shared" si="41"/>
        <v>202211闽AU9093</v>
      </c>
    </row>
    <row r="1287" s="85" customFormat="1" ht="20.1" customHeight="1" spans="1:13">
      <c r="A1287" s="98">
        <v>1286</v>
      </c>
      <c r="B1287" s="99">
        <v>44892</v>
      </c>
      <c r="C1287" s="143">
        <v>130011</v>
      </c>
      <c r="D1287" s="170" t="s">
        <v>436</v>
      </c>
      <c r="E1287" s="100">
        <v>7841</v>
      </c>
      <c r="F1287" s="102">
        <v>7.99005681818182</v>
      </c>
      <c r="G1287" s="100">
        <v>112.64</v>
      </c>
      <c r="H1287" s="102">
        <v>900</v>
      </c>
      <c r="I1287" s="35">
        <v>132</v>
      </c>
      <c r="J1287" s="7" t="s">
        <v>168</v>
      </c>
      <c r="K1287" s="35"/>
      <c r="L1287" s="151" t="s">
        <v>261</v>
      </c>
      <c r="M1287" s="112" t="str">
        <f t="shared" si="41"/>
        <v>202211闽AU9093</v>
      </c>
    </row>
    <row r="1288" s="85" customFormat="1" ht="20.1" customHeight="1" spans="1:13">
      <c r="A1288" s="98">
        <v>1287</v>
      </c>
      <c r="B1288" s="99"/>
      <c r="C1288" s="165"/>
      <c r="D1288" s="143"/>
      <c r="E1288" s="100"/>
      <c r="F1288" s="102"/>
      <c r="G1288" s="100"/>
      <c r="H1288" s="102"/>
      <c r="I1288" s="35"/>
      <c r="J1288" s="35"/>
      <c r="K1288" s="35"/>
      <c r="L1288" s="147"/>
      <c r="M1288" s="112" t="str">
        <f t="shared" si="41"/>
        <v>19001</v>
      </c>
    </row>
    <row r="1289" s="85" customFormat="1" ht="20.1" customHeight="1" spans="1:13">
      <c r="A1289" s="98">
        <v>1288</v>
      </c>
      <c r="B1289" s="99">
        <v>44867</v>
      </c>
      <c r="C1289" s="143">
        <v>130015</v>
      </c>
      <c r="D1289" s="172" t="s">
        <v>437</v>
      </c>
      <c r="E1289" s="100">
        <v>6031</v>
      </c>
      <c r="F1289" s="102">
        <v>8.00991556278565</v>
      </c>
      <c r="G1289" s="100">
        <v>129.09</v>
      </c>
      <c r="H1289" s="102">
        <v>1034</v>
      </c>
      <c r="I1289" s="35">
        <v>95.6</v>
      </c>
      <c r="J1289" s="7" t="s">
        <v>166</v>
      </c>
      <c r="K1289" s="35"/>
      <c r="L1289" s="151" t="s">
        <v>261</v>
      </c>
      <c r="M1289" s="112" t="str">
        <f t="shared" si="41"/>
        <v>202211闽AU9316</v>
      </c>
    </row>
    <row r="1290" s="85" customFormat="1" ht="20.1" customHeight="1" spans="1:13">
      <c r="A1290" s="98">
        <v>1289</v>
      </c>
      <c r="B1290" s="99">
        <v>44872</v>
      </c>
      <c r="C1290" s="143">
        <v>130015</v>
      </c>
      <c r="D1290" s="172" t="s">
        <v>437</v>
      </c>
      <c r="E1290" s="100">
        <v>6115</v>
      </c>
      <c r="F1290" s="102">
        <v>8.01015922633584</v>
      </c>
      <c r="G1290" s="100">
        <v>102.37</v>
      </c>
      <c r="H1290" s="102">
        <v>820</v>
      </c>
      <c r="I1290" s="35">
        <v>1275.6</v>
      </c>
      <c r="J1290" s="7" t="s">
        <v>166</v>
      </c>
      <c r="K1290" s="35"/>
      <c r="L1290" s="151" t="s">
        <v>261</v>
      </c>
      <c r="M1290" s="112" t="str">
        <f t="shared" si="41"/>
        <v>202211闽AU9316</v>
      </c>
    </row>
    <row r="1291" s="85" customFormat="1" ht="20.1" customHeight="1" spans="1:13">
      <c r="A1291" s="98">
        <v>1290</v>
      </c>
      <c r="B1291" s="99">
        <v>44878</v>
      </c>
      <c r="C1291" s="143">
        <v>130015</v>
      </c>
      <c r="D1291" s="172" t="s">
        <v>437</v>
      </c>
      <c r="E1291" s="100">
        <v>6223</v>
      </c>
      <c r="F1291" s="102">
        <v>8.1302184363667</v>
      </c>
      <c r="G1291" s="100">
        <v>118.57</v>
      </c>
      <c r="H1291" s="102">
        <v>964</v>
      </c>
      <c r="I1291" s="35">
        <v>281.6</v>
      </c>
      <c r="J1291" s="7" t="s">
        <v>166</v>
      </c>
      <c r="K1291" s="35"/>
      <c r="L1291" s="151" t="s">
        <v>261</v>
      </c>
      <c r="M1291" s="112" t="str">
        <f t="shared" si="41"/>
        <v>202211闽AU9316</v>
      </c>
    </row>
    <row r="1292" s="85" customFormat="1" ht="20.1" customHeight="1" spans="1:13">
      <c r="A1292" s="98">
        <v>1291</v>
      </c>
      <c r="B1292" s="99">
        <v>44882</v>
      </c>
      <c r="C1292" s="143">
        <v>130015</v>
      </c>
      <c r="D1292" s="172" t="s">
        <v>437</v>
      </c>
      <c r="E1292" s="100">
        <v>6360</v>
      </c>
      <c r="F1292" s="102">
        <v>8.13008130081301</v>
      </c>
      <c r="G1292" s="100">
        <v>98.4</v>
      </c>
      <c r="H1292" s="102">
        <v>800</v>
      </c>
      <c r="I1292" s="35">
        <v>481.6</v>
      </c>
      <c r="J1292" s="7" t="s">
        <v>166</v>
      </c>
      <c r="K1292" s="35"/>
      <c r="L1292" s="151" t="s">
        <v>261</v>
      </c>
      <c r="M1292" s="112" t="str">
        <f t="shared" si="41"/>
        <v>202211闽AU9316</v>
      </c>
    </row>
    <row r="1293" s="85" customFormat="1" ht="20.1" customHeight="1" spans="1:13">
      <c r="A1293" s="98">
        <v>1292</v>
      </c>
      <c r="B1293" s="99">
        <v>44884</v>
      </c>
      <c r="C1293" s="143">
        <v>130015</v>
      </c>
      <c r="D1293" s="172" t="s">
        <v>437</v>
      </c>
      <c r="E1293" s="100">
        <v>6520</v>
      </c>
      <c r="F1293" s="102">
        <v>8.13027940220923</v>
      </c>
      <c r="G1293" s="100">
        <v>123.12</v>
      </c>
      <c r="H1293" s="102">
        <v>1001</v>
      </c>
      <c r="I1293" s="35">
        <v>480.6</v>
      </c>
      <c r="J1293" s="7" t="s">
        <v>166</v>
      </c>
      <c r="K1293" s="35"/>
      <c r="L1293" s="151" t="s">
        <v>261</v>
      </c>
      <c r="M1293" s="112" t="str">
        <f t="shared" si="41"/>
        <v>202211闽AU9316</v>
      </c>
    </row>
    <row r="1294" s="85" customFormat="1" ht="20.1" customHeight="1" spans="1:13">
      <c r="A1294" s="98">
        <v>1293</v>
      </c>
      <c r="B1294" s="99">
        <v>44887</v>
      </c>
      <c r="C1294" s="143">
        <v>130015</v>
      </c>
      <c r="D1294" s="172" t="s">
        <v>437</v>
      </c>
      <c r="E1294" s="100">
        <v>6663</v>
      </c>
      <c r="F1294" s="102">
        <v>7.98934753661784</v>
      </c>
      <c r="G1294" s="100">
        <v>60.08</v>
      </c>
      <c r="H1294" s="102">
        <v>480</v>
      </c>
      <c r="I1294" s="35">
        <v>0.6</v>
      </c>
      <c r="J1294" s="7" t="s">
        <v>166</v>
      </c>
      <c r="K1294" s="35"/>
      <c r="L1294" s="151" t="s">
        <v>261</v>
      </c>
      <c r="M1294" s="112" t="str">
        <f t="shared" si="41"/>
        <v>202211闽AU9316</v>
      </c>
    </row>
    <row r="1295" s="85" customFormat="1" ht="20.1" customHeight="1" spans="1:13">
      <c r="A1295" s="98">
        <v>1294</v>
      </c>
      <c r="B1295" s="99">
        <v>44889</v>
      </c>
      <c r="C1295" s="143">
        <v>130015</v>
      </c>
      <c r="D1295" s="172" t="s">
        <v>437</v>
      </c>
      <c r="E1295" s="100">
        <v>6741</v>
      </c>
      <c r="F1295" s="102">
        <v>7.99016594960049</v>
      </c>
      <c r="G1295" s="100">
        <v>130.16</v>
      </c>
      <c r="H1295" s="102">
        <v>1040</v>
      </c>
      <c r="I1295" s="35">
        <v>960.6</v>
      </c>
      <c r="J1295" s="7" t="s">
        <v>166</v>
      </c>
      <c r="K1295" s="35"/>
      <c r="L1295" s="151" t="s">
        <v>261</v>
      </c>
      <c r="M1295" s="112" t="str">
        <f t="shared" si="41"/>
        <v>202211闽AU9316</v>
      </c>
    </row>
    <row r="1296" s="85" customFormat="1" ht="20.1" customHeight="1" spans="1:13">
      <c r="A1296" s="98">
        <v>1295</v>
      </c>
      <c r="B1296" s="99">
        <v>44892</v>
      </c>
      <c r="C1296" s="143">
        <v>130015</v>
      </c>
      <c r="D1296" s="172" t="s">
        <v>437</v>
      </c>
      <c r="E1296" s="100">
        <v>6855</v>
      </c>
      <c r="F1296" s="102">
        <v>7.99008716458725</v>
      </c>
      <c r="G1296" s="100">
        <v>117.02</v>
      </c>
      <c r="H1296" s="102">
        <v>935</v>
      </c>
      <c r="I1296" s="35">
        <v>0.6</v>
      </c>
      <c r="J1296" s="7" t="s">
        <v>166</v>
      </c>
      <c r="K1296" s="35"/>
      <c r="L1296" s="151" t="s">
        <v>261</v>
      </c>
      <c r="M1296" s="112" t="str">
        <f t="shared" si="41"/>
        <v>202211闽AU9316</v>
      </c>
    </row>
    <row r="1297" s="85" customFormat="1" ht="20.1" customHeight="1" spans="1:13">
      <c r="A1297" s="98">
        <v>1296</v>
      </c>
      <c r="B1297" s="99">
        <v>44895</v>
      </c>
      <c r="C1297" s="143">
        <v>130015</v>
      </c>
      <c r="D1297" s="172" t="s">
        <v>437</v>
      </c>
      <c r="E1297" s="100">
        <v>6972</v>
      </c>
      <c r="F1297" s="102">
        <v>7.98977309044423</v>
      </c>
      <c r="G1297" s="100">
        <v>125.16</v>
      </c>
      <c r="H1297" s="102">
        <v>1000</v>
      </c>
      <c r="I1297" s="35">
        <v>0.6</v>
      </c>
      <c r="J1297" s="7" t="s">
        <v>166</v>
      </c>
      <c r="K1297" s="35"/>
      <c r="L1297" s="151" t="s">
        <v>261</v>
      </c>
      <c r="M1297" s="112" t="str">
        <f t="shared" si="41"/>
        <v>202211闽AU9316</v>
      </c>
    </row>
    <row r="1298" s="85" customFormat="1" ht="20.1" customHeight="1" spans="1:13">
      <c r="A1298" s="98">
        <v>1297</v>
      </c>
      <c r="B1298" s="99"/>
      <c r="C1298" s="165"/>
      <c r="D1298" s="143"/>
      <c r="E1298" s="100"/>
      <c r="F1298" s="102"/>
      <c r="G1298" s="100"/>
      <c r="H1298" s="102"/>
      <c r="I1298" s="35"/>
      <c r="J1298" s="35"/>
      <c r="K1298" s="35"/>
      <c r="L1298" s="147"/>
      <c r="M1298" s="112" t="str">
        <f t="shared" si="41"/>
        <v>19001</v>
      </c>
    </row>
    <row r="1299" s="85" customFormat="1" ht="20.1" customHeight="1" spans="1:13">
      <c r="A1299" s="98">
        <v>1298</v>
      </c>
      <c r="B1299" s="99">
        <v>44867</v>
      </c>
      <c r="C1299" s="143">
        <v>180020</v>
      </c>
      <c r="D1299" s="171" t="s">
        <v>438</v>
      </c>
      <c r="E1299" s="100">
        <v>15571</v>
      </c>
      <c r="F1299" s="102">
        <v>8.01008986284093</v>
      </c>
      <c r="G1299" s="100">
        <v>63.43</v>
      </c>
      <c r="H1299" s="102">
        <v>508.08</v>
      </c>
      <c r="I1299" s="35">
        <v>540.86</v>
      </c>
      <c r="J1299" s="7" t="s">
        <v>88</v>
      </c>
      <c r="K1299" s="35"/>
      <c r="L1299" s="151" t="s">
        <v>261</v>
      </c>
      <c r="M1299" s="112" t="str">
        <f t="shared" si="41"/>
        <v>202211闽AW5Z36</v>
      </c>
    </row>
    <row r="1300" s="85" customFormat="1" ht="20.1" customHeight="1" spans="1:13">
      <c r="A1300" s="98">
        <v>1299</v>
      </c>
      <c r="B1300" s="99">
        <v>44874</v>
      </c>
      <c r="C1300" s="143">
        <v>180020</v>
      </c>
      <c r="D1300" s="171" t="s">
        <v>438</v>
      </c>
      <c r="E1300" s="100">
        <v>16287</v>
      </c>
      <c r="F1300" s="102">
        <v>8.13007846556234</v>
      </c>
      <c r="G1300" s="100">
        <v>57.35</v>
      </c>
      <c r="H1300" s="102">
        <v>466.26</v>
      </c>
      <c r="I1300" s="35">
        <v>56.55</v>
      </c>
      <c r="J1300" s="7" t="s">
        <v>88</v>
      </c>
      <c r="K1300" s="35"/>
      <c r="L1300" s="151" t="s">
        <v>261</v>
      </c>
      <c r="M1300" s="112" t="str">
        <f t="shared" si="41"/>
        <v>202211闽AW5Z36</v>
      </c>
    </row>
    <row r="1301" s="85" customFormat="1" ht="20.1" customHeight="1" spans="1:13">
      <c r="A1301" s="98">
        <v>1300</v>
      </c>
      <c r="B1301" s="99">
        <v>44882</v>
      </c>
      <c r="C1301" s="143">
        <v>180020</v>
      </c>
      <c r="D1301" s="171" t="s">
        <v>438</v>
      </c>
      <c r="E1301" s="100">
        <v>16969</v>
      </c>
      <c r="F1301" s="102">
        <v>8.12993209763259</v>
      </c>
      <c r="G1301" s="100">
        <v>54.49</v>
      </c>
      <c r="H1301" s="102">
        <v>443</v>
      </c>
      <c r="I1301" s="35">
        <v>613.55</v>
      </c>
      <c r="J1301" s="7" t="s">
        <v>88</v>
      </c>
      <c r="K1301" s="35"/>
      <c r="L1301" s="151" t="s">
        <v>261</v>
      </c>
      <c r="M1301" s="112" t="str">
        <f t="shared" si="41"/>
        <v>202211闽AW5Z36</v>
      </c>
    </row>
    <row r="1302" s="85" customFormat="1" ht="20.1" customHeight="1" spans="1:13">
      <c r="A1302" s="98">
        <v>1301</v>
      </c>
      <c r="B1302" s="99">
        <v>44888</v>
      </c>
      <c r="C1302" s="143">
        <v>180020</v>
      </c>
      <c r="D1302" s="171" t="s">
        <v>438</v>
      </c>
      <c r="E1302" s="100">
        <v>17708</v>
      </c>
      <c r="F1302" s="102">
        <v>7.99003322259136</v>
      </c>
      <c r="G1302" s="100">
        <v>60.2</v>
      </c>
      <c r="H1302" s="102">
        <v>481</v>
      </c>
      <c r="I1302" s="35">
        <v>132.55</v>
      </c>
      <c r="J1302" s="7" t="s">
        <v>88</v>
      </c>
      <c r="K1302" s="35"/>
      <c r="L1302" s="151" t="s">
        <v>261</v>
      </c>
      <c r="M1302" s="112" t="str">
        <f t="shared" si="41"/>
        <v>202211闽AW5Z36</v>
      </c>
    </row>
    <row r="1303" s="85" customFormat="1" ht="20.1" customHeight="1" spans="1:13">
      <c r="A1303" s="98">
        <v>1302</v>
      </c>
      <c r="B1303" s="99"/>
      <c r="C1303" s="165"/>
      <c r="D1303" s="143"/>
      <c r="E1303" s="100"/>
      <c r="F1303" s="102"/>
      <c r="G1303" s="100"/>
      <c r="H1303" s="102"/>
      <c r="I1303" s="35"/>
      <c r="J1303" s="35"/>
      <c r="K1303" s="35"/>
      <c r="L1303" s="147"/>
      <c r="M1303" s="112" t="str">
        <f t="shared" si="41"/>
        <v>19001</v>
      </c>
    </row>
    <row r="1304" s="85" customFormat="1" ht="20.1" customHeight="1" spans="1:13">
      <c r="A1304" s="98">
        <v>1303</v>
      </c>
      <c r="B1304" s="99">
        <v>44871</v>
      </c>
      <c r="C1304" s="143">
        <v>180021</v>
      </c>
      <c r="D1304" s="170" t="s">
        <v>439</v>
      </c>
      <c r="E1304" s="100">
        <v>10892</v>
      </c>
      <c r="F1304" s="102">
        <v>8.01043148411569</v>
      </c>
      <c r="G1304" s="100">
        <v>63.27</v>
      </c>
      <c r="H1304" s="102">
        <v>506.82</v>
      </c>
      <c r="I1304" s="35">
        <v>0</v>
      </c>
      <c r="J1304" s="7" t="s">
        <v>85</v>
      </c>
      <c r="K1304" s="35"/>
      <c r="L1304" s="151" t="s">
        <v>261</v>
      </c>
      <c r="M1304" s="112" t="str">
        <f t="shared" si="41"/>
        <v>202211闽A83P3B</v>
      </c>
    </row>
    <row r="1305" s="85" customFormat="1" ht="20.1" customHeight="1" spans="1:13">
      <c r="A1305" s="98">
        <v>1304</v>
      </c>
      <c r="B1305" s="99">
        <v>44879</v>
      </c>
      <c r="C1305" s="143">
        <v>180021</v>
      </c>
      <c r="D1305" s="170" t="s">
        <v>439</v>
      </c>
      <c r="E1305" s="100">
        <v>11764</v>
      </c>
      <c r="F1305" s="102">
        <v>8.13009129213483</v>
      </c>
      <c r="G1305" s="100">
        <v>56.96</v>
      </c>
      <c r="H1305" s="102">
        <v>463.09</v>
      </c>
      <c r="I1305" s="35">
        <v>536.91</v>
      </c>
      <c r="J1305" s="7" t="s">
        <v>85</v>
      </c>
      <c r="K1305" s="35"/>
      <c r="L1305" s="151" t="s">
        <v>261</v>
      </c>
      <c r="M1305" s="112" t="str">
        <f t="shared" si="41"/>
        <v>202211闽A83P3B</v>
      </c>
    </row>
    <row r="1306" s="85" customFormat="1" ht="20.1" customHeight="1" spans="1:13">
      <c r="A1306" s="98">
        <v>1305</v>
      </c>
      <c r="B1306" s="99">
        <v>44889</v>
      </c>
      <c r="C1306" s="143">
        <v>180021</v>
      </c>
      <c r="D1306" s="170" t="s">
        <v>439</v>
      </c>
      <c r="E1306" s="100">
        <v>12457</v>
      </c>
      <c r="F1306" s="102">
        <v>7.98984771573604</v>
      </c>
      <c r="G1306" s="100">
        <v>65.01</v>
      </c>
      <c r="H1306" s="102">
        <v>519.42</v>
      </c>
      <c r="I1306" s="35">
        <v>17.49</v>
      </c>
      <c r="J1306" s="7" t="s">
        <v>85</v>
      </c>
      <c r="K1306" s="35"/>
      <c r="L1306" s="151" t="s">
        <v>261</v>
      </c>
      <c r="M1306" s="112" t="str">
        <f t="shared" si="41"/>
        <v>202211闽A83P3B</v>
      </c>
    </row>
    <row r="1307" s="85" customFormat="1" ht="20.1" customHeight="1" spans="1:13">
      <c r="A1307" s="98">
        <v>1306</v>
      </c>
      <c r="B1307" s="99"/>
      <c r="C1307" s="165"/>
      <c r="D1307" s="143"/>
      <c r="E1307" s="100"/>
      <c r="F1307" s="102"/>
      <c r="G1307" s="100"/>
      <c r="H1307" s="102"/>
      <c r="I1307" s="35"/>
      <c r="J1307" s="35"/>
      <c r="K1307" s="35"/>
      <c r="L1307" s="145"/>
      <c r="M1307" s="112" t="str">
        <f t="shared" si="41"/>
        <v>19001</v>
      </c>
    </row>
    <row r="1308" s="85" customFormat="1" ht="20.1" customHeight="1" spans="1:13">
      <c r="A1308" s="98">
        <v>1307</v>
      </c>
      <c r="B1308" s="99">
        <v>44869</v>
      </c>
      <c r="C1308" s="143">
        <v>190002</v>
      </c>
      <c r="D1308" s="171" t="s">
        <v>440</v>
      </c>
      <c r="E1308" s="100">
        <v>176325</v>
      </c>
      <c r="F1308" s="102">
        <v>8.30047727744345</v>
      </c>
      <c r="G1308" s="100">
        <v>48.19</v>
      </c>
      <c r="H1308" s="102">
        <v>400</v>
      </c>
      <c r="I1308" s="35">
        <v>203.02</v>
      </c>
      <c r="J1308" s="7" t="s">
        <v>93</v>
      </c>
      <c r="K1308" s="149"/>
      <c r="L1308" s="151" t="s">
        <v>261</v>
      </c>
      <c r="M1308" s="112" t="str">
        <f t="shared" si="41"/>
        <v>202211闽A632Q8</v>
      </c>
    </row>
    <row r="1309" s="85" customFormat="1" ht="20.1" customHeight="1" spans="1:13">
      <c r="A1309" s="98">
        <v>1308</v>
      </c>
      <c r="B1309" s="99">
        <v>44874</v>
      </c>
      <c r="C1309" s="143">
        <v>190002</v>
      </c>
      <c r="D1309" s="168" t="s">
        <v>441</v>
      </c>
      <c r="E1309" s="100">
        <v>176959</v>
      </c>
      <c r="F1309" s="102">
        <v>8.32061672267246</v>
      </c>
      <c r="G1309" s="100">
        <v>50.59</v>
      </c>
      <c r="H1309" s="100">
        <v>420.94</v>
      </c>
      <c r="I1309" s="35">
        <v>206.4</v>
      </c>
      <c r="J1309" s="7" t="s">
        <v>93</v>
      </c>
      <c r="K1309" s="35"/>
      <c r="L1309" s="146" t="s">
        <v>262</v>
      </c>
      <c r="M1309" s="112" t="str">
        <f t="shared" si="41"/>
        <v>202211闽A632Q8</v>
      </c>
    </row>
    <row r="1310" s="85" customFormat="1" ht="20.1" customHeight="1" spans="1:13">
      <c r="A1310" s="98">
        <v>1309</v>
      </c>
      <c r="B1310" s="99">
        <v>44879</v>
      </c>
      <c r="C1310" s="143">
        <v>190002</v>
      </c>
      <c r="D1310" s="168" t="s">
        <v>441</v>
      </c>
      <c r="E1310" s="100">
        <v>177677</v>
      </c>
      <c r="F1310" s="102">
        <v>8.32084210526316</v>
      </c>
      <c r="G1310" s="100">
        <v>23.75</v>
      </c>
      <c r="H1310" s="100">
        <v>197.62</v>
      </c>
      <c r="I1310" s="35">
        <v>8.78</v>
      </c>
      <c r="J1310" s="7" t="s">
        <v>93</v>
      </c>
      <c r="K1310" s="35"/>
      <c r="L1310" s="146" t="s">
        <v>262</v>
      </c>
      <c r="M1310" s="112" t="str">
        <f t="shared" si="41"/>
        <v>202211闽A632Q8</v>
      </c>
    </row>
    <row r="1311" s="85" customFormat="1" ht="20.1" customHeight="1" spans="1:13">
      <c r="A1311" s="98">
        <v>1310</v>
      </c>
      <c r="B1311" s="99">
        <v>44883</v>
      </c>
      <c r="C1311" s="143">
        <v>190002</v>
      </c>
      <c r="D1311" s="171" t="s">
        <v>440</v>
      </c>
      <c r="E1311" s="100">
        <v>177937</v>
      </c>
      <c r="F1311" s="102">
        <v>8.41928015154704</v>
      </c>
      <c r="G1311" s="100">
        <v>47.51</v>
      </c>
      <c r="H1311" s="102">
        <v>400</v>
      </c>
      <c r="I1311" s="35">
        <v>803.02</v>
      </c>
      <c r="J1311" s="7" t="s">
        <v>93</v>
      </c>
      <c r="K1311" s="149"/>
      <c r="L1311" s="151" t="s">
        <v>261</v>
      </c>
      <c r="M1311" s="112" t="str">
        <f t="shared" si="41"/>
        <v>202211闽A632Q8</v>
      </c>
    </row>
    <row r="1312" s="85" customFormat="1" ht="20.1" customHeight="1" spans="1:13">
      <c r="A1312" s="98">
        <v>1311</v>
      </c>
      <c r="B1312" s="99">
        <v>44888</v>
      </c>
      <c r="C1312" s="143">
        <v>190002</v>
      </c>
      <c r="D1312" s="171" t="s">
        <v>440</v>
      </c>
      <c r="E1312" s="100">
        <v>178546</v>
      </c>
      <c r="F1312" s="102">
        <v>8.28039927404719</v>
      </c>
      <c r="G1312" s="100">
        <v>44.08</v>
      </c>
      <c r="H1312" s="102">
        <v>365</v>
      </c>
      <c r="I1312" s="35">
        <v>438.02</v>
      </c>
      <c r="J1312" s="7" t="s">
        <v>93</v>
      </c>
      <c r="K1312" s="35"/>
      <c r="L1312" s="151" t="s">
        <v>261</v>
      </c>
      <c r="M1312" s="112" t="str">
        <f t="shared" si="41"/>
        <v>202211闽A632Q8</v>
      </c>
    </row>
    <row r="1313" s="85" customFormat="1" ht="20.1" customHeight="1" spans="1:13">
      <c r="A1313" s="98">
        <v>1312</v>
      </c>
      <c r="B1313" s="99"/>
      <c r="C1313" s="165"/>
      <c r="D1313" s="143"/>
      <c r="E1313" s="100"/>
      <c r="F1313" s="102"/>
      <c r="G1313" s="100"/>
      <c r="H1313" s="102"/>
      <c r="I1313" s="35"/>
      <c r="J1313" s="35"/>
      <c r="K1313" s="35"/>
      <c r="L1313" s="145"/>
      <c r="M1313" s="112" t="str">
        <f t="shared" si="41"/>
        <v>19001</v>
      </c>
    </row>
    <row r="1314" s="85" customFormat="1" ht="20.1" customHeight="1" spans="1:13">
      <c r="A1314" s="98">
        <v>1313</v>
      </c>
      <c r="B1314" s="99">
        <v>44866</v>
      </c>
      <c r="C1314" s="143">
        <v>150009</v>
      </c>
      <c r="D1314" s="171" t="s">
        <v>442</v>
      </c>
      <c r="E1314" s="100">
        <v>77627</v>
      </c>
      <c r="F1314" s="102">
        <v>8.01006711409396</v>
      </c>
      <c r="G1314" s="100">
        <v>35.76</v>
      </c>
      <c r="H1314" s="102">
        <v>286.44</v>
      </c>
      <c r="I1314" s="35">
        <v>150.43</v>
      </c>
      <c r="J1314" s="7" t="s">
        <v>144</v>
      </c>
      <c r="K1314" s="35"/>
      <c r="L1314" s="146" t="s">
        <v>262</v>
      </c>
      <c r="M1314" s="112" t="str">
        <f t="shared" si="41"/>
        <v>202211闽AQ1U80</v>
      </c>
    </row>
    <row r="1315" s="85" customFormat="1" ht="20.1" customHeight="1" spans="1:13">
      <c r="A1315" s="98">
        <v>1314</v>
      </c>
      <c r="B1315" s="99">
        <v>44868</v>
      </c>
      <c r="C1315" s="143">
        <v>150009</v>
      </c>
      <c r="D1315" s="171" t="s">
        <v>442</v>
      </c>
      <c r="E1315" s="100">
        <v>77815</v>
      </c>
      <c r="F1315" s="102">
        <v>8.00854244527496</v>
      </c>
      <c r="G1315" s="100">
        <v>18.73</v>
      </c>
      <c r="H1315" s="102">
        <v>150</v>
      </c>
      <c r="I1315" s="35">
        <v>0.43</v>
      </c>
      <c r="J1315" s="7" t="s">
        <v>144</v>
      </c>
      <c r="K1315" s="35"/>
      <c r="L1315" s="146" t="s">
        <v>262</v>
      </c>
      <c r="M1315" s="112" t="str">
        <f t="shared" si="41"/>
        <v>202211闽AQ1U80</v>
      </c>
    </row>
    <row r="1316" s="85" customFormat="1" ht="20.1" customHeight="1" spans="1:13">
      <c r="A1316" s="98">
        <v>1315</v>
      </c>
      <c r="B1316" s="99">
        <v>44868</v>
      </c>
      <c r="C1316" s="143">
        <v>150009</v>
      </c>
      <c r="D1316" s="171" t="s">
        <v>442</v>
      </c>
      <c r="E1316" s="100">
        <v>77819</v>
      </c>
      <c r="F1316" s="102">
        <v>8.01007109004739</v>
      </c>
      <c r="G1316" s="100">
        <v>16.88</v>
      </c>
      <c r="H1316" s="102">
        <v>135.21</v>
      </c>
      <c r="I1316" s="35">
        <v>864.79</v>
      </c>
      <c r="J1316" s="7" t="s">
        <v>144</v>
      </c>
      <c r="K1316" s="35"/>
      <c r="L1316" s="151" t="s">
        <v>261</v>
      </c>
      <c r="M1316" s="112" t="str">
        <f t="shared" si="41"/>
        <v>202211闽AQ1U80</v>
      </c>
    </row>
    <row r="1317" s="85" customFormat="1" ht="20.1" customHeight="1" spans="1:13">
      <c r="A1317" s="98">
        <v>1316</v>
      </c>
      <c r="B1317" s="99">
        <v>44871</v>
      </c>
      <c r="C1317" s="143">
        <v>150009</v>
      </c>
      <c r="D1317" s="171" t="s">
        <v>442</v>
      </c>
      <c r="E1317" s="100">
        <v>77981</v>
      </c>
      <c r="F1317" s="102">
        <v>8.01104972375691</v>
      </c>
      <c r="G1317" s="100">
        <v>10.86</v>
      </c>
      <c r="H1317" s="102">
        <v>87</v>
      </c>
      <c r="I1317" s="35">
        <v>1862.64</v>
      </c>
      <c r="J1317" s="7" t="s">
        <v>144</v>
      </c>
      <c r="K1317" s="35"/>
      <c r="L1317" s="146" t="s">
        <v>262</v>
      </c>
      <c r="M1317" s="112" t="str">
        <f t="shared" si="41"/>
        <v>202211闽AQ1U80</v>
      </c>
    </row>
    <row r="1318" s="85" customFormat="1" ht="20.1" customHeight="1" spans="1:13">
      <c r="A1318" s="98">
        <v>1317</v>
      </c>
      <c r="B1318" s="99">
        <v>44871</v>
      </c>
      <c r="C1318" s="143">
        <v>182002</v>
      </c>
      <c r="D1318" s="171" t="s">
        <v>442</v>
      </c>
      <c r="E1318" s="100">
        <v>77981</v>
      </c>
      <c r="F1318" s="102">
        <v>8.01023587004896</v>
      </c>
      <c r="G1318" s="100">
        <v>22.47</v>
      </c>
      <c r="H1318" s="100">
        <v>179.99</v>
      </c>
      <c r="I1318" s="35">
        <v>1682.65</v>
      </c>
      <c r="J1318" s="7" t="s">
        <v>144</v>
      </c>
      <c r="K1318" s="35"/>
      <c r="L1318" s="146" t="s">
        <v>262</v>
      </c>
      <c r="M1318" s="112" t="str">
        <f t="shared" si="41"/>
        <v>202211闽AQ1U80</v>
      </c>
    </row>
    <row r="1319" s="85" customFormat="1" ht="20.1" customHeight="1" spans="1:13">
      <c r="A1319" s="98">
        <v>1318</v>
      </c>
      <c r="B1319" s="99">
        <v>44872</v>
      </c>
      <c r="C1319" s="143">
        <v>150009</v>
      </c>
      <c r="D1319" s="171" t="s">
        <v>442</v>
      </c>
      <c r="E1319" s="100">
        <v>78174</v>
      </c>
      <c r="F1319" s="102">
        <v>8.01014263074485</v>
      </c>
      <c r="G1319" s="100">
        <v>31.55</v>
      </c>
      <c r="H1319" s="102">
        <v>252.72</v>
      </c>
      <c r="I1319" s="35">
        <v>612.07</v>
      </c>
      <c r="J1319" s="7" t="s">
        <v>144</v>
      </c>
      <c r="K1319" s="35"/>
      <c r="L1319" s="151" t="s">
        <v>261</v>
      </c>
      <c r="M1319" s="112" t="str">
        <f t="shared" si="41"/>
        <v>202211闽AQ1U80</v>
      </c>
    </row>
    <row r="1320" s="85" customFormat="1" ht="20.1" customHeight="1" spans="1:13">
      <c r="A1320" s="98">
        <v>1319</v>
      </c>
      <c r="B1320" s="99">
        <v>44877</v>
      </c>
      <c r="C1320" s="143">
        <v>150009</v>
      </c>
      <c r="D1320" s="171" t="s">
        <v>442</v>
      </c>
      <c r="E1320" s="100">
        <v>78341</v>
      </c>
      <c r="F1320" s="102">
        <v>8.13015417712442</v>
      </c>
      <c r="G1320" s="100">
        <v>27.89</v>
      </c>
      <c r="H1320" s="102">
        <v>226.75</v>
      </c>
      <c r="I1320" s="35">
        <v>385.32</v>
      </c>
      <c r="J1320" s="7" t="s">
        <v>144</v>
      </c>
      <c r="K1320" s="35"/>
      <c r="L1320" s="151" t="s">
        <v>261</v>
      </c>
      <c r="M1320" s="112" t="str">
        <f t="shared" si="41"/>
        <v>202211闽AQ1U80</v>
      </c>
    </row>
    <row r="1321" s="85" customFormat="1" ht="20.1" customHeight="1" spans="1:13">
      <c r="A1321" s="98">
        <v>1320</v>
      </c>
      <c r="B1321" s="99">
        <v>44879</v>
      </c>
      <c r="C1321" s="143">
        <v>150009</v>
      </c>
      <c r="D1321" s="171" t="s">
        <v>442</v>
      </c>
      <c r="E1321" s="100">
        <v>78503</v>
      </c>
      <c r="F1321" s="102">
        <v>8.1301703163017</v>
      </c>
      <c r="G1321" s="100">
        <v>32.88</v>
      </c>
      <c r="H1321" s="102">
        <v>267.32</v>
      </c>
      <c r="I1321" s="35">
        <v>118</v>
      </c>
      <c r="J1321" s="7" t="s">
        <v>144</v>
      </c>
      <c r="K1321" s="35"/>
      <c r="L1321" s="151" t="s">
        <v>261</v>
      </c>
      <c r="M1321" s="112" t="str">
        <f t="shared" si="41"/>
        <v>202211闽AQ1U80</v>
      </c>
    </row>
    <row r="1322" s="85" customFormat="1" ht="20.1" customHeight="1" spans="1:13">
      <c r="A1322" s="98">
        <v>1321</v>
      </c>
      <c r="B1322" s="99">
        <v>44881</v>
      </c>
      <c r="C1322" s="143">
        <v>150009</v>
      </c>
      <c r="D1322" s="171" t="s">
        <v>442</v>
      </c>
      <c r="E1322" s="100">
        <v>78651</v>
      </c>
      <c r="F1322" s="102">
        <v>8.13009404388715</v>
      </c>
      <c r="G1322" s="100">
        <v>25.52</v>
      </c>
      <c r="H1322" s="102">
        <v>207.48</v>
      </c>
      <c r="I1322" s="35">
        <v>910.52</v>
      </c>
      <c r="J1322" s="7" t="s">
        <v>144</v>
      </c>
      <c r="K1322" s="35"/>
      <c r="L1322" s="151" t="s">
        <v>261</v>
      </c>
      <c r="M1322" s="112" t="str">
        <f t="shared" si="41"/>
        <v>202211闽AQ1U80</v>
      </c>
    </row>
    <row r="1323" s="85" customFormat="1" ht="20.1" customHeight="1" spans="1:13">
      <c r="A1323" s="98">
        <v>1322</v>
      </c>
      <c r="B1323" s="99">
        <v>44883</v>
      </c>
      <c r="C1323" s="143">
        <v>150009</v>
      </c>
      <c r="D1323" s="171" t="s">
        <v>442</v>
      </c>
      <c r="E1323" s="100">
        <v>78795</v>
      </c>
      <c r="F1323" s="102">
        <v>8.13008720930233</v>
      </c>
      <c r="G1323" s="100">
        <v>27.52</v>
      </c>
      <c r="H1323" s="102">
        <v>223.74</v>
      </c>
      <c r="I1323" s="35">
        <v>686.78</v>
      </c>
      <c r="J1323" s="7" t="s">
        <v>144</v>
      </c>
      <c r="K1323" s="35"/>
      <c r="L1323" s="151" t="s">
        <v>261</v>
      </c>
      <c r="M1323" s="112" t="str">
        <f t="shared" si="41"/>
        <v>202211闽AQ1U80</v>
      </c>
    </row>
    <row r="1324" s="85" customFormat="1" ht="20.1" customHeight="1" spans="1:13">
      <c r="A1324" s="98">
        <v>1323</v>
      </c>
      <c r="B1324" s="99">
        <v>44885</v>
      </c>
      <c r="C1324" s="143">
        <v>150009</v>
      </c>
      <c r="D1324" s="171" t="s">
        <v>442</v>
      </c>
      <c r="E1324" s="100">
        <v>78963</v>
      </c>
      <c r="F1324" s="102">
        <v>8.13020086083214</v>
      </c>
      <c r="G1324" s="100">
        <v>27.88</v>
      </c>
      <c r="H1324" s="102">
        <v>226.67</v>
      </c>
      <c r="I1324" s="35">
        <v>460.11</v>
      </c>
      <c r="J1324" s="7" t="s">
        <v>144</v>
      </c>
      <c r="K1324" s="35"/>
      <c r="L1324" s="151" t="s">
        <v>261</v>
      </c>
      <c r="M1324" s="112" t="str">
        <f t="shared" si="41"/>
        <v>202211闽AQ1U80</v>
      </c>
    </row>
    <row r="1325" s="85" customFormat="1" ht="20.1" customHeight="1" spans="1:13">
      <c r="A1325" s="98">
        <v>1324</v>
      </c>
      <c r="B1325" s="99">
        <v>44886</v>
      </c>
      <c r="C1325" s="143">
        <v>150009</v>
      </c>
      <c r="D1325" s="171" t="s">
        <v>442</v>
      </c>
      <c r="E1325" s="100">
        <v>79108</v>
      </c>
      <c r="F1325" s="102">
        <v>7.98985563792431</v>
      </c>
      <c r="G1325" s="100">
        <v>25.63</v>
      </c>
      <c r="H1325" s="102">
        <v>204.78</v>
      </c>
      <c r="I1325" s="35">
        <v>255.33</v>
      </c>
      <c r="J1325" s="7" t="s">
        <v>144</v>
      </c>
      <c r="K1325" s="35"/>
      <c r="L1325" s="151" t="s">
        <v>261</v>
      </c>
      <c r="M1325" s="112" t="str">
        <f t="shared" si="41"/>
        <v>202211闽AQ1U80</v>
      </c>
    </row>
    <row r="1326" s="85" customFormat="1" ht="20.1" customHeight="1" spans="1:13">
      <c r="A1326" s="98">
        <v>1325</v>
      </c>
      <c r="B1326" s="99">
        <v>44889</v>
      </c>
      <c r="C1326" s="143">
        <v>150009</v>
      </c>
      <c r="D1326" s="171" t="s">
        <v>442</v>
      </c>
      <c r="E1326" s="100">
        <v>79257</v>
      </c>
      <c r="F1326" s="102">
        <v>7.99006509078451</v>
      </c>
      <c r="G1326" s="100">
        <v>29.19</v>
      </c>
      <c r="H1326" s="102">
        <v>233.23</v>
      </c>
      <c r="I1326" s="35">
        <v>722.1</v>
      </c>
      <c r="J1326" s="7" t="s">
        <v>144</v>
      </c>
      <c r="K1326" s="35"/>
      <c r="L1326" s="151" t="s">
        <v>261</v>
      </c>
      <c r="M1326" s="112" t="str">
        <f t="shared" si="41"/>
        <v>202211闽AQ1U80</v>
      </c>
    </row>
    <row r="1327" s="85" customFormat="1" ht="20.1" customHeight="1" spans="1:13">
      <c r="A1327" s="98">
        <v>1326</v>
      </c>
      <c r="B1327" s="99">
        <v>44891</v>
      </c>
      <c r="C1327" s="143">
        <v>150009</v>
      </c>
      <c r="D1327" s="171" t="s">
        <v>442</v>
      </c>
      <c r="E1327" s="100">
        <v>79427</v>
      </c>
      <c r="F1327" s="102">
        <v>7.98993179603767</v>
      </c>
      <c r="G1327" s="100">
        <v>30.79</v>
      </c>
      <c r="H1327" s="102">
        <v>246.01</v>
      </c>
      <c r="I1327" s="35">
        <v>476.09</v>
      </c>
      <c r="J1327" s="7" t="s">
        <v>144</v>
      </c>
      <c r="K1327" s="35"/>
      <c r="L1327" s="151" t="s">
        <v>261</v>
      </c>
      <c r="M1327" s="112" t="str">
        <f t="shared" si="41"/>
        <v>202211闽AQ1U80</v>
      </c>
    </row>
    <row r="1328" s="85" customFormat="1" ht="20.1" customHeight="1" spans="1:13">
      <c r="A1328" s="98">
        <v>1327</v>
      </c>
      <c r="B1328" s="99">
        <v>44893</v>
      </c>
      <c r="C1328" s="143">
        <v>150009</v>
      </c>
      <c r="D1328" s="171" t="s">
        <v>442</v>
      </c>
      <c r="E1328" s="100">
        <v>79577</v>
      </c>
      <c r="F1328" s="102">
        <v>7.99009268136785</v>
      </c>
      <c r="G1328" s="100">
        <v>31.29</v>
      </c>
      <c r="H1328" s="102">
        <v>250.01</v>
      </c>
      <c r="I1328" s="35">
        <v>226.08</v>
      </c>
      <c r="J1328" s="7" t="s">
        <v>144</v>
      </c>
      <c r="K1328" s="35"/>
      <c r="L1328" s="151" t="s">
        <v>261</v>
      </c>
      <c r="M1328" s="112" t="str">
        <f t="shared" si="41"/>
        <v>202211闽AQ1U80</v>
      </c>
    </row>
    <row r="1329" s="85" customFormat="1" ht="20.1" customHeight="1" spans="1:13">
      <c r="A1329" s="98">
        <v>1328</v>
      </c>
      <c r="B1329" s="99">
        <v>44895</v>
      </c>
      <c r="C1329" s="143">
        <v>150009</v>
      </c>
      <c r="D1329" s="171" t="s">
        <v>442</v>
      </c>
      <c r="E1329" s="100">
        <v>79756</v>
      </c>
      <c r="F1329" s="102">
        <v>7.9886925795053</v>
      </c>
      <c r="G1329" s="100">
        <v>28.3</v>
      </c>
      <c r="H1329" s="102">
        <v>226.08</v>
      </c>
      <c r="I1329" s="35">
        <v>0</v>
      </c>
      <c r="J1329" s="7" t="s">
        <v>144</v>
      </c>
      <c r="K1329" s="35"/>
      <c r="L1329" s="151" t="s">
        <v>261</v>
      </c>
      <c r="M1329" s="112" t="str">
        <f t="shared" si="41"/>
        <v>202211闽AQ1U80</v>
      </c>
    </row>
    <row r="1330" s="85" customFormat="1" ht="20.1" customHeight="1" spans="1:13">
      <c r="A1330" s="98">
        <v>1329</v>
      </c>
      <c r="B1330" s="99"/>
      <c r="C1330" s="165"/>
      <c r="D1330" s="143"/>
      <c r="E1330" s="100"/>
      <c r="F1330" s="102"/>
      <c r="G1330" s="100"/>
      <c r="H1330" s="102"/>
      <c r="I1330" s="35"/>
      <c r="J1330" s="35"/>
      <c r="K1330" s="35"/>
      <c r="L1330" s="145"/>
      <c r="M1330" s="112" t="str">
        <f t="shared" si="41"/>
        <v>19001</v>
      </c>
    </row>
    <row r="1331" s="85" customFormat="1" ht="20.1" customHeight="1" spans="1:13">
      <c r="A1331" s="98">
        <v>1330</v>
      </c>
      <c r="B1331" s="99">
        <v>44869</v>
      </c>
      <c r="C1331" s="165"/>
      <c r="D1331" s="172" t="s">
        <v>443</v>
      </c>
      <c r="E1331" s="100">
        <v>268829</v>
      </c>
      <c r="F1331" s="102">
        <v>8.30013280212483</v>
      </c>
      <c r="G1331" s="100">
        <v>30.12</v>
      </c>
      <c r="H1331" s="102">
        <v>250</v>
      </c>
      <c r="I1331" s="35">
        <v>209.2</v>
      </c>
      <c r="J1331" s="7" t="s">
        <v>99</v>
      </c>
      <c r="K1331" s="35"/>
      <c r="L1331" s="151" t="s">
        <v>261</v>
      </c>
      <c r="M1331" s="112" t="str">
        <f t="shared" si="41"/>
        <v>202211闽A700Z3</v>
      </c>
    </row>
    <row r="1332" s="85" customFormat="1" ht="20.1" customHeight="1" spans="1:13">
      <c r="A1332" s="98">
        <v>1331</v>
      </c>
      <c r="B1332" s="99"/>
      <c r="C1332" s="165"/>
      <c r="D1332" s="143"/>
      <c r="E1332" s="100"/>
      <c r="F1332" s="102"/>
      <c r="G1332" s="100"/>
      <c r="H1332" s="102"/>
      <c r="I1332" s="35"/>
      <c r="J1332" s="35"/>
      <c r="K1332" s="35"/>
      <c r="L1332" s="145"/>
      <c r="M1332" s="112" t="str">
        <f t="shared" si="41"/>
        <v>19001</v>
      </c>
    </row>
    <row r="1333" s="85" customFormat="1" ht="20.1" customHeight="1" spans="1:13">
      <c r="A1333" s="98">
        <v>1332</v>
      </c>
      <c r="B1333" s="99">
        <v>44875.0576388889</v>
      </c>
      <c r="C1333" s="143">
        <v>144002</v>
      </c>
      <c r="D1333" s="171" t="s">
        <v>444</v>
      </c>
      <c r="E1333" s="100">
        <v>124996</v>
      </c>
      <c r="F1333" s="102">
        <v>8.12998411137172</v>
      </c>
      <c r="G1333" s="100">
        <v>132.17</v>
      </c>
      <c r="H1333" s="102">
        <v>1074.54</v>
      </c>
      <c r="I1333" s="35">
        <v>925.46</v>
      </c>
      <c r="J1333" s="7" t="s">
        <v>40</v>
      </c>
      <c r="K1333" s="35"/>
      <c r="L1333" s="151" t="s">
        <v>261</v>
      </c>
      <c r="M1333" s="112" t="str">
        <f t="shared" si="41"/>
        <v>202211闽AR5295</v>
      </c>
    </row>
    <row r="1334" s="85" customFormat="1" ht="20.1" customHeight="1" spans="1:13">
      <c r="A1334" s="98">
        <v>1333</v>
      </c>
      <c r="B1334" s="99"/>
      <c r="C1334" s="165"/>
      <c r="D1334" s="143"/>
      <c r="E1334" s="100"/>
      <c r="F1334" s="102"/>
      <c r="G1334" s="100"/>
      <c r="H1334" s="102"/>
      <c r="I1334" s="35"/>
      <c r="J1334" s="35"/>
      <c r="K1334" s="35"/>
      <c r="L1334" s="145"/>
      <c r="M1334" s="112" t="str">
        <f t="shared" si="41"/>
        <v>19001</v>
      </c>
    </row>
    <row r="1335" s="85" customFormat="1" ht="20.1" customHeight="1" spans="1:13">
      <c r="A1335" s="98">
        <v>1334</v>
      </c>
      <c r="B1335" s="99">
        <v>44875.6673611111</v>
      </c>
      <c r="C1335" s="143">
        <v>144001</v>
      </c>
      <c r="D1335" s="171" t="s">
        <v>445</v>
      </c>
      <c r="E1335" s="100">
        <v>157944</v>
      </c>
      <c r="F1335" s="102">
        <v>8.13008130081301</v>
      </c>
      <c r="G1335" s="100">
        <v>110.7</v>
      </c>
      <c r="H1335" s="102">
        <v>900</v>
      </c>
      <c r="I1335" s="35">
        <v>1100</v>
      </c>
      <c r="J1335" s="162" t="s">
        <v>37</v>
      </c>
      <c r="K1335" s="35"/>
      <c r="L1335" s="151" t="s">
        <v>261</v>
      </c>
      <c r="M1335" s="112" t="str">
        <f t="shared" si="41"/>
        <v>202211闽AR5325</v>
      </c>
    </row>
    <row r="1336" s="85" customFormat="1" ht="20.1" customHeight="1" spans="1:13">
      <c r="A1336" s="98">
        <v>1335</v>
      </c>
      <c r="B1336" s="99"/>
      <c r="C1336" s="165"/>
      <c r="D1336" s="143"/>
      <c r="E1336" s="100"/>
      <c r="F1336" s="102"/>
      <c r="G1336" s="100"/>
      <c r="H1336" s="102"/>
      <c r="I1336" s="35"/>
      <c r="J1336" s="123"/>
      <c r="K1336" s="35"/>
      <c r="L1336" s="145"/>
      <c r="M1336" s="112" t="str">
        <f t="shared" si="41"/>
        <v>19001</v>
      </c>
    </row>
    <row r="1337" s="85" customFormat="1" ht="20.1" customHeight="1" spans="1:13">
      <c r="A1337" s="98">
        <v>1336</v>
      </c>
      <c r="B1337" s="99">
        <v>44878.6513888889</v>
      </c>
      <c r="C1337" s="143">
        <v>146005</v>
      </c>
      <c r="D1337" s="155" t="s">
        <v>446</v>
      </c>
      <c r="E1337" s="100">
        <v>92191</v>
      </c>
      <c r="F1337" s="102">
        <v>8.12999273783588</v>
      </c>
      <c r="G1337" s="100">
        <v>68.85</v>
      </c>
      <c r="H1337" s="102">
        <v>559.75</v>
      </c>
      <c r="I1337" s="35">
        <v>540.25</v>
      </c>
      <c r="J1337" s="162" t="s">
        <v>37</v>
      </c>
      <c r="K1337" s="35"/>
      <c r="L1337" s="151" t="s">
        <v>261</v>
      </c>
      <c r="M1337" s="112" t="str">
        <f t="shared" si="41"/>
        <v>202211闽AQ8712</v>
      </c>
    </row>
    <row r="1338" s="85" customFormat="1" ht="20.1" customHeight="1" spans="1:13">
      <c r="A1338" s="98">
        <v>1337</v>
      </c>
      <c r="B1338" s="99">
        <v>44888.225</v>
      </c>
      <c r="C1338" s="143">
        <v>146005</v>
      </c>
      <c r="D1338" s="155" t="s">
        <v>446</v>
      </c>
      <c r="E1338" s="100">
        <v>92414</v>
      </c>
      <c r="F1338" s="102">
        <v>7.98977309044423</v>
      </c>
      <c r="G1338" s="100">
        <v>62.58</v>
      </c>
      <c r="H1338" s="102">
        <v>500</v>
      </c>
      <c r="I1338" s="35">
        <v>11.63</v>
      </c>
      <c r="J1338" s="162" t="s">
        <v>37</v>
      </c>
      <c r="K1338" s="35"/>
      <c r="L1338" s="151" t="s">
        <v>261</v>
      </c>
      <c r="M1338" s="112" t="str">
        <f t="shared" si="41"/>
        <v>202211闽AQ8712</v>
      </c>
    </row>
    <row r="1339" s="85" customFormat="1" ht="20.1" customHeight="1" spans="1:13">
      <c r="A1339" s="98">
        <v>1338</v>
      </c>
      <c r="B1339" s="99"/>
      <c r="C1339" s="142"/>
      <c r="D1339" s="143"/>
      <c r="E1339" s="100"/>
      <c r="F1339" s="102"/>
      <c r="G1339" s="102"/>
      <c r="H1339" s="100"/>
      <c r="I1339" s="35"/>
      <c r="J1339" s="35"/>
      <c r="K1339" s="125"/>
      <c r="L1339" s="145"/>
      <c r="M1339" s="112" t="str">
        <f t="shared" si="41"/>
        <v>19001</v>
      </c>
    </row>
    <row r="1340" s="85" customFormat="1" ht="20.1" customHeight="1" spans="1:13">
      <c r="A1340" s="98">
        <v>1339</v>
      </c>
      <c r="B1340" s="99">
        <v>44875.9215277778</v>
      </c>
      <c r="C1340" s="143"/>
      <c r="D1340" s="169" t="s">
        <v>447</v>
      </c>
      <c r="E1340" s="100">
        <v>230762</v>
      </c>
      <c r="F1340" s="102">
        <v>8.12994229536226</v>
      </c>
      <c r="G1340" s="100">
        <v>233.95</v>
      </c>
      <c r="H1340" s="102">
        <v>1902</v>
      </c>
      <c r="I1340" s="35">
        <v>6194.92</v>
      </c>
      <c r="J1340" s="162" t="s">
        <v>29</v>
      </c>
      <c r="K1340" s="35"/>
      <c r="L1340" s="151" t="s">
        <v>261</v>
      </c>
      <c r="M1340" s="112" t="str">
        <f t="shared" si="41"/>
        <v>202211闽AS2289</v>
      </c>
    </row>
    <row r="1341" s="85" customFormat="1" ht="20.1" customHeight="1" spans="1:13">
      <c r="A1341" s="98">
        <v>1340</v>
      </c>
      <c r="B1341" s="99">
        <v>44877.65625</v>
      </c>
      <c r="C1341" s="143"/>
      <c r="D1341" s="169" t="s">
        <v>447</v>
      </c>
      <c r="E1341" s="100">
        <v>231209</v>
      </c>
      <c r="F1341" s="102">
        <v>8.12997885089884</v>
      </c>
      <c r="G1341" s="100">
        <v>226.96</v>
      </c>
      <c r="H1341" s="102">
        <v>1845.18</v>
      </c>
      <c r="I1341" s="35">
        <v>2150.82</v>
      </c>
      <c r="J1341" s="7" t="s">
        <v>42</v>
      </c>
      <c r="K1341" s="35"/>
      <c r="L1341" s="151" t="s">
        <v>261</v>
      </c>
      <c r="M1341" s="112" t="str">
        <f t="shared" si="41"/>
        <v>202211闽AS2289</v>
      </c>
    </row>
    <row r="1342" s="85" customFormat="1" ht="20.1" customHeight="1" spans="1:13">
      <c r="A1342" s="98">
        <v>1341</v>
      </c>
      <c r="B1342" s="99"/>
      <c r="C1342" s="143"/>
      <c r="D1342" s="169"/>
      <c r="E1342" s="100"/>
      <c r="F1342" s="102"/>
      <c r="G1342" s="100"/>
      <c r="H1342" s="102"/>
      <c r="I1342" s="35"/>
      <c r="J1342" s="7"/>
      <c r="K1342" s="35"/>
      <c r="L1342" s="151"/>
      <c r="M1342" s="112" t="str">
        <f t="shared" si="41"/>
        <v>19001</v>
      </c>
    </row>
    <row r="1343" s="85" customFormat="1" ht="30" customHeight="1" spans="1:13">
      <c r="A1343" s="98">
        <v>1342</v>
      </c>
      <c r="B1343" s="99">
        <v>44890</v>
      </c>
      <c r="C1343" s="143">
        <v>110003</v>
      </c>
      <c r="D1343" s="171" t="s">
        <v>448</v>
      </c>
      <c r="E1343" s="100">
        <v>28653</v>
      </c>
      <c r="F1343" s="102">
        <v>7.99</v>
      </c>
      <c r="G1343" s="100">
        <v>25.03</v>
      </c>
      <c r="H1343" s="102">
        <v>200</v>
      </c>
      <c r="I1343" s="35">
        <v>0</v>
      </c>
      <c r="J1343" s="7" t="s">
        <v>62</v>
      </c>
      <c r="K1343" s="35"/>
      <c r="L1343" s="151" t="s">
        <v>449</v>
      </c>
      <c r="M1343" s="112" t="str">
        <f t="shared" si="41"/>
        <v>202211闽AM2289</v>
      </c>
    </row>
    <row r="1344" s="85" customFormat="1" ht="20.1" customHeight="1" spans="1:13">
      <c r="A1344" s="98">
        <v>1343</v>
      </c>
      <c r="B1344" s="99"/>
      <c r="C1344" s="143"/>
      <c r="D1344" s="169"/>
      <c r="E1344" s="100"/>
      <c r="F1344" s="102"/>
      <c r="G1344" s="100"/>
      <c r="H1344" s="100"/>
      <c r="I1344" s="35"/>
      <c r="J1344" s="7"/>
      <c r="K1344" s="35"/>
      <c r="L1344" s="151"/>
      <c r="M1344" s="112" t="str">
        <f t="shared" si="41"/>
        <v>19001</v>
      </c>
    </row>
    <row r="1345" s="85" customFormat="1" ht="20.1" customHeight="1" spans="1:13">
      <c r="A1345" s="98">
        <v>1344</v>
      </c>
      <c r="B1345" s="99">
        <v>44896.6597222222</v>
      </c>
      <c r="C1345" s="143">
        <v>140007</v>
      </c>
      <c r="D1345" s="169" t="s">
        <v>427</v>
      </c>
      <c r="E1345" s="100">
        <v>67251</v>
      </c>
      <c r="F1345" s="102">
        <f>H1345/G1345</f>
        <v>7.99001248439451</v>
      </c>
      <c r="G1345" s="100">
        <v>280.35</v>
      </c>
      <c r="H1345" s="102">
        <v>2240</v>
      </c>
      <c r="I1345" s="35">
        <v>4298</v>
      </c>
      <c r="J1345" s="162" t="s">
        <v>156</v>
      </c>
      <c r="K1345" s="35"/>
      <c r="L1345" s="151" t="s">
        <v>261</v>
      </c>
      <c r="M1345" s="112" t="str">
        <f t="shared" si="41"/>
        <v>202212闽AV0833</v>
      </c>
    </row>
    <row r="1346" s="85" customFormat="1" ht="20.1" customHeight="1" spans="1:13">
      <c r="A1346" s="98">
        <v>1345</v>
      </c>
      <c r="B1346" s="99">
        <v>44898.1069444444</v>
      </c>
      <c r="C1346" s="143">
        <v>140007</v>
      </c>
      <c r="D1346" s="169" t="s">
        <v>427</v>
      </c>
      <c r="E1346" s="100">
        <v>67698</v>
      </c>
      <c r="F1346" s="102">
        <f t="shared" ref="F1346:F1409" si="42">H1346/G1346</f>
        <v>7.98992928283165</v>
      </c>
      <c r="G1346" s="100">
        <v>270.09</v>
      </c>
      <c r="H1346" s="102">
        <v>2158</v>
      </c>
      <c r="I1346" s="35">
        <v>2140</v>
      </c>
      <c r="J1346" s="162" t="s">
        <v>156</v>
      </c>
      <c r="K1346" s="35"/>
      <c r="L1346" s="151" t="s">
        <v>261</v>
      </c>
      <c r="M1346" s="112" t="str">
        <f t="shared" si="41"/>
        <v>202212闽AV0833</v>
      </c>
    </row>
    <row r="1347" s="85" customFormat="1" ht="20.1" customHeight="1" spans="1:13">
      <c r="A1347" s="98">
        <v>1346</v>
      </c>
      <c r="B1347" s="99">
        <v>44899.3534722222</v>
      </c>
      <c r="C1347" s="143">
        <v>140007</v>
      </c>
      <c r="D1347" s="169" t="s">
        <v>427</v>
      </c>
      <c r="E1347" s="100">
        <v>68218</v>
      </c>
      <c r="F1347" s="102">
        <f t="shared" si="42"/>
        <v>7.99000768639508</v>
      </c>
      <c r="G1347" s="100">
        <v>260.2</v>
      </c>
      <c r="H1347" s="102">
        <v>2079</v>
      </c>
      <c r="I1347" s="35">
        <v>0</v>
      </c>
      <c r="J1347" s="162" t="s">
        <v>156</v>
      </c>
      <c r="K1347" s="35"/>
      <c r="L1347" s="151" t="s">
        <v>261</v>
      </c>
      <c r="M1347" s="112" t="str">
        <f t="shared" ref="M1347:M1410" si="43">YEAR(B1347)&amp;MONTH(B1347)&amp;D1347</f>
        <v>202212闽AV0833</v>
      </c>
    </row>
    <row r="1348" s="85" customFormat="1" ht="20.1" customHeight="1" spans="1:13">
      <c r="A1348" s="98">
        <v>1347</v>
      </c>
      <c r="B1348" s="99">
        <v>44900.6743055556</v>
      </c>
      <c r="C1348" s="143">
        <v>140007</v>
      </c>
      <c r="D1348" s="169" t="s">
        <v>427</v>
      </c>
      <c r="E1348" s="100">
        <v>68797</v>
      </c>
      <c r="F1348" s="102">
        <f t="shared" si="42"/>
        <v>7.98985415345593</v>
      </c>
      <c r="G1348" s="100">
        <v>252.32</v>
      </c>
      <c r="H1348" s="102">
        <v>2016</v>
      </c>
      <c r="I1348" s="35">
        <v>4445</v>
      </c>
      <c r="J1348" s="162" t="s">
        <v>156</v>
      </c>
      <c r="K1348" s="35"/>
      <c r="L1348" s="151" t="s">
        <v>261</v>
      </c>
      <c r="M1348" s="112" t="str">
        <f t="shared" si="43"/>
        <v>202212闽AV0833</v>
      </c>
    </row>
    <row r="1349" s="85" customFormat="1" ht="20.1" customHeight="1" spans="1:13">
      <c r="A1349" s="98">
        <v>1348</v>
      </c>
      <c r="B1349" s="99">
        <v>44902.2923611111</v>
      </c>
      <c r="C1349" s="143">
        <v>140007</v>
      </c>
      <c r="D1349" s="169" t="s">
        <v>427</v>
      </c>
      <c r="E1349" s="100">
        <v>69329</v>
      </c>
      <c r="F1349" s="102">
        <f t="shared" si="42"/>
        <v>7.62975778546713</v>
      </c>
      <c r="G1349" s="100">
        <v>289</v>
      </c>
      <c r="H1349" s="102">
        <v>2205</v>
      </c>
      <c r="I1349" s="35">
        <v>164</v>
      </c>
      <c r="J1349" s="162" t="s">
        <v>29</v>
      </c>
      <c r="K1349" s="35"/>
      <c r="L1349" s="151" t="s">
        <v>261</v>
      </c>
      <c r="M1349" s="112" t="str">
        <f t="shared" si="43"/>
        <v>202212闽AV0833</v>
      </c>
    </row>
    <row r="1350" s="85" customFormat="1" ht="20.1" customHeight="1" spans="1:13">
      <c r="A1350" s="98">
        <v>1349</v>
      </c>
      <c r="B1350" s="99">
        <v>44903.6631944444</v>
      </c>
      <c r="C1350" s="143">
        <v>140007</v>
      </c>
      <c r="D1350" s="169" t="s">
        <v>427</v>
      </c>
      <c r="E1350" s="100">
        <v>69772</v>
      </c>
      <c r="F1350" s="102">
        <f t="shared" si="42"/>
        <v>7.62985763755291</v>
      </c>
      <c r="G1350" s="100">
        <v>259.9</v>
      </c>
      <c r="H1350" s="102">
        <v>1983</v>
      </c>
      <c r="I1350" s="35">
        <v>4630</v>
      </c>
      <c r="J1350" s="162" t="s">
        <v>29</v>
      </c>
      <c r="K1350" s="35"/>
      <c r="L1350" s="151" t="s">
        <v>261</v>
      </c>
      <c r="M1350" s="112" t="str">
        <f t="shared" si="43"/>
        <v>202212闽AV0833</v>
      </c>
    </row>
    <row r="1351" s="85" customFormat="1" ht="20.1" customHeight="1" spans="1:13">
      <c r="A1351" s="98">
        <v>1350</v>
      </c>
      <c r="B1351" s="99">
        <v>44905.2555555556</v>
      </c>
      <c r="C1351" s="143">
        <v>140007</v>
      </c>
      <c r="D1351" s="169" t="s">
        <v>427</v>
      </c>
      <c r="E1351" s="100">
        <v>70233</v>
      </c>
      <c r="F1351" s="102">
        <f t="shared" si="42"/>
        <v>7.6301290416123</v>
      </c>
      <c r="G1351" s="100">
        <v>275.88</v>
      </c>
      <c r="H1351" s="102">
        <v>2105</v>
      </c>
      <c r="I1351" s="35">
        <v>2525</v>
      </c>
      <c r="J1351" s="162" t="s">
        <v>29</v>
      </c>
      <c r="K1351" s="35"/>
      <c r="L1351" s="151" t="s">
        <v>261</v>
      </c>
      <c r="M1351" s="112" t="str">
        <f t="shared" si="43"/>
        <v>202212闽AV0833</v>
      </c>
    </row>
    <row r="1352" s="85" customFormat="1" ht="20.1" customHeight="1" spans="1:13">
      <c r="A1352" s="98">
        <v>1351</v>
      </c>
      <c r="B1352" s="99">
        <v>44906.8611111111</v>
      </c>
      <c r="C1352" s="143">
        <v>140007</v>
      </c>
      <c r="D1352" s="169" t="s">
        <v>427</v>
      </c>
      <c r="E1352" s="100">
        <v>70666</v>
      </c>
      <c r="F1352" s="102">
        <f t="shared" si="42"/>
        <v>7.62993314643088</v>
      </c>
      <c r="G1352" s="100">
        <v>231.85</v>
      </c>
      <c r="H1352" s="102">
        <v>1769</v>
      </c>
      <c r="I1352" s="35">
        <v>696</v>
      </c>
      <c r="J1352" s="162" t="s">
        <v>29</v>
      </c>
      <c r="K1352" s="35"/>
      <c r="L1352" s="151" t="s">
        <v>261</v>
      </c>
      <c r="M1352" s="112" t="str">
        <f t="shared" si="43"/>
        <v>202212闽AV0833</v>
      </c>
    </row>
    <row r="1353" s="85" customFormat="1" ht="20.1" customHeight="1" spans="1:13">
      <c r="A1353" s="98">
        <v>1352</v>
      </c>
      <c r="B1353" s="99">
        <v>44908.2666666667</v>
      </c>
      <c r="C1353" s="143">
        <v>140007</v>
      </c>
      <c r="D1353" s="169" t="s">
        <v>427</v>
      </c>
      <c r="E1353" s="100">
        <v>71183</v>
      </c>
      <c r="F1353" s="102">
        <f t="shared" si="42"/>
        <v>7.62981017800429</v>
      </c>
      <c r="G1353" s="100">
        <v>270.78</v>
      </c>
      <c r="H1353" s="102">
        <v>2066</v>
      </c>
      <c r="I1353" s="35">
        <v>5107</v>
      </c>
      <c r="J1353" s="7" t="s">
        <v>450</v>
      </c>
      <c r="K1353" s="35"/>
      <c r="L1353" s="151" t="s">
        <v>261</v>
      </c>
      <c r="M1353" s="112" t="str">
        <f t="shared" si="43"/>
        <v>202212闽AV0833</v>
      </c>
    </row>
    <row r="1354" s="85" customFormat="1" ht="20.1" customHeight="1" spans="1:13">
      <c r="A1354" s="98">
        <v>1353</v>
      </c>
      <c r="B1354" s="99">
        <v>44909</v>
      </c>
      <c r="C1354" s="143">
        <v>140007</v>
      </c>
      <c r="D1354" s="169" t="s">
        <v>427</v>
      </c>
      <c r="E1354" s="100">
        <v>71701</v>
      </c>
      <c r="F1354" s="102">
        <f t="shared" si="42"/>
        <v>7.62990654205607</v>
      </c>
      <c r="G1354" s="100">
        <v>267.5</v>
      </c>
      <c r="H1354" s="100">
        <v>2041</v>
      </c>
      <c r="I1354" s="35">
        <v>2992</v>
      </c>
      <c r="J1354" s="162" t="s">
        <v>29</v>
      </c>
      <c r="K1354" s="35"/>
      <c r="L1354" s="151" t="s">
        <v>261</v>
      </c>
      <c r="M1354" s="112" t="str">
        <f t="shared" si="43"/>
        <v>202212闽AV0833</v>
      </c>
    </row>
    <row r="1355" s="85" customFormat="1" ht="20.1" customHeight="1" spans="1:13">
      <c r="A1355" s="98">
        <v>1354</v>
      </c>
      <c r="B1355" s="99">
        <v>44910</v>
      </c>
      <c r="C1355" s="143">
        <v>140007</v>
      </c>
      <c r="D1355" s="169" t="s">
        <v>427</v>
      </c>
      <c r="E1355" s="100">
        <v>72101</v>
      </c>
      <c r="F1355" s="102">
        <f t="shared" si="42"/>
        <v>7.6298512101317</v>
      </c>
      <c r="G1355" s="100">
        <v>257.41</v>
      </c>
      <c r="H1355" s="100">
        <v>1964</v>
      </c>
      <c r="I1355" s="35">
        <v>1028</v>
      </c>
      <c r="J1355" s="162" t="s">
        <v>29</v>
      </c>
      <c r="K1355" s="35"/>
      <c r="L1355" s="151" t="s">
        <v>261</v>
      </c>
      <c r="M1355" s="112" t="str">
        <f t="shared" si="43"/>
        <v>202212闽AV0833</v>
      </c>
    </row>
    <row r="1356" s="85" customFormat="1" ht="20.1" customHeight="1" spans="1:13">
      <c r="A1356" s="98">
        <v>1355</v>
      </c>
      <c r="B1356" s="99">
        <v>44912</v>
      </c>
      <c r="C1356" s="143">
        <v>140007</v>
      </c>
      <c r="D1356" s="169" t="s">
        <v>427</v>
      </c>
      <c r="E1356" s="100">
        <v>72566</v>
      </c>
      <c r="F1356" s="102">
        <f t="shared" si="42"/>
        <v>7.62996536537393</v>
      </c>
      <c r="G1356" s="100">
        <v>233.87</v>
      </c>
      <c r="H1356" s="100">
        <v>1784.42</v>
      </c>
      <c r="I1356" s="35">
        <v>2193.58</v>
      </c>
      <c r="J1356" s="162" t="s">
        <v>29</v>
      </c>
      <c r="K1356" s="35"/>
      <c r="L1356" s="151" t="s">
        <v>261</v>
      </c>
      <c r="M1356" s="112" t="str">
        <f t="shared" si="43"/>
        <v>202212闽AV0833</v>
      </c>
    </row>
    <row r="1357" s="85" customFormat="1" ht="20.1" customHeight="1" spans="1:13">
      <c r="A1357" s="98">
        <v>1356</v>
      </c>
      <c r="B1357" s="99">
        <v>44914</v>
      </c>
      <c r="C1357" s="143">
        <v>140007</v>
      </c>
      <c r="D1357" s="169" t="s">
        <v>427</v>
      </c>
      <c r="E1357" s="100">
        <v>73084</v>
      </c>
      <c r="F1357" s="102">
        <f t="shared" si="42"/>
        <v>7.62996513174449</v>
      </c>
      <c r="G1357" s="100">
        <v>278.19</v>
      </c>
      <c r="H1357" s="100">
        <v>2122.58</v>
      </c>
      <c r="I1357" s="35">
        <v>4017</v>
      </c>
      <c r="J1357" s="162" t="s">
        <v>29</v>
      </c>
      <c r="K1357" s="35"/>
      <c r="L1357" s="151" t="s">
        <v>261</v>
      </c>
      <c r="M1357" s="112" t="str">
        <f t="shared" si="43"/>
        <v>202212闽AV0833</v>
      </c>
    </row>
    <row r="1358" s="85" customFormat="1" ht="20.1" customHeight="1" spans="1:13">
      <c r="A1358" s="98">
        <v>1357</v>
      </c>
      <c r="B1358" s="99">
        <v>44915</v>
      </c>
      <c r="C1358" s="143">
        <v>140007</v>
      </c>
      <c r="D1358" s="169" t="s">
        <v>427</v>
      </c>
      <c r="E1358" s="100">
        <v>73676</v>
      </c>
      <c r="F1358" s="102">
        <f t="shared" si="42"/>
        <v>7.22994045931386</v>
      </c>
      <c r="G1358" s="100">
        <v>282.16</v>
      </c>
      <c r="H1358" s="100">
        <v>2040</v>
      </c>
      <c r="I1358" s="35">
        <v>1933</v>
      </c>
      <c r="J1358" s="162" t="s">
        <v>29</v>
      </c>
      <c r="K1358" s="35"/>
      <c r="L1358" s="151" t="s">
        <v>261</v>
      </c>
      <c r="M1358" s="112" t="str">
        <f t="shared" si="43"/>
        <v>202212闽AV0833</v>
      </c>
    </row>
    <row r="1359" s="85" customFormat="1" ht="20.1" customHeight="1" spans="1:13">
      <c r="A1359" s="98">
        <v>1358</v>
      </c>
      <c r="B1359" s="99">
        <v>44917</v>
      </c>
      <c r="C1359" s="143">
        <v>140007</v>
      </c>
      <c r="D1359" s="169" t="s">
        <v>427</v>
      </c>
      <c r="E1359" s="100">
        <v>74195</v>
      </c>
      <c r="F1359" s="102">
        <f t="shared" si="42"/>
        <v>7.22972972972973</v>
      </c>
      <c r="G1359" s="102">
        <v>266.4</v>
      </c>
      <c r="H1359" s="100">
        <v>1926</v>
      </c>
      <c r="I1359" s="35">
        <v>7</v>
      </c>
      <c r="J1359" s="162" t="s">
        <v>29</v>
      </c>
      <c r="K1359" s="35"/>
      <c r="L1359" s="151" t="s">
        <v>261</v>
      </c>
      <c r="M1359" s="112" t="str">
        <f t="shared" si="43"/>
        <v>202212闽AV0833</v>
      </c>
    </row>
    <row r="1360" s="85" customFormat="1" ht="20.1" customHeight="1" spans="1:13">
      <c r="A1360" s="98">
        <v>1359</v>
      </c>
      <c r="B1360" s="99">
        <v>44918</v>
      </c>
      <c r="C1360" s="143">
        <v>140007</v>
      </c>
      <c r="D1360" s="169" t="s">
        <v>427</v>
      </c>
      <c r="E1360" s="100">
        <v>74664</v>
      </c>
      <c r="F1360" s="102">
        <f t="shared" si="42"/>
        <v>7.22979256803202</v>
      </c>
      <c r="G1360" s="100">
        <v>247.31</v>
      </c>
      <c r="H1360" s="100">
        <v>1788</v>
      </c>
      <c r="I1360" s="35">
        <v>4219</v>
      </c>
      <c r="J1360" s="162" t="s">
        <v>29</v>
      </c>
      <c r="K1360" s="35"/>
      <c r="L1360" s="151" t="s">
        <v>261</v>
      </c>
      <c r="M1360" s="112" t="str">
        <f t="shared" si="43"/>
        <v>202212闽AV0833</v>
      </c>
    </row>
    <row r="1361" s="85" customFormat="1" ht="20.1" customHeight="1" spans="1:13">
      <c r="A1361" s="98">
        <v>1360</v>
      </c>
      <c r="B1361" s="99">
        <v>44919</v>
      </c>
      <c r="C1361" s="143">
        <v>140007</v>
      </c>
      <c r="D1361" s="169" t="s">
        <v>427</v>
      </c>
      <c r="E1361" s="100">
        <v>75034</v>
      </c>
      <c r="F1361" s="102">
        <f t="shared" si="42"/>
        <v>7.22969930454796</v>
      </c>
      <c r="G1361" s="100">
        <v>199.87</v>
      </c>
      <c r="H1361" s="100">
        <v>1445</v>
      </c>
      <c r="I1361" s="35">
        <v>2721</v>
      </c>
      <c r="J1361" s="162" t="s">
        <v>29</v>
      </c>
      <c r="K1361" s="35"/>
      <c r="L1361" s="151" t="s">
        <v>261</v>
      </c>
      <c r="M1361" s="112" t="str">
        <f t="shared" si="43"/>
        <v>202212闽AV0833</v>
      </c>
    </row>
    <row r="1362" s="85" customFormat="1" ht="20.1" customHeight="1" spans="1:13">
      <c r="A1362" s="98">
        <v>1361</v>
      </c>
      <c r="B1362" s="99">
        <v>44920</v>
      </c>
      <c r="C1362" s="143">
        <v>140007</v>
      </c>
      <c r="D1362" s="169" t="s">
        <v>427</v>
      </c>
      <c r="E1362" s="100">
        <v>75405</v>
      </c>
      <c r="F1362" s="102">
        <f t="shared" si="42"/>
        <v>7.22961249277039</v>
      </c>
      <c r="G1362" s="102">
        <v>172.9</v>
      </c>
      <c r="H1362" s="100">
        <v>1250</v>
      </c>
      <c r="I1362" s="35">
        <v>1422</v>
      </c>
      <c r="J1362" s="162" t="s">
        <v>29</v>
      </c>
      <c r="K1362" s="35"/>
      <c r="L1362" s="151" t="s">
        <v>261</v>
      </c>
      <c r="M1362" s="112" t="str">
        <f t="shared" si="43"/>
        <v>202212闽AV0833</v>
      </c>
    </row>
    <row r="1363" s="85" customFormat="1" ht="20.1" customHeight="1" spans="1:13">
      <c r="A1363" s="98">
        <v>1362</v>
      </c>
      <c r="B1363" s="99">
        <v>44921</v>
      </c>
      <c r="C1363" s="143">
        <v>140007</v>
      </c>
      <c r="D1363" s="169" t="s">
        <v>427</v>
      </c>
      <c r="E1363" s="100">
        <v>75776</v>
      </c>
      <c r="F1363" s="102">
        <f t="shared" si="42"/>
        <v>7.22985373449753</v>
      </c>
      <c r="G1363" s="100">
        <v>179.81</v>
      </c>
      <c r="H1363" s="100">
        <v>1300</v>
      </c>
      <c r="I1363" s="35">
        <v>75</v>
      </c>
      <c r="J1363" s="162" t="s">
        <v>29</v>
      </c>
      <c r="K1363" s="35"/>
      <c r="L1363" s="151" t="s">
        <v>261</v>
      </c>
      <c r="M1363" s="112" t="str">
        <f t="shared" si="43"/>
        <v>202212闽AV0833</v>
      </c>
    </row>
    <row r="1364" s="85" customFormat="1" ht="20.1" customHeight="1" spans="1:13">
      <c r="A1364" s="98">
        <v>1363</v>
      </c>
      <c r="B1364" s="99"/>
      <c r="C1364" s="165"/>
      <c r="D1364" s="169"/>
      <c r="E1364" s="100"/>
      <c r="F1364" s="102"/>
      <c r="G1364" s="100"/>
      <c r="H1364" s="102"/>
      <c r="I1364" s="35"/>
      <c r="J1364" s="162"/>
      <c r="K1364" s="35"/>
      <c r="L1364" s="151" t="s">
        <v>261</v>
      </c>
      <c r="M1364" s="112" t="str">
        <f t="shared" si="43"/>
        <v>19001</v>
      </c>
    </row>
    <row r="1365" s="85" customFormat="1" ht="20.1" customHeight="1" spans="1:13">
      <c r="A1365" s="98">
        <v>1364</v>
      </c>
      <c r="B1365" s="99">
        <v>44896.5763888889</v>
      </c>
      <c r="C1365" s="143">
        <v>144004</v>
      </c>
      <c r="D1365" s="171" t="s">
        <v>451</v>
      </c>
      <c r="E1365" s="100">
        <v>24646</v>
      </c>
      <c r="F1365" s="102">
        <f t="shared" si="42"/>
        <v>7.99001860937236</v>
      </c>
      <c r="G1365" s="100">
        <v>118.22</v>
      </c>
      <c r="H1365" s="102">
        <v>944.58</v>
      </c>
      <c r="I1365" s="35">
        <v>0</v>
      </c>
      <c r="J1365" s="7" t="s">
        <v>40</v>
      </c>
      <c r="K1365" s="35"/>
      <c r="L1365" s="151" t="s">
        <v>261</v>
      </c>
      <c r="M1365" s="112" t="str">
        <f t="shared" si="43"/>
        <v>202212闽AU8651</v>
      </c>
    </row>
    <row r="1366" s="85" customFormat="1" ht="20.1" customHeight="1" spans="1:13">
      <c r="A1366" s="98">
        <v>1365</v>
      </c>
      <c r="B1366" s="99">
        <v>44900.3569444444</v>
      </c>
      <c r="C1366" s="143">
        <v>144004</v>
      </c>
      <c r="D1366" s="171" t="s">
        <v>451</v>
      </c>
      <c r="E1366" s="100">
        <v>24949</v>
      </c>
      <c r="F1366" s="102">
        <f t="shared" si="42"/>
        <v>7.99022169771559</v>
      </c>
      <c r="G1366" s="100">
        <v>118.63</v>
      </c>
      <c r="H1366" s="102">
        <v>947.88</v>
      </c>
      <c r="I1366" s="35">
        <v>0</v>
      </c>
      <c r="J1366" s="7" t="s">
        <v>40</v>
      </c>
      <c r="K1366" s="35"/>
      <c r="L1366" s="151"/>
      <c r="M1366" s="112" t="str">
        <f t="shared" si="43"/>
        <v>202212闽AU8651</v>
      </c>
    </row>
    <row r="1367" s="85" customFormat="1" ht="20.1" customHeight="1" spans="1:13">
      <c r="A1367" s="98">
        <v>1366</v>
      </c>
      <c r="B1367" s="99">
        <v>44904.2229166667</v>
      </c>
      <c r="C1367" s="143">
        <v>144004</v>
      </c>
      <c r="D1367" s="171" t="s">
        <v>451</v>
      </c>
      <c r="E1367" s="100">
        <v>26212</v>
      </c>
      <c r="F1367" s="102">
        <f t="shared" si="42"/>
        <v>7.63000689285441</v>
      </c>
      <c r="G1367" s="100">
        <v>130.57</v>
      </c>
      <c r="H1367" s="102">
        <v>996.25</v>
      </c>
      <c r="I1367" s="35">
        <v>3.75</v>
      </c>
      <c r="J1367" s="7" t="s">
        <v>40</v>
      </c>
      <c r="K1367" s="35"/>
      <c r="L1367" s="151" t="s">
        <v>261</v>
      </c>
      <c r="M1367" s="112" t="str">
        <f t="shared" si="43"/>
        <v>202212闽AU8651</v>
      </c>
    </row>
    <row r="1368" s="85" customFormat="1" ht="20.1" customHeight="1" spans="1:13">
      <c r="A1368" s="98">
        <v>1367</v>
      </c>
      <c r="B1368" s="99">
        <v>44907.7013888889</v>
      </c>
      <c r="C1368" s="143">
        <v>144004</v>
      </c>
      <c r="D1368" s="171" t="s">
        <v>451</v>
      </c>
      <c r="E1368" s="100">
        <v>26605</v>
      </c>
      <c r="F1368" s="102">
        <f t="shared" si="42"/>
        <v>7.63000838222967</v>
      </c>
      <c r="G1368" s="100">
        <v>119.3</v>
      </c>
      <c r="H1368" s="102">
        <v>910.26</v>
      </c>
      <c r="I1368" s="35">
        <v>1093.49</v>
      </c>
      <c r="J1368" s="7" t="s">
        <v>40</v>
      </c>
      <c r="K1368" s="35"/>
      <c r="L1368" s="151" t="s">
        <v>261</v>
      </c>
      <c r="M1368" s="112" t="str">
        <f t="shared" si="43"/>
        <v>202212闽AU8651</v>
      </c>
    </row>
    <row r="1369" s="85" customFormat="1" ht="20.1" customHeight="1" spans="1:13">
      <c r="A1369" s="98">
        <v>1368</v>
      </c>
      <c r="B1369" s="99">
        <v>44912</v>
      </c>
      <c r="C1369" s="143">
        <v>144004</v>
      </c>
      <c r="D1369" s="171" t="s">
        <v>451</v>
      </c>
      <c r="E1369" s="100">
        <v>26770</v>
      </c>
      <c r="F1369" s="102">
        <f t="shared" si="42"/>
        <v>7.63001200480192</v>
      </c>
      <c r="G1369" s="100">
        <v>124.95</v>
      </c>
      <c r="H1369" s="100">
        <v>953.37</v>
      </c>
      <c r="I1369" s="35">
        <v>140.12</v>
      </c>
      <c r="J1369" s="7" t="s">
        <v>40</v>
      </c>
      <c r="K1369" s="35"/>
      <c r="L1369" s="151" t="s">
        <v>261</v>
      </c>
      <c r="M1369" s="112" t="str">
        <f t="shared" si="43"/>
        <v>202212闽AU8651</v>
      </c>
    </row>
    <row r="1370" s="85" customFormat="1" ht="20.1" customHeight="1" spans="1:13">
      <c r="A1370" s="98">
        <v>1369</v>
      </c>
      <c r="B1370" s="99">
        <v>44915</v>
      </c>
      <c r="C1370" s="143">
        <v>144004</v>
      </c>
      <c r="D1370" s="171" t="s">
        <v>451</v>
      </c>
      <c r="E1370" s="100">
        <v>26049</v>
      </c>
      <c r="F1370" s="102">
        <f t="shared" si="42"/>
        <v>7.22998352553542</v>
      </c>
      <c r="G1370" s="100">
        <v>121.4</v>
      </c>
      <c r="H1370" s="100">
        <v>877.72</v>
      </c>
      <c r="I1370" s="35">
        <v>4217.4</v>
      </c>
      <c r="J1370" s="7" t="s">
        <v>40</v>
      </c>
      <c r="K1370" s="35"/>
      <c r="L1370" s="151" t="s">
        <v>261</v>
      </c>
      <c r="M1370" s="112" t="str">
        <f t="shared" si="43"/>
        <v>202212闽AU8651</v>
      </c>
    </row>
    <row r="1371" s="85" customFormat="1" ht="20.1" customHeight="1" spans="1:13">
      <c r="A1371" s="98">
        <v>1370</v>
      </c>
      <c r="B1371" s="99"/>
      <c r="C1371" s="143"/>
      <c r="D1371" s="171"/>
      <c r="E1371" s="100"/>
      <c r="F1371" s="102"/>
      <c r="G1371" s="100"/>
      <c r="H1371" s="102"/>
      <c r="I1371" s="35"/>
      <c r="J1371" s="7"/>
      <c r="K1371" s="35"/>
      <c r="L1371" s="151" t="s">
        <v>261</v>
      </c>
      <c r="M1371" s="112" t="str">
        <f t="shared" si="43"/>
        <v>19001</v>
      </c>
    </row>
    <row r="1372" s="85" customFormat="1" ht="20.1" customHeight="1" spans="1:13">
      <c r="A1372" s="98">
        <v>1371</v>
      </c>
      <c r="B1372" s="99">
        <v>44897.3694444444</v>
      </c>
      <c r="C1372" s="143">
        <v>141012</v>
      </c>
      <c r="D1372" s="171" t="s">
        <v>429</v>
      </c>
      <c r="E1372" s="100">
        <v>17850</v>
      </c>
      <c r="F1372" s="102">
        <f t="shared" si="42"/>
        <v>7.98994368463395</v>
      </c>
      <c r="G1372" s="100">
        <v>124.3</v>
      </c>
      <c r="H1372" s="102">
        <v>993.15</v>
      </c>
      <c r="I1372" s="35">
        <v>1066.55</v>
      </c>
      <c r="J1372" s="7" t="s">
        <v>42</v>
      </c>
      <c r="K1372" s="35"/>
      <c r="L1372" s="151" t="s">
        <v>261</v>
      </c>
      <c r="M1372" s="112" t="str">
        <f t="shared" si="43"/>
        <v>202212闽AU9387</v>
      </c>
    </row>
    <row r="1373" s="85" customFormat="1" ht="20.1" customHeight="1" spans="1:13">
      <c r="A1373" s="98">
        <v>1372</v>
      </c>
      <c r="B1373" s="99">
        <v>44898.6097222222</v>
      </c>
      <c r="C1373" s="143">
        <v>141012</v>
      </c>
      <c r="D1373" s="171" t="s">
        <v>429</v>
      </c>
      <c r="E1373" s="100">
        <v>18170</v>
      </c>
      <c r="F1373" s="102">
        <f t="shared" si="42"/>
        <v>7.98935827152531</v>
      </c>
      <c r="G1373" s="100">
        <v>124.04</v>
      </c>
      <c r="H1373" s="102">
        <v>991</v>
      </c>
      <c r="I1373" s="35">
        <v>75.55</v>
      </c>
      <c r="J1373" s="7" t="s">
        <v>42</v>
      </c>
      <c r="K1373" s="35"/>
      <c r="L1373" s="151" t="s">
        <v>261</v>
      </c>
      <c r="M1373" s="112" t="str">
        <f t="shared" si="43"/>
        <v>202212闽AU9387</v>
      </c>
    </row>
    <row r="1374" s="85" customFormat="1" ht="20.1" customHeight="1" spans="1:13">
      <c r="A1374" s="98">
        <v>1373</v>
      </c>
      <c r="B1374" s="99">
        <v>44900.3451388889</v>
      </c>
      <c r="C1374" s="143">
        <v>141012</v>
      </c>
      <c r="D1374" s="171" t="s">
        <v>429</v>
      </c>
      <c r="E1374" s="100">
        <v>18449</v>
      </c>
      <c r="F1374" s="102">
        <f t="shared" si="42"/>
        <v>7.98997835324301</v>
      </c>
      <c r="G1374" s="100">
        <v>124.73</v>
      </c>
      <c r="H1374" s="102">
        <v>996.59</v>
      </c>
      <c r="I1374" s="35">
        <v>2078.96</v>
      </c>
      <c r="J1374" s="7" t="s">
        <v>42</v>
      </c>
      <c r="K1374" s="35"/>
      <c r="L1374" s="151" t="s">
        <v>261</v>
      </c>
      <c r="M1374" s="112" t="str">
        <f t="shared" si="43"/>
        <v>202212闽AU9387</v>
      </c>
    </row>
    <row r="1375" s="85" customFormat="1" ht="20.1" customHeight="1" spans="1:13">
      <c r="A1375" s="98">
        <v>1374</v>
      </c>
      <c r="B1375" s="99">
        <v>44902.4333333333</v>
      </c>
      <c r="C1375" s="143">
        <v>141012</v>
      </c>
      <c r="D1375" s="171" t="s">
        <v>429</v>
      </c>
      <c r="E1375" s="100">
        <v>18765</v>
      </c>
      <c r="F1375" s="102">
        <f t="shared" si="42"/>
        <v>7.62996941896024</v>
      </c>
      <c r="G1375" s="100">
        <v>124.26</v>
      </c>
      <c r="H1375" s="102">
        <v>948.1</v>
      </c>
      <c r="I1375" s="35">
        <v>1130.86</v>
      </c>
      <c r="J1375" s="7" t="s">
        <v>42</v>
      </c>
      <c r="K1375" s="35"/>
      <c r="L1375" s="151" t="s">
        <v>261</v>
      </c>
      <c r="M1375" s="112" t="str">
        <f t="shared" si="43"/>
        <v>202212闽AU9387</v>
      </c>
    </row>
    <row r="1376" s="85" customFormat="1" ht="20.1" customHeight="1" spans="1:13">
      <c r="A1376" s="98">
        <v>1375</v>
      </c>
      <c r="B1376" s="99">
        <v>44904.44375</v>
      </c>
      <c r="C1376" s="143">
        <v>141012</v>
      </c>
      <c r="D1376" s="171" t="s">
        <v>429</v>
      </c>
      <c r="E1376" s="100">
        <v>19009</v>
      </c>
      <c r="F1376" s="102">
        <f t="shared" si="42"/>
        <v>7.63000772068285</v>
      </c>
      <c r="G1376" s="100">
        <v>116.57</v>
      </c>
      <c r="H1376" s="102">
        <v>889.43</v>
      </c>
      <c r="I1376" s="35">
        <v>241.43</v>
      </c>
      <c r="J1376" s="7" t="s">
        <v>450</v>
      </c>
      <c r="K1376" s="35"/>
      <c r="L1376" s="151" t="s">
        <v>261</v>
      </c>
      <c r="M1376" s="112" t="str">
        <f t="shared" si="43"/>
        <v>202212闽AU9387</v>
      </c>
    </row>
    <row r="1377" s="85" customFormat="1" ht="20.1" customHeight="1" spans="1:13">
      <c r="A1377" s="98">
        <v>1376</v>
      </c>
      <c r="B1377" s="99">
        <v>44904.8166666667</v>
      </c>
      <c r="C1377" s="143">
        <v>141012</v>
      </c>
      <c r="D1377" s="171" t="s">
        <v>429</v>
      </c>
      <c r="E1377" s="100">
        <v>19375</v>
      </c>
      <c r="F1377" s="102">
        <f t="shared" si="42"/>
        <v>7.62996864141029</v>
      </c>
      <c r="G1377" s="100">
        <v>117.99</v>
      </c>
      <c r="H1377" s="102">
        <v>900.26</v>
      </c>
      <c r="I1377" s="35">
        <v>3306.17</v>
      </c>
      <c r="J1377" s="7" t="s">
        <v>450</v>
      </c>
      <c r="K1377" s="35"/>
      <c r="L1377" s="151" t="s">
        <v>261</v>
      </c>
      <c r="M1377" s="112" t="str">
        <f t="shared" si="43"/>
        <v>202212闽AU9387</v>
      </c>
    </row>
    <row r="1378" s="85" customFormat="1" ht="20.1" customHeight="1" spans="1:13">
      <c r="A1378" s="98">
        <v>1377</v>
      </c>
      <c r="B1378" s="99">
        <v>44905.7402777778</v>
      </c>
      <c r="C1378" s="143">
        <v>141012</v>
      </c>
      <c r="D1378" s="171" t="s">
        <v>429</v>
      </c>
      <c r="E1378" s="100">
        <v>19749</v>
      </c>
      <c r="F1378" s="102">
        <f t="shared" si="42"/>
        <v>7.6299863552452</v>
      </c>
      <c r="G1378" s="100">
        <v>124.59</v>
      </c>
      <c r="H1378" s="102">
        <v>950.62</v>
      </c>
      <c r="I1378" s="35">
        <v>2325.38</v>
      </c>
      <c r="J1378" s="7" t="s">
        <v>450</v>
      </c>
      <c r="K1378" s="35"/>
      <c r="L1378" s="151" t="s">
        <v>261</v>
      </c>
      <c r="M1378" s="112" t="str">
        <f t="shared" si="43"/>
        <v>202212闽AU9387</v>
      </c>
    </row>
    <row r="1379" s="85" customFormat="1" ht="20.1" customHeight="1" spans="1:13">
      <c r="A1379" s="98">
        <v>1378</v>
      </c>
      <c r="B1379" s="99">
        <v>44906.5284722222</v>
      </c>
      <c r="C1379" s="143">
        <v>141012</v>
      </c>
      <c r="D1379" s="171" t="s">
        <v>429</v>
      </c>
      <c r="E1379" s="100">
        <v>19975</v>
      </c>
      <c r="F1379" s="102">
        <f t="shared" si="42"/>
        <v>7.63000494315373</v>
      </c>
      <c r="G1379" s="100">
        <v>121.38</v>
      </c>
      <c r="H1379" s="102">
        <v>926.13</v>
      </c>
      <c r="I1379" s="35">
        <v>1399.25</v>
      </c>
      <c r="J1379" s="7" t="s">
        <v>450</v>
      </c>
      <c r="K1379" s="35"/>
      <c r="L1379" s="151" t="s">
        <v>261</v>
      </c>
      <c r="M1379" s="112" t="str">
        <f t="shared" si="43"/>
        <v>202212闽AU9387</v>
      </c>
    </row>
    <row r="1380" s="85" customFormat="1" ht="20.1" customHeight="1" spans="1:13">
      <c r="A1380" s="98">
        <v>1379</v>
      </c>
      <c r="B1380" s="99">
        <v>44907.2368055556</v>
      </c>
      <c r="C1380" s="143">
        <v>141012</v>
      </c>
      <c r="D1380" s="171" t="s">
        <v>429</v>
      </c>
      <c r="E1380" s="100">
        <v>20306</v>
      </c>
      <c r="F1380" s="102">
        <f t="shared" si="42"/>
        <v>7.63000089501477</v>
      </c>
      <c r="G1380" s="100">
        <v>111.73</v>
      </c>
      <c r="H1380" s="102">
        <v>852.5</v>
      </c>
      <c r="I1380" s="35">
        <v>546.75</v>
      </c>
      <c r="J1380" s="7" t="s">
        <v>450</v>
      </c>
      <c r="K1380" s="35"/>
      <c r="L1380" s="151" t="s">
        <v>261</v>
      </c>
      <c r="M1380" s="112" t="str">
        <f t="shared" si="43"/>
        <v>202212闽AU9387</v>
      </c>
    </row>
    <row r="1381" s="85" customFormat="1" ht="20.1" customHeight="1" spans="1:13">
      <c r="A1381" s="98">
        <v>1380</v>
      </c>
      <c r="B1381" s="99">
        <v>44907.7875</v>
      </c>
      <c r="C1381" s="143">
        <v>141012</v>
      </c>
      <c r="D1381" s="171" t="s">
        <v>429</v>
      </c>
      <c r="E1381" s="100">
        <v>20606</v>
      </c>
      <c r="F1381" s="102">
        <f t="shared" si="42"/>
        <v>7.62977951437343</v>
      </c>
      <c r="G1381" s="100">
        <v>71.66</v>
      </c>
      <c r="H1381" s="102">
        <v>546.75</v>
      </c>
      <c r="I1381" s="35">
        <v>0</v>
      </c>
      <c r="J1381" s="7" t="s">
        <v>450</v>
      </c>
      <c r="K1381" s="35"/>
      <c r="L1381" s="151" t="s">
        <v>261</v>
      </c>
      <c r="M1381" s="112" t="str">
        <f t="shared" si="43"/>
        <v>202212闽AU9387</v>
      </c>
    </row>
    <row r="1382" s="85" customFormat="1" ht="20.1" customHeight="1" spans="1:13">
      <c r="A1382" s="98">
        <v>1381</v>
      </c>
      <c r="B1382" s="99">
        <v>44908.3888888889</v>
      </c>
      <c r="C1382" s="143">
        <v>141012</v>
      </c>
      <c r="D1382" s="171" t="s">
        <v>429</v>
      </c>
      <c r="E1382" s="100">
        <v>20865</v>
      </c>
      <c r="F1382" s="102">
        <f t="shared" si="42"/>
        <v>7.62997066492829</v>
      </c>
      <c r="G1382" s="100">
        <v>122.72</v>
      </c>
      <c r="H1382" s="102">
        <v>936.35</v>
      </c>
      <c r="I1382" s="35">
        <v>2007.33</v>
      </c>
      <c r="J1382" s="7" t="s">
        <v>450</v>
      </c>
      <c r="K1382" s="35"/>
      <c r="L1382" s="151" t="s">
        <v>261</v>
      </c>
      <c r="M1382" s="112" t="str">
        <f t="shared" si="43"/>
        <v>202212闽AU9387</v>
      </c>
    </row>
    <row r="1383" s="85" customFormat="1" ht="20.1" customHeight="1" spans="1:13">
      <c r="A1383" s="98">
        <v>1382</v>
      </c>
      <c r="B1383" s="99">
        <v>44909.1458333333</v>
      </c>
      <c r="C1383" s="143">
        <v>141012</v>
      </c>
      <c r="D1383" s="171" t="s">
        <v>429</v>
      </c>
      <c r="E1383" s="100">
        <v>21088</v>
      </c>
      <c r="F1383" s="102">
        <f t="shared" si="42"/>
        <v>7.62992474546259</v>
      </c>
      <c r="G1383" s="100">
        <v>112.95</v>
      </c>
      <c r="H1383" s="102">
        <v>861.8</v>
      </c>
      <c r="I1383" s="35">
        <v>1145.53</v>
      </c>
      <c r="J1383" s="7" t="s">
        <v>450</v>
      </c>
      <c r="K1383" s="35"/>
      <c r="L1383" s="151" t="s">
        <v>261</v>
      </c>
      <c r="M1383" s="112" t="str">
        <f t="shared" si="43"/>
        <v>202212闽AU9387</v>
      </c>
    </row>
    <row r="1384" s="85" customFormat="1" ht="20.1" customHeight="1" spans="1:13">
      <c r="A1384" s="98">
        <v>1383</v>
      </c>
      <c r="B1384" s="99">
        <v>44909</v>
      </c>
      <c r="C1384" s="143">
        <v>141012</v>
      </c>
      <c r="D1384" s="171" t="s">
        <v>429</v>
      </c>
      <c r="E1384" s="100">
        <v>21460</v>
      </c>
      <c r="F1384" s="102">
        <f t="shared" si="42"/>
        <v>7.62994393089862</v>
      </c>
      <c r="G1384" s="100">
        <v>131.98</v>
      </c>
      <c r="H1384" s="100">
        <v>1007</v>
      </c>
      <c r="I1384" s="35">
        <v>107.71</v>
      </c>
      <c r="J1384" s="7" t="s">
        <v>450</v>
      </c>
      <c r="K1384" s="35"/>
      <c r="L1384" s="151" t="s">
        <v>261</v>
      </c>
      <c r="M1384" s="112" t="str">
        <f t="shared" si="43"/>
        <v>202212闽AU9387</v>
      </c>
    </row>
    <row r="1385" s="85" customFormat="1" ht="20.1" customHeight="1" spans="1:13">
      <c r="A1385" s="98">
        <v>1384</v>
      </c>
      <c r="B1385" s="99">
        <v>44910</v>
      </c>
      <c r="C1385" s="143">
        <v>141012</v>
      </c>
      <c r="D1385" s="171" t="s">
        <v>429</v>
      </c>
      <c r="E1385" s="100">
        <v>21797</v>
      </c>
      <c r="F1385" s="102">
        <f t="shared" si="42"/>
        <v>7.62992651970608</v>
      </c>
      <c r="G1385" s="100">
        <v>134.73</v>
      </c>
      <c r="H1385" s="100">
        <v>1027.98</v>
      </c>
      <c r="I1385" s="35">
        <v>2079.73</v>
      </c>
      <c r="J1385" s="7" t="s">
        <v>450</v>
      </c>
      <c r="K1385" s="35"/>
      <c r="L1385" s="151" t="s">
        <v>261</v>
      </c>
      <c r="M1385" s="112" t="str">
        <f t="shared" si="43"/>
        <v>202212闽AU9387</v>
      </c>
    </row>
    <row r="1386" s="85" customFormat="1" ht="20.1" customHeight="1" spans="1:13">
      <c r="A1386" s="98">
        <v>1385</v>
      </c>
      <c r="B1386" s="99">
        <v>44911</v>
      </c>
      <c r="C1386" s="143">
        <v>141012</v>
      </c>
      <c r="D1386" s="171" t="s">
        <v>429</v>
      </c>
      <c r="E1386" s="100">
        <v>22169</v>
      </c>
      <c r="F1386" s="102">
        <f t="shared" si="42"/>
        <v>7.62999439506766</v>
      </c>
      <c r="G1386" s="100">
        <v>124.89</v>
      </c>
      <c r="H1386" s="100">
        <v>952.91</v>
      </c>
      <c r="I1386" s="35">
        <v>1093.82</v>
      </c>
      <c r="J1386" s="7" t="s">
        <v>450</v>
      </c>
      <c r="K1386" s="35"/>
      <c r="L1386" s="151" t="s">
        <v>261</v>
      </c>
      <c r="M1386" s="112" t="str">
        <f t="shared" si="43"/>
        <v>202212闽AU9387</v>
      </c>
    </row>
    <row r="1387" s="85" customFormat="1" ht="20.1" customHeight="1" spans="1:13">
      <c r="A1387" s="98">
        <v>1386</v>
      </c>
      <c r="B1387" s="99">
        <v>44912</v>
      </c>
      <c r="C1387" s="143">
        <v>141012</v>
      </c>
      <c r="D1387" s="171" t="s">
        <v>429</v>
      </c>
      <c r="E1387" s="100">
        <v>22482</v>
      </c>
      <c r="F1387" s="102">
        <f t="shared" si="42"/>
        <v>7.62997559538837</v>
      </c>
      <c r="G1387" s="100">
        <v>118.83</v>
      </c>
      <c r="H1387" s="100">
        <v>906.67</v>
      </c>
      <c r="I1387" s="35">
        <v>187.15</v>
      </c>
      <c r="J1387" s="7" t="s">
        <v>450</v>
      </c>
      <c r="K1387" s="35"/>
      <c r="L1387" s="151" t="s">
        <v>261</v>
      </c>
      <c r="M1387" s="112" t="str">
        <f t="shared" si="43"/>
        <v>202212闽AU9387</v>
      </c>
    </row>
    <row r="1388" s="85" customFormat="1" ht="20.1" customHeight="1" spans="1:13">
      <c r="A1388" s="98">
        <v>1387</v>
      </c>
      <c r="B1388" s="99">
        <v>44912</v>
      </c>
      <c r="C1388" s="143">
        <v>141012</v>
      </c>
      <c r="D1388" s="171" t="s">
        <v>429</v>
      </c>
      <c r="E1388" s="100">
        <v>22857</v>
      </c>
      <c r="F1388" s="102">
        <f t="shared" si="42"/>
        <v>7.62999547579551</v>
      </c>
      <c r="G1388" s="100">
        <v>132.62</v>
      </c>
      <c r="H1388" s="100">
        <v>1011.89</v>
      </c>
      <c r="I1388" s="35">
        <v>3141.16</v>
      </c>
      <c r="J1388" s="7" t="s">
        <v>450</v>
      </c>
      <c r="K1388" s="35"/>
      <c r="L1388" s="151" t="s">
        <v>261</v>
      </c>
      <c r="M1388" s="112" t="str">
        <f t="shared" si="43"/>
        <v>202212闽AU9387</v>
      </c>
    </row>
    <row r="1389" s="85" customFormat="1" ht="20.1" customHeight="1" spans="1:13">
      <c r="A1389" s="98">
        <v>1388</v>
      </c>
      <c r="B1389" s="99">
        <v>44913</v>
      </c>
      <c r="C1389" s="143">
        <v>141012</v>
      </c>
      <c r="D1389" s="171" t="s">
        <v>429</v>
      </c>
      <c r="E1389" s="100">
        <v>23223</v>
      </c>
      <c r="F1389" s="102">
        <f t="shared" si="42"/>
        <v>7.62985792678343</v>
      </c>
      <c r="G1389" s="100">
        <v>133.03</v>
      </c>
      <c r="H1389" s="100">
        <v>1015</v>
      </c>
      <c r="I1389" s="35">
        <v>2103.91</v>
      </c>
      <c r="J1389" s="7" t="s">
        <v>450</v>
      </c>
      <c r="K1389" s="35"/>
      <c r="L1389" s="151" t="s">
        <v>261</v>
      </c>
      <c r="M1389" s="112" t="str">
        <f t="shared" si="43"/>
        <v>202212闽AU9387</v>
      </c>
    </row>
    <row r="1390" s="85" customFormat="1" ht="20.1" customHeight="1" spans="1:13">
      <c r="A1390" s="98">
        <v>1389</v>
      </c>
      <c r="B1390" s="99">
        <v>44914</v>
      </c>
      <c r="C1390" s="143">
        <v>141012</v>
      </c>
      <c r="D1390" s="171" t="s">
        <v>429</v>
      </c>
      <c r="E1390" s="100">
        <v>23595</v>
      </c>
      <c r="F1390" s="102">
        <f t="shared" si="42"/>
        <v>7.62996747838502</v>
      </c>
      <c r="G1390" s="100">
        <v>126.07</v>
      </c>
      <c r="H1390" s="100">
        <v>961.91</v>
      </c>
      <c r="I1390" s="35">
        <v>1142</v>
      </c>
      <c r="J1390" s="7" t="s">
        <v>450</v>
      </c>
      <c r="K1390" s="35"/>
      <c r="L1390" s="151" t="s">
        <v>261</v>
      </c>
      <c r="M1390" s="112" t="str">
        <f t="shared" si="43"/>
        <v>202212闽AU9387</v>
      </c>
    </row>
    <row r="1391" s="85" customFormat="1" ht="20.1" customHeight="1" spans="1:13">
      <c r="A1391" s="98">
        <v>1390</v>
      </c>
      <c r="B1391" s="99">
        <v>44915</v>
      </c>
      <c r="C1391" s="143">
        <v>141012</v>
      </c>
      <c r="D1391" s="171" t="s">
        <v>429</v>
      </c>
      <c r="E1391" s="100">
        <v>23967</v>
      </c>
      <c r="F1391" s="102">
        <f t="shared" si="42"/>
        <v>7.22994607347489</v>
      </c>
      <c r="G1391" s="100">
        <v>118.68</v>
      </c>
      <c r="H1391" s="100">
        <v>858.05</v>
      </c>
      <c r="I1391" s="35">
        <v>283.95</v>
      </c>
      <c r="J1391" s="7" t="s">
        <v>450</v>
      </c>
      <c r="K1391" s="35"/>
      <c r="L1391" s="151" t="s">
        <v>261</v>
      </c>
      <c r="M1391" s="112" t="str">
        <f t="shared" si="43"/>
        <v>202212闽AU9387</v>
      </c>
    </row>
    <row r="1392" s="85" customFormat="1" ht="20.1" customHeight="1" spans="1:13">
      <c r="A1392" s="98">
        <v>1391</v>
      </c>
      <c r="B1392" s="99">
        <v>44916</v>
      </c>
      <c r="C1392" s="143">
        <v>141012</v>
      </c>
      <c r="D1392" s="171" t="s">
        <v>429</v>
      </c>
      <c r="E1392" s="100">
        <v>24265</v>
      </c>
      <c r="F1392" s="102">
        <f t="shared" si="42"/>
        <v>7.22999095171506</v>
      </c>
      <c r="G1392" s="100">
        <v>121.57</v>
      </c>
      <c r="H1392" s="100">
        <v>878.95</v>
      </c>
      <c r="I1392" s="35">
        <v>357</v>
      </c>
      <c r="J1392" s="7" t="s">
        <v>450</v>
      </c>
      <c r="K1392" s="35"/>
      <c r="L1392" s="151" t="s">
        <v>261</v>
      </c>
      <c r="M1392" s="112" t="str">
        <f t="shared" si="43"/>
        <v>202212闽AU9387</v>
      </c>
    </row>
    <row r="1393" s="85" customFormat="1" ht="20.1" customHeight="1" spans="1:13">
      <c r="A1393" s="98">
        <v>1392</v>
      </c>
      <c r="B1393" s="99">
        <v>44917</v>
      </c>
      <c r="C1393" s="143">
        <v>141012</v>
      </c>
      <c r="D1393" s="171" t="s">
        <v>429</v>
      </c>
      <c r="E1393" s="100">
        <v>24653</v>
      </c>
      <c r="F1393" s="102">
        <f t="shared" si="42"/>
        <v>7.2299779013945</v>
      </c>
      <c r="G1393" s="100">
        <v>131.23</v>
      </c>
      <c r="H1393" s="100">
        <v>948.79</v>
      </c>
      <c r="I1393" s="35">
        <v>3408.21</v>
      </c>
      <c r="J1393" s="7" t="s">
        <v>450</v>
      </c>
      <c r="K1393" s="35"/>
      <c r="L1393" s="151" t="s">
        <v>261</v>
      </c>
      <c r="M1393" s="112" t="str">
        <f t="shared" si="43"/>
        <v>202212闽AU9387</v>
      </c>
    </row>
    <row r="1394" s="85" customFormat="1" ht="20.1" customHeight="1" spans="1:13">
      <c r="A1394" s="98">
        <v>1393</v>
      </c>
      <c r="B1394" s="99">
        <v>44918</v>
      </c>
      <c r="C1394" s="143">
        <v>141012</v>
      </c>
      <c r="D1394" s="171" t="s">
        <v>429</v>
      </c>
      <c r="E1394" s="100">
        <v>25013</v>
      </c>
      <c r="F1394" s="102">
        <f t="shared" si="42"/>
        <v>7.22969687145404</v>
      </c>
      <c r="G1394" s="100">
        <v>123.38</v>
      </c>
      <c r="H1394" s="100">
        <v>892</v>
      </c>
      <c r="I1394" s="35">
        <v>2516.21</v>
      </c>
      <c r="J1394" s="7" t="s">
        <v>156</v>
      </c>
      <c r="K1394" s="35"/>
      <c r="L1394" s="151" t="s">
        <v>261</v>
      </c>
      <c r="M1394" s="112" t="str">
        <f t="shared" si="43"/>
        <v>202212闽AU9387</v>
      </c>
    </row>
    <row r="1395" s="85" customFormat="1" ht="20.1" customHeight="1" spans="1:13">
      <c r="A1395" s="98">
        <v>1394</v>
      </c>
      <c r="B1395" s="99">
        <v>44920</v>
      </c>
      <c r="C1395" s="143">
        <v>141012</v>
      </c>
      <c r="D1395" s="171" t="s">
        <v>429</v>
      </c>
      <c r="E1395" s="100">
        <v>25334</v>
      </c>
      <c r="F1395" s="102">
        <f t="shared" si="42"/>
        <v>7.2294776119403</v>
      </c>
      <c r="G1395" s="100">
        <v>128.64</v>
      </c>
      <c r="H1395" s="100">
        <v>930</v>
      </c>
      <c r="I1395" s="35">
        <v>1535.96</v>
      </c>
      <c r="J1395" s="7" t="s">
        <v>156</v>
      </c>
      <c r="K1395" s="35"/>
      <c r="L1395" s="151" t="s">
        <v>261</v>
      </c>
      <c r="M1395" s="112" t="str">
        <f t="shared" si="43"/>
        <v>202212闽AU9387</v>
      </c>
    </row>
    <row r="1396" s="85" customFormat="1" ht="20.1" customHeight="1" spans="1:13">
      <c r="A1396" s="98">
        <v>1395</v>
      </c>
      <c r="B1396" s="99">
        <v>44921</v>
      </c>
      <c r="C1396" s="143">
        <v>141012</v>
      </c>
      <c r="D1396" s="171" t="s">
        <v>429</v>
      </c>
      <c r="E1396" s="100">
        <v>25707</v>
      </c>
      <c r="F1396" s="102">
        <f t="shared" si="42"/>
        <v>7.22963214680146</v>
      </c>
      <c r="G1396" s="100">
        <v>117.71</v>
      </c>
      <c r="H1396" s="100">
        <v>851</v>
      </c>
      <c r="I1396" s="35">
        <v>684.96</v>
      </c>
      <c r="J1396" s="7" t="s">
        <v>156</v>
      </c>
      <c r="K1396" s="35"/>
      <c r="L1396" s="151" t="s">
        <v>261</v>
      </c>
      <c r="M1396" s="112" t="str">
        <f t="shared" si="43"/>
        <v>202212闽AU9387</v>
      </c>
    </row>
    <row r="1397" s="85" customFormat="1" ht="20.1" customHeight="1" spans="1:13">
      <c r="A1397" s="98">
        <v>1396</v>
      </c>
      <c r="B1397" s="99">
        <v>44922</v>
      </c>
      <c r="C1397" s="143">
        <v>141012</v>
      </c>
      <c r="D1397" s="171" t="s">
        <v>429</v>
      </c>
      <c r="E1397" s="100">
        <v>26082</v>
      </c>
      <c r="F1397" s="102">
        <f t="shared" si="42"/>
        <v>7.2298923369221</v>
      </c>
      <c r="G1397" s="100">
        <v>94.74</v>
      </c>
      <c r="H1397" s="100">
        <v>684.96</v>
      </c>
      <c r="I1397" s="35">
        <v>0</v>
      </c>
      <c r="J1397" s="7" t="s">
        <v>156</v>
      </c>
      <c r="K1397" s="35"/>
      <c r="L1397" s="151" t="s">
        <v>261</v>
      </c>
      <c r="M1397" s="112" t="str">
        <f t="shared" si="43"/>
        <v>202212闽AU9387</v>
      </c>
    </row>
    <row r="1398" s="85" customFormat="1" ht="20.1" customHeight="1" spans="1:13">
      <c r="A1398" s="98">
        <v>1397</v>
      </c>
      <c r="B1398" s="99">
        <v>44923.6638888889</v>
      </c>
      <c r="C1398" s="143">
        <v>141012</v>
      </c>
      <c r="D1398" s="171" t="s">
        <v>429</v>
      </c>
      <c r="E1398" s="100">
        <v>26390</v>
      </c>
      <c r="F1398" s="102">
        <f t="shared" si="42"/>
        <v>7.22958057395144</v>
      </c>
      <c r="G1398" s="100">
        <v>108.72</v>
      </c>
      <c r="H1398" s="100">
        <v>786</v>
      </c>
      <c r="I1398" s="35">
        <v>3176</v>
      </c>
      <c r="J1398" s="7" t="s">
        <v>156</v>
      </c>
      <c r="K1398" s="35"/>
      <c r="L1398" s="151" t="s">
        <v>261</v>
      </c>
      <c r="M1398" s="112" t="str">
        <f t="shared" si="43"/>
        <v>202212闽AU9387</v>
      </c>
    </row>
    <row r="1399" s="85" customFormat="1" ht="20.1" customHeight="1" spans="1:13">
      <c r="A1399" s="98">
        <v>1398</v>
      </c>
      <c r="B1399" s="99">
        <v>44925.55</v>
      </c>
      <c r="C1399" s="143">
        <v>141012</v>
      </c>
      <c r="D1399" s="171" t="s">
        <v>429</v>
      </c>
      <c r="E1399" s="100">
        <v>26687</v>
      </c>
      <c r="F1399" s="102">
        <f t="shared" si="42"/>
        <v>7.22961249277039</v>
      </c>
      <c r="G1399" s="100">
        <v>103.74</v>
      </c>
      <c r="H1399" s="102">
        <v>750</v>
      </c>
      <c r="I1399" s="35">
        <v>2426</v>
      </c>
      <c r="J1399" s="7" t="s">
        <v>156</v>
      </c>
      <c r="K1399" s="35"/>
      <c r="L1399" s="151" t="s">
        <v>261</v>
      </c>
      <c r="M1399" s="112" t="str">
        <f t="shared" si="43"/>
        <v>202212闽AU9387</v>
      </c>
    </row>
    <row r="1400" s="85" customFormat="1" ht="20.1" customHeight="1" spans="1:13">
      <c r="A1400" s="98">
        <v>1399</v>
      </c>
      <c r="B1400" s="99"/>
      <c r="C1400" s="165"/>
      <c r="D1400" s="171"/>
      <c r="E1400" s="100"/>
      <c r="F1400" s="102"/>
      <c r="G1400" s="100"/>
      <c r="H1400" s="102"/>
      <c r="I1400" s="35"/>
      <c r="J1400" s="7"/>
      <c r="K1400" s="35"/>
      <c r="L1400" s="151" t="s">
        <v>261</v>
      </c>
      <c r="M1400" s="112" t="str">
        <f t="shared" si="43"/>
        <v>19001</v>
      </c>
    </row>
    <row r="1401" s="85" customFormat="1" ht="20.1" customHeight="1" spans="1:13">
      <c r="A1401" s="98">
        <v>1400</v>
      </c>
      <c r="B1401" s="99">
        <v>44898.3430555556</v>
      </c>
      <c r="C1401" s="143">
        <v>144003</v>
      </c>
      <c r="D1401" s="171" t="s">
        <v>452</v>
      </c>
      <c r="E1401" s="100">
        <v>14503</v>
      </c>
      <c r="F1401" s="102">
        <f t="shared" si="42"/>
        <v>7.98986486486486</v>
      </c>
      <c r="G1401" s="100">
        <v>118.4</v>
      </c>
      <c r="H1401" s="102">
        <v>946</v>
      </c>
      <c r="I1401" s="35">
        <v>1193.3</v>
      </c>
      <c r="J1401" s="162" t="s">
        <v>37</v>
      </c>
      <c r="K1401" s="35"/>
      <c r="L1401" s="151" t="s">
        <v>261</v>
      </c>
      <c r="M1401" s="112" t="str">
        <f t="shared" si="43"/>
        <v>202212闽AU9612</v>
      </c>
    </row>
    <row r="1402" s="85" customFormat="1" ht="20.1" customHeight="1" spans="1:13">
      <c r="A1402" s="98">
        <v>1401</v>
      </c>
      <c r="B1402" s="99">
        <v>44901.6798611111</v>
      </c>
      <c r="C1402" s="143">
        <v>144003</v>
      </c>
      <c r="D1402" s="171" t="s">
        <v>452</v>
      </c>
      <c r="E1402" s="100">
        <v>14708</v>
      </c>
      <c r="F1402" s="102">
        <f t="shared" si="42"/>
        <v>7.62972908932944</v>
      </c>
      <c r="G1402" s="100">
        <v>126.61</v>
      </c>
      <c r="H1402" s="102">
        <v>966</v>
      </c>
      <c r="I1402" s="35">
        <v>1186.43</v>
      </c>
      <c r="J1402" s="162" t="s">
        <v>37</v>
      </c>
      <c r="K1402" s="35"/>
      <c r="L1402" s="151" t="s">
        <v>261</v>
      </c>
      <c r="M1402" s="112" t="str">
        <f t="shared" si="43"/>
        <v>202212闽AU9612</v>
      </c>
    </row>
    <row r="1403" s="85" customFormat="1" ht="20.1" customHeight="1" spans="1:13">
      <c r="A1403" s="98">
        <v>1402</v>
      </c>
      <c r="B1403" s="99">
        <v>44905.38125</v>
      </c>
      <c r="C1403" s="143">
        <v>144003</v>
      </c>
      <c r="D1403" s="171" t="s">
        <v>452</v>
      </c>
      <c r="E1403" s="100">
        <v>14848</v>
      </c>
      <c r="F1403" s="102">
        <f t="shared" si="42"/>
        <v>7.63009308713566</v>
      </c>
      <c r="G1403" s="100">
        <v>131.06</v>
      </c>
      <c r="H1403" s="102">
        <v>1000</v>
      </c>
      <c r="I1403" s="35">
        <v>186.43</v>
      </c>
      <c r="J1403" s="162" t="s">
        <v>37</v>
      </c>
      <c r="K1403" s="35"/>
      <c r="L1403" s="151" t="s">
        <v>261</v>
      </c>
      <c r="M1403" s="112" t="str">
        <f t="shared" si="43"/>
        <v>202212闽AU9612</v>
      </c>
    </row>
    <row r="1404" s="85" customFormat="1" ht="20.1" customHeight="1" spans="1:13">
      <c r="A1404" s="98">
        <v>1403</v>
      </c>
      <c r="B1404" s="99">
        <v>44910</v>
      </c>
      <c r="C1404" s="143">
        <v>144003</v>
      </c>
      <c r="D1404" s="171" t="s">
        <v>452</v>
      </c>
      <c r="E1404" s="100">
        <v>15049</v>
      </c>
      <c r="F1404" s="102">
        <f t="shared" si="42"/>
        <v>7.63009308713566</v>
      </c>
      <c r="G1404" s="100">
        <v>131.06</v>
      </c>
      <c r="H1404" s="100">
        <v>1000</v>
      </c>
      <c r="I1404" s="123">
        <v>2186.43</v>
      </c>
      <c r="J1404" s="162" t="s">
        <v>37</v>
      </c>
      <c r="K1404" s="35"/>
      <c r="L1404" s="151" t="s">
        <v>261</v>
      </c>
      <c r="M1404" s="112" t="str">
        <f t="shared" si="43"/>
        <v>202212闽AU9612</v>
      </c>
    </row>
    <row r="1405" s="85" customFormat="1" ht="20.1" customHeight="1" spans="1:13">
      <c r="A1405" s="98">
        <v>1404</v>
      </c>
      <c r="B1405" s="99">
        <v>44912</v>
      </c>
      <c r="C1405" s="143">
        <v>144003</v>
      </c>
      <c r="D1405" s="171" t="s">
        <v>452</v>
      </c>
      <c r="E1405" s="100">
        <v>15233</v>
      </c>
      <c r="F1405" s="102">
        <f t="shared" si="42"/>
        <v>7.62981278700106</v>
      </c>
      <c r="G1405" s="100">
        <v>113.24</v>
      </c>
      <c r="H1405" s="100">
        <v>864</v>
      </c>
      <c r="I1405" s="123">
        <v>1322.43</v>
      </c>
      <c r="J1405" s="162" t="s">
        <v>37</v>
      </c>
      <c r="K1405" s="35"/>
      <c r="L1405" s="151" t="s">
        <v>261</v>
      </c>
      <c r="M1405" s="112" t="str">
        <f t="shared" si="43"/>
        <v>202212闽AU9612</v>
      </c>
    </row>
    <row r="1406" s="85" customFormat="1" ht="20.1" customHeight="1" spans="1:13">
      <c r="A1406" s="98">
        <v>1405</v>
      </c>
      <c r="B1406" s="99">
        <v>44917</v>
      </c>
      <c r="C1406" s="143">
        <v>144003</v>
      </c>
      <c r="D1406" s="171" t="s">
        <v>452</v>
      </c>
      <c r="E1406" s="100">
        <v>15394</v>
      </c>
      <c r="F1406" s="102">
        <f t="shared" si="42"/>
        <v>7.23014256619145</v>
      </c>
      <c r="G1406" s="100">
        <v>127.66</v>
      </c>
      <c r="H1406" s="100">
        <v>923</v>
      </c>
      <c r="I1406" s="123">
        <v>353.88</v>
      </c>
      <c r="J1406" s="162" t="s">
        <v>37</v>
      </c>
      <c r="K1406" s="35"/>
      <c r="L1406" s="151" t="s">
        <v>261</v>
      </c>
      <c r="M1406" s="112" t="str">
        <f t="shared" si="43"/>
        <v>202212闽AU9612</v>
      </c>
    </row>
    <row r="1407" s="85" customFormat="1" ht="20.1" customHeight="1" spans="1:13">
      <c r="A1407" s="98">
        <v>1406</v>
      </c>
      <c r="B1407" s="99">
        <v>44920</v>
      </c>
      <c r="C1407" s="143">
        <v>144003</v>
      </c>
      <c r="D1407" s="171" t="s">
        <v>452</v>
      </c>
      <c r="E1407" s="100">
        <v>15613</v>
      </c>
      <c r="F1407" s="102">
        <f t="shared" si="42"/>
        <v>7.22983840085778</v>
      </c>
      <c r="G1407" s="100">
        <v>130.57</v>
      </c>
      <c r="H1407" s="100">
        <v>944</v>
      </c>
      <c r="I1407" s="123">
        <v>1409.88</v>
      </c>
      <c r="J1407" s="162" t="s">
        <v>37</v>
      </c>
      <c r="K1407" s="35"/>
      <c r="L1407" s="151" t="s">
        <v>261</v>
      </c>
      <c r="M1407" s="112" t="str">
        <f t="shared" si="43"/>
        <v>202212闽AU9612</v>
      </c>
    </row>
    <row r="1408" s="85" customFormat="1" ht="20.1" customHeight="1" spans="1:13">
      <c r="A1408" s="98">
        <v>1407</v>
      </c>
      <c r="B1408" s="99">
        <v>44923</v>
      </c>
      <c r="C1408" s="143">
        <v>144003</v>
      </c>
      <c r="D1408" s="171" t="s">
        <v>452</v>
      </c>
      <c r="E1408" s="100">
        <v>15808</v>
      </c>
      <c r="F1408" s="102">
        <f t="shared" si="42"/>
        <v>7.22995762345412</v>
      </c>
      <c r="G1408" s="100">
        <v>115.63</v>
      </c>
      <c r="H1408" s="100">
        <v>836</v>
      </c>
      <c r="I1408" s="123">
        <v>573.88</v>
      </c>
      <c r="J1408" s="162" t="s">
        <v>37</v>
      </c>
      <c r="K1408" s="35"/>
      <c r="L1408" s="151" t="s">
        <v>261</v>
      </c>
      <c r="M1408" s="112" t="str">
        <f t="shared" si="43"/>
        <v>202212闽AU9612</v>
      </c>
    </row>
    <row r="1409" s="85" customFormat="1" ht="20.1" customHeight="1" spans="1:13">
      <c r="A1409" s="98">
        <v>1408</v>
      </c>
      <c r="B1409" s="99">
        <v>44926</v>
      </c>
      <c r="C1409" s="143">
        <v>144003</v>
      </c>
      <c r="D1409" s="171" t="s">
        <v>452</v>
      </c>
      <c r="E1409" s="100"/>
      <c r="F1409" s="102"/>
      <c r="G1409" s="100"/>
      <c r="H1409" s="102"/>
      <c r="I1409" s="35"/>
      <c r="J1409" s="162" t="s">
        <v>37</v>
      </c>
      <c r="K1409" s="35"/>
      <c r="L1409" s="151" t="s">
        <v>261</v>
      </c>
      <c r="M1409" s="112" t="str">
        <f t="shared" si="43"/>
        <v>202212闽AU9612</v>
      </c>
    </row>
    <row r="1410" s="85" customFormat="1" ht="20.1" customHeight="1" spans="1:13">
      <c r="A1410" s="98">
        <v>1409</v>
      </c>
      <c r="B1410" s="99"/>
      <c r="C1410" s="165"/>
      <c r="D1410" s="171"/>
      <c r="E1410" s="100"/>
      <c r="F1410" s="102"/>
      <c r="G1410" s="100"/>
      <c r="H1410" s="100"/>
      <c r="I1410" s="35"/>
      <c r="J1410" s="7"/>
      <c r="K1410" s="35"/>
      <c r="L1410" s="151" t="s">
        <v>261</v>
      </c>
      <c r="M1410" s="112" t="str">
        <f t="shared" si="43"/>
        <v>19001</v>
      </c>
    </row>
    <row r="1411" s="85" customFormat="1" ht="20.1" customHeight="1" spans="1:13">
      <c r="A1411" s="98">
        <v>1410</v>
      </c>
      <c r="B1411" s="99">
        <v>44898.3319444444</v>
      </c>
      <c r="C1411" s="173">
        <v>141020</v>
      </c>
      <c r="D1411" s="169" t="s">
        <v>453</v>
      </c>
      <c r="E1411" s="100">
        <v>1757</v>
      </c>
      <c r="F1411" s="102">
        <f t="shared" ref="F1410:F1473" si="44">H1411/G1411</f>
        <v>7.98990748528175</v>
      </c>
      <c r="G1411" s="100">
        <v>142.68</v>
      </c>
      <c r="H1411" s="102">
        <v>1140</v>
      </c>
      <c r="I1411" s="35">
        <v>1860</v>
      </c>
      <c r="J1411" s="162" t="s">
        <v>156</v>
      </c>
      <c r="K1411" s="35"/>
      <c r="L1411" s="151" t="s">
        <v>261</v>
      </c>
      <c r="M1411" s="112" t="str">
        <f t="shared" ref="M1411:M1474" si="45">YEAR(B1411)&amp;MONTH(B1411)&amp;D1411</f>
        <v>202212闽AV1208</v>
      </c>
    </row>
    <row r="1412" s="85" customFormat="1" ht="20.1" customHeight="1" spans="1:13">
      <c r="A1412" s="98">
        <v>1411</v>
      </c>
      <c r="B1412" s="99">
        <v>44899.5381944444</v>
      </c>
      <c r="C1412" s="173">
        <v>141020</v>
      </c>
      <c r="D1412" s="169" t="s">
        <v>453</v>
      </c>
      <c r="E1412" s="100">
        <v>2146</v>
      </c>
      <c r="F1412" s="102">
        <f t="shared" si="44"/>
        <v>7.98983400841871</v>
      </c>
      <c r="G1412" s="100">
        <v>125.91</v>
      </c>
      <c r="H1412" s="102">
        <v>1006</v>
      </c>
      <c r="I1412" s="35">
        <v>854</v>
      </c>
      <c r="J1412" s="162" t="s">
        <v>156</v>
      </c>
      <c r="K1412" s="35"/>
      <c r="L1412" s="151" t="s">
        <v>261</v>
      </c>
      <c r="M1412" s="112" t="str">
        <f t="shared" si="45"/>
        <v>202212闽AV1208</v>
      </c>
    </row>
    <row r="1413" s="85" customFormat="1" ht="20.1" customHeight="1" spans="1:13">
      <c r="A1413" s="98">
        <v>1412</v>
      </c>
      <c r="B1413" s="99">
        <v>44900.65</v>
      </c>
      <c r="C1413" s="173">
        <v>141020</v>
      </c>
      <c r="D1413" s="169" t="s">
        <v>453</v>
      </c>
      <c r="E1413" s="100">
        <v>2457</v>
      </c>
      <c r="F1413" s="102">
        <f t="shared" si="44"/>
        <v>7.98952193844139</v>
      </c>
      <c r="G1413" s="100">
        <v>106.89</v>
      </c>
      <c r="H1413" s="102">
        <v>854</v>
      </c>
      <c r="I1413" s="35">
        <v>0</v>
      </c>
      <c r="J1413" s="162" t="s">
        <v>156</v>
      </c>
      <c r="K1413" s="35"/>
      <c r="L1413" s="151" t="s">
        <v>261</v>
      </c>
      <c r="M1413" s="112" t="str">
        <f t="shared" si="45"/>
        <v>202212闽AV1208</v>
      </c>
    </row>
    <row r="1414" s="85" customFormat="1" ht="20.1" customHeight="1" spans="1:13">
      <c r="A1414" s="98">
        <v>1413</v>
      </c>
      <c r="B1414" s="99">
        <v>44901.7215277778</v>
      </c>
      <c r="C1414" s="173">
        <v>141020</v>
      </c>
      <c r="D1414" s="169" t="s">
        <v>453</v>
      </c>
      <c r="E1414" s="100">
        <v>2768</v>
      </c>
      <c r="F1414" s="102">
        <f t="shared" si="44"/>
        <v>7.62993940428437</v>
      </c>
      <c r="G1414" s="100">
        <v>117.17</v>
      </c>
      <c r="H1414" s="102">
        <v>894</v>
      </c>
      <c r="I1414" s="35">
        <v>2106</v>
      </c>
      <c r="J1414" s="162" t="s">
        <v>156</v>
      </c>
      <c r="K1414" s="35"/>
      <c r="L1414" s="151" t="s">
        <v>261</v>
      </c>
      <c r="M1414" s="112" t="str">
        <f t="shared" si="45"/>
        <v>202212闽AV1208</v>
      </c>
    </row>
    <row r="1415" s="85" customFormat="1" ht="20.1" customHeight="1" spans="1:13">
      <c r="A1415" s="98">
        <v>1414</v>
      </c>
      <c r="B1415" s="99">
        <v>44902.6736111111</v>
      </c>
      <c r="C1415" s="173">
        <v>141020</v>
      </c>
      <c r="D1415" s="169" t="s">
        <v>453</v>
      </c>
      <c r="E1415" s="100">
        <v>3080</v>
      </c>
      <c r="F1415" s="102">
        <f t="shared" si="44"/>
        <v>7.62959866220736</v>
      </c>
      <c r="G1415" s="100">
        <v>95.68</v>
      </c>
      <c r="H1415" s="102">
        <v>730</v>
      </c>
      <c r="I1415" s="35">
        <v>1317.98</v>
      </c>
      <c r="J1415" s="162" t="s">
        <v>156</v>
      </c>
      <c r="K1415" s="35"/>
      <c r="L1415" s="151" t="s">
        <v>261</v>
      </c>
      <c r="M1415" s="112" t="str">
        <f t="shared" si="45"/>
        <v>202212闽AV1208</v>
      </c>
    </row>
    <row r="1416" s="85" customFormat="1" ht="20.1" customHeight="1" spans="1:13">
      <c r="A1416" s="98">
        <v>1415</v>
      </c>
      <c r="B1416" s="99">
        <v>44904.5131944444</v>
      </c>
      <c r="C1416" s="173">
        <v>141020</v>
      </c>
      <c r="D1416" s="169" t="s">
        <v>453</v>
      </c>
      <c r="E1416" s="100">
        <v>3469</v>
      </c>
      <c r="F1416" s="102">
        <f t="shared" si="44"/>
        <v>7.62955129173591</v>
      </c>
      <c r="G1416" s="100">
        <v>132.38</v>
      </c>
      <c r="H1416" s="102">
        <v>1010</v>
      </c>
      <c r="I1416" s="35">
        <v>307.98</v>
      </c>
      <c r="J1416" s="162" t="s">
        <v>156</v>
      </c>
      <c r="K1416" s="35"/>
      <c r="L1416" s="151" t="s">
        <v>261</v>
      </c>
      <c r="M1416" s="112" t="str">
        <f t="shared" si="45"/>
        <v>202212闽AV1208</v>
      </c>
    </row>
    <row r="1417" s="85" customFormat="1" ht="20.1" customHeight="1" spans="1:13">
      <c r="A1417" s="98">
        <v>1416</v>
      </c>
      <c r="B1417" s="99">
        <v>44905.6881944444</v>
      </c>
      <c r="C1417" s="173">
        <v>141020</v>
      </c>
      <c r="D1417" s="169" t="s">
        <v>453</v>
      </c>
      <c r="E1417" s="100">
        <v>3858</v>
      </c>
      <c r="F1417" s="102">
        <f t="shared" si="44"/>
        <v>7.62992386626945</v>
      </c>
      <c r="G1417" s="100">
        <v>120.84</v>
      </c>
      <c r="H1417" s="102">
        <v>922</v>
      </c>
      <c r="I1417" s="35">
        <v>1385.98</v>
      </c>
      <c r="J1417" s="162" t="s">
        <v>156</v>
      </c>
      <c r="K1417" s="35"/>
      <c r="L1417" s="151" t="s">
        <v>261</v>
      </c>
      <c r="M1417" s="112" t="str">
        <f t="shared" si="45"/>
        <v>202212闽AV1208</v>
      </c>
    </row>
    <row r="1418" s="85" customFormat="1" ht="20.1" customHeight="1" spans="1:13">
      <c r="A1418" s="98">
        <v>1417</v>
      </c>
      <c r="B1418" s="99">
        <v>44907.3590277778</v>
      </c>
      <c r="C1418" s="173">
        <v>141020</v>
      </c>
      <c r="D1418" s="169" t="s">
        <v>453</v>
      </c>
      <c r="E1418" s="100">
        <v>4248</v>
      </c>
      <c r="F1418" s="102">
        <f t="shared" si="44"/>
        <v>7.62995741838524</v>
      </c>
      <c r="G1418" s="100">
        <v>119.77</v>
      </c>
      <c r="H1418" s="102">
        <v>913.84</v>
      </c>
      <c r="I1418" s="35">
        <v>422.14</v>
      </c>
      <c r="J1418" s="162" t="s">
        <v>156</v>
      </c>
      <c r="K1418" s="35"/>
      <c r="L1418" s="151" t="s">
        <v>261</v>
      </c>
      <c r="M1418" s="112" t="str">
        <f t="shared" si="45"/>
        <v>202212闽AV1208</v>
      </c>
    </row>
    <row r="1419" s="85" customFormat="1" ht="20.1" customHeight="1" spans="1:13">
      <c r="A1419" s="98">
        <v>1418</v>
      </c>
      <c r="B1419" s="99"/>
      <c r="C1419" s="165"/>
      <c r="D1419" s="171"/>
      <c r="E1419" s="100"/>
      <c r="F1419" s="102"/>
      <c r="G1419" s="100"/>
      <c r="H1419" s="100"/>
      <c r="I1419" s="35"/>
      <c r="J1419" s="7"/>
      <c r="K1419" s="35"/>
      <c r="L1419" s="151" t="s">
        <v>261</v>
      </c>
      <c r="M1419" s="112" t="str">
        <f t="shared" si="45"/>
        <v>19001</v>
      </c>
    </row>
    <row r="1420" s="85" customFormat="1" ht="20.1" customHeight="1" spans="1:13">
      <c r="A1420" s="98">
        <v>1419</v>
      </c>
      <c r="B1420" s="99">
        <v>44915</v>
      </c>
      <c r="C1420" s="143">
        <v>140002</v>
      </c>
      <c r="D1420" s="169" t="s">
        <v>454</v>
      </c>
      <c r="E1420" s="100">
        <v>17449</v>
      </c>
      <c r="F1420" s="102">
        <f t="shared" si="44"/>
        <v>7.22981831803709</v>
      </c>
      <c r="G1420" s="100">
        <v>266.95</v>
      </c>
      <c r="H1420" s="100">
        <v>1930</v>
      </c>
      <c r="I1420" s="35" t="s">
        <v>455</v>
      </c>
      <c r="J1420" s="162" t="s">
        <v>156</v>
      </c>
      <c r="K1420" s="35"/>
      <c r="L1420" s="151" t="s">
        <v>261</v>
      </c>
      <c r="M1420" s="112" t="str">
        <f t="shared" si="45"/>
        <v>202212闽AS2757</v>
      </c>
    </row>
    <row r="1421" s="85" customFormat="1" ht="20.1" customHeight="1" spans="1:13">
      <c r="A1421" s="98">
        <v>1420</v>
      </c>
      <c r="B1421" s="99">
        <v>44918</v>
      </c>
      <c r="C1421" s="143">
        <v>140002</v>
      </c>
      <c r="D1421" s="169" t="s">
        <v>454</v>
      </c>
      <c r="E1421" s="100">
        <v>175052</v>
      </c>
      <c r="F1421" s="102">
        <f t="shared" si="44"/>
        <v>7.2297556384425</v>
      </c>
      <c r="G1421" s="100">
        <v>286.87</v>
      </c>
      <c r="H1421" s="100">
        <v>2074</v>
      </c>
      <c r="I1421" s="35" t="s">
        <v>456</v>
      </c>
      <c r="J1421" s="162" t="s">
        <v>450</v>
      </c>
      <c r="K1421" s="35"/>
      <c r="L1421" s="151" t="s">
        <v>261</v>
      </c>
      <c r="M1421" s="112" t="str">
        <f t="shared" si="45"/>
        <v>202212闽AS2757</v>
      </c>
    </row>
    <row r="1422" s="85" customFormat="1" ht="20.1" customHeight="1" spans="1:13">
      <c r="A1422" s="98">
        <v>1421</v>
      </c>
      <c r="B1422" s="99">
        <v>44920</v>
      </c>
      <c r="C1422" s="143">
        <v>140002</v>
      </c>
      <c r="D1422" s="169" t="s">
        <v>454</v>
      </c>
      <c r="E1422" s="100">
        <v>175659</v>
      </c>
      <c r="F1422" s="102">
        <f t="shared" si="44"/>
        <v>7.22999964896268</v>
      </c>
      <c r="G1422" s="100">
        <v>284.87</v>
      </c>
      <c r="H1422" s="100">
        <v>2059.61</v>
      </c>
      <c r="I1422" s="35" t="s">
        <v>457</v>
      </c>
      <c r="J1422" s="162" t="s">
        <v>450</v>
      </c>
      <c r="K1422" s="35"/>
      <c r="L1422" s="151" t="s">
        <v>261</v>
      </c>
      <c r="M1422" s="112" t="str">
        <f t="shared" si="45"/>
        <v>202212闽AS2757</v>
      </c>
    </row>
    <row r="1423" s="85" customFormat="1" ht="20.1" customHeight="1" spans="1:13">
      <c r="A1423" s="98">
        <v>1422</v>
      </c>
      <c r="B1423" s="99">
        <v>44921</v>
      </c>
      <c r="C1423" s="143">
        <v>140002</v>
      </c>
      <c r="D1423" s="169" t="s">
        <v>454</v>
      </c>
      <c r="E1423" s="100">
        <v>176269</v>
      </c>
      <c r="F1423" s="102">
        <f t="shared" si="44"/>
        <v>7.22997559352119</v>
      </c>
      <c r="G1423" s="100">
        <v>270.42</v>
      </c>
      <c r="H1423" s="100">
        <v>1955.13</v>
      </c>
      <c r="I1423" s="35" t="s">
        <v>458</v>
      </c>
      <c r="J1423" s="162" t="s">
        <v>450</v>
      </c>
      <c r="K1423" s="35"/>
      <c r="L1423" s="151" t="s">
        <v>261</v>
      </c>
      <c r="M1423" s="112" t="str">
        <f t="shared" si="45"/>
        <v>202212闽AS2757</v>
      </c>
    </row>
    <row r="1424" s="85" customFormat="1" ht="20.1" customHeight="1" spans="1:13">
      <c r="A1424" s="98">
        <v>1423</v>
      </c>
      <c r="B1424" s="99">
        <v>44922</v>
      </c>
      <c r="C1424" s="143">
        <v>140002</v>
      </c>
      <c r="D1424" s="169" t="s">
        <v>454</v>
      </c>
      <c r="E1424" s="100">
        <v>176656</v>
      </c>
      <c r="F1424" s="102">
        <f t="shared" si="44"/>
        <v>7.22969061555284</v>
      </c>
      <c r="G1424" s="100">
        <v>155.47</v>
      </c>
      <c r="H1424" s="100">
        <v>1124</v>
      </c>
      <c r="I1424" s="35" t="s">
        <v>459</v>
      </c>
      <c r="J1424" s="162" t="s">
        <v>450</v>
      </c>
      <c r="K1424" s="35"/>
      <c r="L1424" s="151" t="s">
        <v>261</v>
      </c>
      <c r="M1424" s="112" t="str">
        <f t="shared" si="45"/>
        <v>202212闽AS2757</v>
      </c>
    </row>
    <row r="1425" s="85" customFormat="1" ht="20.1" customHeight="1" spans="1:13">
      <c r="A1425" s="98">
        <v>1424</v>
      </c>
      <c r="B1425" s="99">
        <v>44923</v>
      </c>
      <c r="C1425" s="143">
        <v>140002</v>
      </c>
      <c r="D1425" s="169" t="s">
        <v>454</v>
      </c>
      <c r="E1425" s="100">
        <v>177035</v>
      </c>
      <c r="F1425" s="102">
        <f t="shared" si="44"/>
        <v>7.22997223538972</v>
      </c>
      <c r="G1425" s="100">
        <v>147.67</v>
      </c>
      <c r="H1425" s="100">
        <v>1067.65</v>
      </c>
      <c r="I1425" s="35">
        <v>5971.21</v>
      </c>
      <c r="J1425" s="162" t="s">
        <v>450</v>
      </c>
      <c r="K1425" s="35"/>
      <c r="L1425" s="151" t="s">
        <v>261</v>
      </c>
      <c r="M1425" s="112" t="str">
        <f t="shared" si="45"/>
        <v>202212闽AS2757</v>
      </c>
    </row>
    <row r="1426" s="85" customFormat="1" ht="20.1" customHeight="1" spans="1:13">
      <c r="A1426" s="98">
        <v>1425</v>
      </c>
      <c r="B1426" s="99">
        <v>44924.5222222222</v>
      </c>
      <c r="C1426" s="143">
        <v>140002</v>
      </c>
      <c r="D1426" s="169" t="s">
        <v>454</v>
      </c>
      <c r="E1426" s="100">
        <v>177414</v>
      </c>
      <c r="F1426" s="102">
        <f t="shared" si="44"/>
        <v>7.22997041978727</v>
      </c>
      <c r="G1426" s="100">
        <v>158.89</v>
      </c>
      <c r="H1426" s="100">
        <v>1148.77</v>
      </c>
      <c r="I1426" s="35">
        <v>4822.44</v>
      </c>
      <c r="J1426" s="162" t="s">
        <v>450</v>
      </c>
      <c r="K1426" s="35"/>
      <c r="L1426" s="151" t="s">
        <v>261</v>
      </c>
      <c r="M1426" s="112" t="str">
        <f t="shared" si="45"/>
        <v>202212闽AS2757</v>
      </c>
    </row>
    <row r="1427" s="85" customFormat="1" ht="20.1" customHeight="1" spans="1:13">
      <c r="A1427" s="98">
        <v>1426</v>
      </c>
      <c r="B1427" s="99">
        <v>44925.5131944444</v>
      </c>
      <c r="C1427" s="143">
        <v>140002</v>
      </c>
      <c r="D1427" s="169" t="s">
        <v>454</v>
      </c>
      <c r="E1427" s="100">
        <v>177793</v>
      </c>
      <c r="F1427" s="102">
        <f t="shared" si="44"/>
        <v>7.22969338353954</v>
      </c>
      <c r="G1427" s="100">
        <v>185.9</v>
      </c>
      <c r="H1427" s="102">
        <v>1344</v>
      </c>
      <c r="I1427" s="35">
        <v>3443.34</v>
      </c>
      <c r="J1427" s="162" t="s">
        <v>450</v>
      </c>
      <c r="K1427" s="35"/>
      <c r="L1427" s="151" t="s">
        <v>261</v>
      </c>
      <c r="M1427" s="112" t="str">
        <f t="shared" si="45"/>
        <v>202212闽AS2757</v>
      </c>
    </row>
    <row r="1428" s="85" customFormat="1" ht="20.1" customHeight="1" spans="1:13">
      <c r="A1428" s="98">
        <v>1427</v>
      </c>
      <c r="B1428" s="99">
        <v>44926.5125</v>
      </c>
      <c r="C1428" s="143">
        <v>140002</v>
      </c>
      <c r="D1428" s="169" t="s">
        <v>454</v>
      </c>
      <c r="E1428" s="100">
        <v>178187</v>
      </c>
      <c r="F1428" s="102">
        <f t="shared" si="44"/>
        <v>7.22997490831886</v>
      </c>
      <c r="G1428" s="100">
        <v>207.24</v>
      </c>
      <c r="H1428" s="102">
        <v>1498.34</v>
      </c>
      <c r="I1428" s="35">
        <v>1911.9</v>
      </c>
      <c r="J1428" s="162" t="s">
        <v>450</v>
      </c>
      <c r="K1428" s="35"/>
      <c r="L1428" s="151" t="s">
        <v>261</v>
      </c>
      <c r="M1428" s="112" t="str">
        <f t="shared" si="45"/>
        <v>202212闽AS2757</v>
      </c>
    </row>
    <row r="1429" s="85" customFormat="1" ht="20.1" customHeight="1" spans="1:13">
      <c r="A1429" s="98">
        <v>1428</v>
      </c>
      <c r="B1429" s="99"/>
      <c r="C1429" s="165"/>
      <c r="D1429" s="171"/>
      <c r="E1429" s="100"/>
      <c r="F1429" s="102"/>
      <c r="G1429" s="100"/>
      <c r="H1429" s="102"/>
      <c r="I1429" s="35"/>
      <c r="J1429" s="7"/>
      <c r="K1429" s="35"/>
      <c r="L1429" s="151" t="s">
        <v>261</v>
      </c>
      <c r="M1429" s="112" t="str">
        <f t="shared" si="45"/>
        <v>19001</v>
      </c>
    </row>
    <row r="1430" s="85" customFormat="1" ht="20.1" customHeight="1" spans="1:13">
      <c r="A1430" s="98">
        <v>1429</v>
      </c>
      <c r="B1430" s="99">
        <v>44901</v>
      </c>
      <c r="C1430" s="143">
        <v>121018</v>
      </c>
      <c r="D1430" s="171" t="s">
        <v>460</v>
      </c>
      <c r="E1430" s="100">
        <v>7736</v>
      </c>
      <c r="F1430" s="102">
        <f t="shared" si="44"/>
        <v>7.63027833174369</v>
      </c>
      <c r="G1430" s="100">
        <v>115.33</v>
      </c>
      <c r="H1430" s="102">
        <v>880</v>
      </c>
      <c r="I1430" s="35">
        <v>1400</v>
      </c>
      <c r="J1430" s="7" t="s">
        <v>432</v>
      </c>
      <c r="K1430" s="35"/>
      <c r="L1430" s="151" t="s">
        <v>261</v>
      </c>
      <c r="M1430" s="112" t="str">
        <f t="shared" si="45"/>
        <v>202212闽AU7993</v>
      </c>
    </row>
    <row r="1431" s="85" customFormat="1" ht="20.1" customHeight="1" spans="1:13">
      <c r="A1431" s="98">
        <v>1430</v>
      </c>
      <c r="B1431" s="99">
        <v>44906</v>
      </c>
      <c r="C1431" s="143">
        <v>121018</v>
      </c>
      <c r="D1431" s="171" t="s">
        <v>460</v>
      </c>
      <c r="E1431" s="100">
        <v>7956</v>
      </c>
      <c r="F1431" s="102">
        <f t="shared" si="44"/>
        <v>7.62987012987013</v>
      </c>
      <c r="G1431" s="100">
        <v>117.04</v>
      </c>
      <c r="H1431" s="102">
        <v>893</v>
      </c>
      <c r="I1431" s="35">
        <v>507</v>
      </c>
      <c r="J1431" s="7" t="s">
        <v>432</v>
      </c>
      <c r="K1431" s="35"/>
      <c r="L1431" s="151" t="s">
        <v>261</v>
      </c>
      <c r="M1431" s="112" t="str">
        <f t="shared" si="45"/>
        <v>202212闽AU7993</v>
      </c>
    </row>
    <row r="1432" s="85" customFormat="1" ht="20.1" customHeight="1" spans="1:13">
      <c r="A1432" s="98">
        <v>1431</v>
      </c>
      <c r="B1432" s="99">
        <v>44913</v>
      </c>
      <c r="C1432" s="143">
        <v>121018</v>
      </c>
      <c r="D1432" s="171" t="s">
        <v>460</v>
      </c>
      <c r="E1432" s="100">
        <v>8136</v>
      </c>
      <c r="F1432" s="102">
        <f t="shared" si="44"/>
        <v>7.63032715270362</v>
      </c>
      <c r="G1432" s="100">
        <v>103.01</v>
      </c>
      <c r="H1432" s="100">
        <v>786</v>
      </c>
      <c r="I1432" s="35">
        <v>1191</v>
      </c>
      <c r="J1432" s="7" t="s">
        <v>432</v>
      </c>
      <c r="K1432" s="35"/>
      <c r="L1432" s="151" t="s">
        <v>261</v>
      </c>
      <c r="M1432" s="112" t="str">
        <f t="shared" si="45"/>
        <v>202212闽AU7993</v>
      </c>
    </row>
    <row r="1433" s="85" customFormat="1" ht="20.1" customHeight="1" spans="1:13">
      <c r="A1433" s="98">
        <v>1432</v>
      </c>
      <c r="B1433" s="99">
        <v>44919</v>
      </c>
      <c r="C1433" s="143">
        <v>121018</v>
      </c>
      <c r="D1433" s="171" t="s">
        <v>460</v>
      </c>
      <c r="E1433" s="100">
        <v>8323</v>
      </c>
      <c r="F1433" s="102">
        <f t="shared" si="44"/>
        <v>7.22973547673726</v>
      </c>
      <c r="G1433" s="100">
        <v>117.57</v>
      </c>
      <c r="H1433" s="100">
        <v>850</v>
      </c>
      <c r="I1433" s="35">
        <v>2320.48</v>
      </c>
      <c r="J1433" s="7" t="s">
        <v>432</v>
      </c>
      <c r="K1433" s="35"/>
      <c r="L1433" s="151" t="s">
        <v>261</v>
      </c>
      <c r="M1433" s="112" t="str">
        <f t="shared" si="45"/>
        <v>202212闽AU7993</v>
      </c>
    </row>
    <row r="1434" s="85" customFormat="1" ht="20.1" customHeight="1" spans="1:13">
      <c r="A1434" s="98">
        <v>1433</v>
      </c>
      <c r="B1434" s="99">
        <v>44924</v>
      </c>
      <c r="C1434" s="143">
        <v>121018</v>
      </c>
      <c r="D1434" s="171" t="s">
        <v>460</v>
      </c>
      <c r="E1434" s="100">
        <v>8528</v>
      </c>
      <c r="F1434" s="102">
        <f t="shared" si="44"/>
        <v>7.23003982552627</v>
      </c>
      <c r="G1434" s="100">
        <v>105.46</v>
      </c>
      <c r="H1434" s="100">
        <v>762.48</v>
      </c>
      <c r="I1434" s="35">
        <v>1558</v>
      </c>
      <c r="J1434" s="7" t="s">
        <v>432</v>
      </c>
      <c r="K1434" s="35"/>
      <c r="L1434" s="151" t="s">
        <v>261</v>
      </c>
      <c r="M1434" s="112" t="str">
        <f t="shared" si="45"/>
        <v>202212闽AU7993</v>
      </c>
    </row>
    <row r="1435" s="85" customFormat="1" ht="20.1" customHeight="1" spans="1:13">
      <c r="A1435" s="98">
        <v>1434</v>
      </c>
      <c r="B1435" s="99"/>
      <c r="C1435" s="165"/>
      <c r="D1435" s="171"/>
      <c r="E1435" s="100"/>
      <c r="F1435" s="102"/>
      <c r="G1435" s="100"/>
      <c r="H1435" s="102"/>
      <c r="I1435" s="35"/>
      <c r="J1435" s="7"/>
      <c r="K1435" s="35"/>
      <c r="L1435" s="151" t="s">
        <v>261</v>
      </c>
      <c r="M1435" s="112" t="str">
        <f t="shared" si="45"/>
        <v>19001</v>
      </c>
    </row>
    <row r="1436" s="85" customFormat="1" ht="20.1" customHeight="1" spans="1:13">
      <c r="A1436" s="98">
        <v>1435</v>
      </c>
      <c r="B1436" s="99">
        <v>44899</v>
      </c>
      <c r="C1436" s="143">
        <v>121017</v>
      </c>
      <c r="D1436" s="171" t="s">
        <v>461</v>
      </c>
      <c r="E1436" s="100">
        <v>16791</v>
      </c>
      <c r="F1436" s="102">
        <f t="shared" si="44"/>
        <v>7.98977309044423</v>
      </c>
      <c r="G1436" s="100">
        <v>125.16</v>
      </c>
      <c r="H1436" s="102">
        <v>1000</v>
      </c>
      <c r="I1436" s="35">
        <v>3070</v>
      </c>
      <c r="J1436" s="7" t="s">
        <v>168</v>
      </c>
      <c r="K1436" s="35"/>
      <c r="L1436" s="151" t="s">
        <v>261</v>
      </c>
      <c r="M1436" s="112" t="str">
        <f t="shared" si="45"/>
        <v>202212闽AU8195</v>
      </c>
    </row>
    <row r="1437" s="85" customFormat="1" ht="20.1" customHeight="1" spans="1:13">
      <c r="A1437" s="98">
        <v>1436</v>
      </c>
      <c r="B1437" s="99">
        <v>44906</v>
      </c>
      <c r="C1437" s="143">
        <v>121017</v>
      </c>
      <c r="D1437" s="171" t="s">
        <v>461</v>
      </c>
      <c r="E1437" s="100">
        <v>17026</v>
      </c>
      <c r="F1437" s="102">
        <f t="shared" si="44"/>
        <v>7.63009308713566</v>
      </c>
      <c r="G1437" s="100">
        <v>131.06</v>
      </c>
      <c r="H1437" s="102">
        <v>1000</v>
      </c>
      <c r="I1437" s="35">
        <v>2035</v>
      </c>
      <c r="J1437" s="7" t="s">
        <v>168</v>
      </c>
      <c r="K1437" s="35"/>
      <c r="L1437" s="151" t="s">
        <v>261</v>
      </c>
      <c r="M1437" s="112" t="str">
        <f t="shared" si="45"/>
        <v>202212闽AU8195</v>
      </c>
    </row>
    <row r="1438" s="85" customFormat="1" ht="20.1" customHeight="1" spans="1:13">
      <c r="A1438" s="98">
        <v>1437</v>
      </c>
      <c r="B1438" s="99">
        <v>44913</v>
      </c>
      <c r="C1438" s="143">
        <v>121017</v>
      </c>
      <c r="D1438" s="171" t="s">
        <v>461</v>
      </c>
      <c r="E1438" s="100">
        <v>17239</v>
      </c>
      <c r="F1438" s="102">
        <f t="shared" si="44"/>
        <v>7.63013495476791</v>
      </c>
      <c r="G1438" s="100">
        <v>134.86</v>
      </c>
      <c r="H1438" s="100">
        <v>1029</v>
      </c>
      <c r="I1438" s="35">
        <v>1006</v>
      </c>
      <c r="J1438" s="7" t="s">
        <v>60</v>
      </c>
      <c r="K1438" s="35"/>
      <c r="L1438" s="151" t="s">
        <v>261</v>
      </c>
      <c r="M1438" s="112" t="str">
        <f t="shared" si="45"/>
        <v>202212闽AU8195</v>
      </c>
    </row>
    <row r="1439" s="85" customFormat="1" ht="20.1" customHeight="1" spans="1:13">
      <c r="A1439" s="98">
        <v>1438</v>
      </c>
      <c r="B1439" s="99">
        <v>44919</v>
      </c>
      <c r="C1439" s="143">
        <v>121017</v>
      </c>
      <c r="D1439" s="171" t="s">
        <v>461</v>
      </c>
      <c r="E1439" s="100">
        <v>17432</v>
      </c>
      <c r="F1439" s="102">
        <f t="shared" si="44"/>
        <v>7.22991272946133</v>
      </c>
      <c r="G1439" s="100">
        <v>132.92</v>
      </c>
      <c r="H1439" s="100">
        <v>961</v>
      </c>
      <c r="I1439" s="35">
        <v>45</v>
      </c>
      <c r="J1439" s="7" t="s">
        <v>60</v>
      </c>
      <c r="K1439" s="35"/>
      <c r="L1439" s="151" t="s">
        <v>261</v>
      </c>
      <c r="M1439" s="112" t="str">
        <f t="shared" si="45"/>
        <v>202212闽AU8195</v>
      </c>
    </row>
    <row r="1440" s="85" customFormat="1" ht="20.1" customHeight="1" spans="1:13">
      <c r="A1440" s="98">
        <v>1439</v>
      </c>
      <c r="B1440" s="99">
        <v>44922</v>
      </c>
      <c r="C1440" s="143">
        <v>121017</v>
      </c>
      <c r="D1440" s="171" t="s">
        <v>461</v>
      </c>
      <c r="E1440" s="100">
        <v>17626</v>
      </c>
      <c r="F1440" s="102">
        <f t="shared" si="44"/>
        <v>7.23020988266402</v>
      </c>
      <c r="G1440" s="100">
        <v>121.02</v>
      </c>
      <c r="H1440" s="100">
        <v>875</v>
      </c>
      <c r="I1440" s="35">
        <v>1670</v>
      </c>
      <c r="J1440" s="7" t="s">
        <v>60</v>
      </c>
      <c r="K1440" s="35"/>
      <c r="L1440" s="151" t="s">
        <v>261</v>
      </c>
      <c r="M1440" s="112" t="str">
        <f t="shared" si="45"/>
        <v>202212闽AU8195</v>
      </c>
    </row>
    <row r="1441" s="85" customFormat="1" ht="20.1" customHeight="1" spans="1:13">
      <c r="A1441" s="98">
        <v>1440</v>
      </c>
      <c r="B1441" s="99"/>
      <c r="C1441" s="165"/>
      <c r="D1441" s="171"/>
      <c r="E1441" s="100"/>
      <c r="F1441" s="102"/>
      <c r="G1441" s="100"/>
      <c r="H1441" s="102"/>
      <c r="I1441" s="35"/>
      <c r="J1441" s="7"/>
      <c r="K1441" s="35"/>
      <c r="L1441" s="151"/>
      <c r="M1441" s="112" t="str">
        <f t="shared" si="45"/>
        <v>19001</v>
      </c>
    </row>
    <row r="1442" s="85" customFormat="1" ht="20.1" customHeight="1" spans="1:13">
      <c r="A1442" s="98">
        <v>1441</v>
      </c>
      <c r="B1442" s="99">
        <v>44898</v>
      </c>
      <c r="C1442" s="143">
        <v>121020</v>
      </c>
      <c r="D1442" s="171" t="s">
        <v>462</v>
      </c>
      <c r="E1442" s="100">
        <v>14318</v>
      </c>
      <c r="F1442" s="102">
        <f t="shared" si="44"/>
        <v>7.98992115744127</v>
      </c>
      <c r="G1442" s="100">
        <v>123.03</v>
      </c>
      <c r="H1442" s="102">
        <v>983</v>
      </c>
      <c r="I1442" s="35">
        <v>198</v>
      </c>
      <c r="J1442" s="7" t="s">
        <v>64</v>
      </c>
      <c r="K1442" s="35"/>
      <c r="L1442" s="151" t="s">
        <v>261</v>
      </c>
      <c r="M1442" s="112" t="str">
        <f t="shared" si="45"/>
        <v>202212闽AU9103</v>
      </c>
    </row>
    <row r="1443" s="85" customFormat="1" ht="20.1" customHeight="1" spans="1:13">
      <c r="A1443" s="98">
        <v>1442</v>
      </c>
      <c r="B1443" s="99">
        <v>44902</v>
      </c>
      <c r="C1443" s="143">
        <v>121020</v>
      </c>
      <c r="D1443" s="171" t="s">
        <v>462</v>
      </c>
      <c r="E1443" s="100">
        <v>14560</v>
      </c>
      <c r="F1443" s="102">
        <f t="shared" si="44"/>
        <v>7.63000239635754</v>
      </c>
      <c r="G1443" s="100">
        <v>125.19</v>
      </c>
      <c r="H1443" s="102">
        <v>955.2</v>
      </c>
      <c r="I1443" s="35">
        <v>1209.7</v>
      </c>
      <c r="J1443" s="7" t="s">
        <v>64</v>
      </c>
      <c r="K1443" s="35"/>
      <c r="L1443" s="151" t="s">
        <v>261</v>
      </c>
      <c r="M1443" s="112" t="str">
        <f t="shared" si="45"/>
        <v>202212闽AU9103</v>
      </c>
    </row>
    <row r="1444" s="85" customFormat="1" ht="20.1" customHeight="1" spans="1:13">
      <c r="A1444" s="98">
        <v>1443</v>
      </c>
      <c r="B1444" s="99">
        <v>44905</v>
      </c>
      <c r="C1444" s="143">
        <v>121020</v>
      </c>
      <c r="D1444" s="171" t="s">
        <v>462</v>
      </c>
      <c r="E1444" s="100">
        <v>14755</v>
      </c>
      <c r="F1444" s="102">
        <f t="shared" si="44"/>
        <v>7.63000506842372</v>
      </c>
      <c r="G1444" s="100">
        <v>98.65</v>
      </c>
      <c r="H1444" s="102">
        <v>752.7</v>
      </c>
      <c r="I1444" s="35">
        <v>457</v>
      </c>
      <c r="J1444" s="7" t="s">
        <v>64</v>
      </c>
      <c r="K1444" s="35"/>
      <c r="L1444" s="151" t="s">
        <v>261</v>
      </c>
      <c r="M1444" s="112" t="str">
        <f t="shared" si="45"/>
        <v>202212闽AU9103</v>
      </c>
    </row>
    <row r="1445" s="85" customFormat="1" ht="20.1" customHeight="1" spans="1:13">
      <c r="A1445" s="98">
        <v>1444</v>
      </c>
      <c r="B1445" s="99">
        <v>44908</v>
      </c>
      <c r="C1445" s="143">
        <v>121020</v>
      </c>
      <c r="D1445" s="171" t="s">
        <v>462</v>
      </c>
      <c r="E1445" s="100">
        <v>14983</v>
      </c>
      <c r="F1445" s="102">
        <f t="shared" si="44"/>
        <v>7.63005780346821</v>
      </c>
      <c r="G1445" s="100">
        <v>121.1</v>
      </c>
      <c r="H1445" s="100">
        <v>924</v>
      </c>
      <c r="I1445" s="35">
        <v>2005</v>
      </c>
      <c r="J1445" s="7" t="s">
        <v>64</v>
      </c>
      <c r="K1445" s="35"/>
      <c r="L1445" s="151" t="s">
        <v>261</v>
      </c>
      <c r="M1445" s="112" t="str">
        <f t="shared" si="45"/>
        <v>202212闽AU9103</v>
      </c>
    </row>
    <row r="1446" s="85" customFormat="1" ht="20.1" customHeight="1" spans="1:13">
      <c r="A1446" s="98">
        <v>1445</v>
      </c>
      <c r="B1446" s="99">
        <v>44913</v>
      </c>
      <c r="C1446" s="143">
        <v>121020</v>
      </c>
      <c r="D1446" s="171" t="s">
        <v>462</v>
      </c>
      <c r="E1446" s="100">
        <v>15186</v>
      </c>
      <c r="F1446" s="102">
        <f t="shared" si="44"/>
        <v>7.6302576343732</v>
      </c>
      <c r="G1446" s="100">
        <v>121.49</v>
      </c>
      <c r="H1446" s="100">
        <v>927</v>
      </c>
      <c r="I1446" s="35">
        <v>1078</v>
      </c>
      <c r="J1446" s="7" t="s">
        <v>64</v>
      </c>
      <c r="K1446" s="35"/>
      <c r="L1446" s="151" t="s">
        <v>261</v>
      </c>
      <c r="M1446" s="112" t="str">
        <f t="shared" si="45"/>
        <v>202212闽AU9103</v>
      </c>
    </row>
    <row r="1447" s="85" customFormat="1" ht="20.1" customHeight="1" spans="1:13">
      <c r="A1447" s="98">
        <v>1446</v>
      </c>
      <c r="B1447" s="99">
        <v>44918</v>
      </c>
      <c r="C1447" s="143">
        <v>121020</v>
      </c>
      <c r="D1447" s="171" t="s">
        <v>462</v>
      </c>
      <c r="E1447" s="100">
        <v>15403</v>
      </c>
      <c r="F1447" s="102">
        <f t="shared" si="44"/>
        <v>7.22990103868488</v>
      </c>
      <c r="G1447" s="100">
        <v>122.27</v>
      </c>
      <c r="H1447" s="100">
        <v>884</v>
      </c>
      <c r="I1447" s="35">
        <v>2159</v>
      </c>
      <c r="J1447" s="7" t="s">
        <v>64</v>
      </c>
      <c r="K1447" s="35"/>
      <c r="L1447" s="151" t="s">
        <v>261</v>
      </c>
      <c r="M1447" s="112" t="str">
        <f t="shared" si="45"/>
        <v>202212闽AU9103</v>
      </c>
    </row>
    <row r="1448" s="85" customFormat="1" ht="20.1" customHeight="1" spans="1:13">
      <c r="A1448" s="98">
        <v>1447</v>
      </c>
      <c r="B1448" s="99">
        <v>44926.6493055556</v>
      </c>
      <c r="C1448" s="143">
        <v>121020</v>
      </c>
      <c r="D1448" s="171" t="s">
        <v>462</v>
      </c>
      <c r="E1448" s="100">
        <v>15635</v>
      </c>
      <c r="F1448" s="102">
        <f t="shared" si="44"/>
        <v>7.23022139650101</v>
      </c>
      <c r="G1448" s="100">
        <v>129.18</v>
      </c>
      <c r="H1448" s="102">
        <v>934</v>
      </c>
      <c r="I1448" s="35">
        <v>1225</v>
      </c>
      <c r="J1448" s="7" t="s">
        <v>64</v>
      </c>
      <c r="K1448" s="35"/>
      <c r="L1448" s="151" t="s">
        <v>261</v>
      </c>
      <c r="M1448" s="112" t="str">
        <f t="shared" si="45"/>
        <v>202212闽AU9103</v>
      </c>
    </row>
    <row r="1449" s="85" customFormat="1" ht="20.1" customHeight="1" spans="1:13">
      <c r="A1449" s="98">
        <v>1448</v>
      </c>
      <c r="B1449" s="99"/>
      <c r="C1449" s="165"/>
      <c r="D1449" s="171"/>
      <c r="E1449" s="100"/>
      <c r="F1449" s="102"/>
      <c r="G1449" s="100"/>
      <c r="H1449" s="102"/>
      <c r="I1449" s="35"/>
      <c r="J1449" s="7"/>
      <c r="K1449" s="35"/>
      <c r="L1449" s="151" t="s">
        <v>261</v>
      </c>
      <c r="M1449" s="112" t="str">
        <f t="shared" si="45"/>
        <v>19001</v>
      </c>
    </row>
    <row r="1450" s="85" customFormat="1" ht="20.1" customHeight="1" spans="1:13">
      <c r="A1450" s="98">
        <v>1449</v>
      </c>
      <c r="B1450" s="99">
        <v>44896</v>
      </c>
      <c r="C1450" s="143">
        <v>121019</v>
      </c>
      <c r="D1450" s="171" t="s">
        <v>463</v>
      </c>
      <c r="E1450" s="100">
        <v>12235</v>
      </c>
      <c r="F1450" s="102">
        <f t="shared" si="44"/>
        <v>7.99016107276045</v>
      </c>
      <c r="G1450" s="100">
        <v>126.03</v>
      </c>
      <c r="H1450" s="102">
        <v>1007</v>
      </c>
      <c r="I1450" s="35">
        <v>436.51</v>
      </c>
      <c r="J1450" s="33" t="s">
        <v>345</v>
      </c>
      <c r="K1450" s="35"/>
      <c r="L1450" s="151" t="s">
        <v>261</v>
      </c>
      <c r="M1450" s="112" t="str">
        <f t="shared" si="45"/>
        <v>202212闽AU9653</v>
      </c>
    </row>
    <row r="1451" s="85" customFormat="1" ht="20.1" customHeight="1" spans="1:13">
      <c r="A1451" s="98">
        <v>1450</v>
      </c>
      <c r="B1451" s="99">
        <v>44902</v>
      </c>
      <c r="C1451" s="143">
        <v>121019</v>
      </c>
      <c r="D1451" s="171" t="s">
        <v>463</v>
      </c>
      <c r="E1451" s="100">
        <v>12476</v>
      </c>
      <c r="F1451" s="102">
        <f t="shared" si="44"/>
        <v>7.62989429804972</v>
      </c>
      <c r="G1451" s="100">
        <v>134.34</v>
      </c>
      <c r="H1451" s="102">
        <v>1025</v>
      </c>
      <c r="I1451" s="35">
        <v>1411.51</v>
      </c>
      <c r="J1451" s="33" t="s">
        <v>345</v>
      </c>
      <c r="K1451" s="35"/>
      <c r="L1451" s="151" t="s">
        <v>261</v>
      </c>
      <c r="M1451" s="112" t="str">
        <f t="shared" si="45"/>
        <v>202212闽AU9653</v>
      </c>
    </row>
    <row r="1452" s="85" customFormat="1" ht="20.1" customHeight="1" spans="1:13">
      <c r="A1452" s="98">
        <v>1451</v>
      </c>
      <c r="B1452" s="99">
        <v>44907</v>
      </c>
      <c r="C1452" s="143">
        <v>121019</v>
      </c>
      <c r="D1452" s="171" t="s">
        <v>463</v>
      </c>
      <c r="E1452" s="100">
        <v>12724</v>
      </c>
      <c r="F1452" s="102">
        <f t="shared" si="44"/>
        <v>7.63004871915763</v>
      </c>
      <c r="G1452" s="100">
        <v>127.26</v>
      </c>
      <c r="H1452" s="102">
        <v>971</v>
      </c>
      <c r="I1452" s="35">
        <v>398.44</v>
      </c>
      <c r="J1452" s="33" t="s">
        <v>345</v>
      </c>
      <c r="K1452" s="35"/>
      <c r="L1452" s="151" t="s">
        <v>261</v>
      </c>
      <c r="M1452" s="112" t="str">
        <f t="shared" si="45"/>
        <v>202212闽AU9653</v>
      </c>
    </row>
    <row r="1453" s="85" customFormat="1" ht="20.1" customHeight="1" spans="1:13">
      <c r="A1453" s="98">
        <v>1452</v>
      </c>
      <c r="B1453" s="99">
        <v>44912</v>
      </c>
      <c r="C1453" s="143">
        <v>121019</v>
      </c>
      <c r="D1453" s="171" t="s">
        <v>463</v>
      </c>
      <c r="E1453" s="100">
        <v>12985</v>
      </c>
      <c r="F1453" s="102">
        <f t="shared" si="44"/>
        <v>7.63002680965147</v>
      </c>
      <c r="G1453" s="100">
        <v>52.22</v>
      </c>
      <c r="H1453" s="100">
        <v>398.44</v>
      </c>
      <c r="I1453" s="35">
        <v>0</v>
      </c>
      <c r="J1453" s="33" t="s">
        <v>345</v>
      </c>
      <c r="K1453" s="35"/>
      <c r="L1453" s="151" t="s">
        <v>261</v>
      </c>
      <c r="M1453" s="112" t="str">
        <f t="shared" si="45"/>
        <v>202212闽AU9653</v>
      </c>
    </row>
    <row r="1454" s="85" customFormat="1" ht="20.1" customHeight="1" spans="1:13">
      <c r="A1454" s="98">
        <v>1453</v>
      </c>
      <c r="B1454" s="99">
        <v>44914</v>
      </c>
      <c r="C1454" s="143">
        <v>121019</v>
      </c>
      <c r="D1454" s="171" t="s">
        <v>463</v>
      </c>
      <c r="E1454" s="100">
        <v>13081</v>
      </c>
      <c r="F1454" s="102">
        <f t="shared" si="44"/>
        <v>7.62998790810157</v>
      </c>
      <c r="G1454" s="100">
        <v>132.32</v>
      </c>
      <c r="H1454" s="100">
        <v>1009.6</v>
      </c>
      <c r="I1454" s="35">
        <v>1990.4</v>
      </c>
      <c r="J1454" s="33" t="s">
        <v>345</v>
      </c>
      <c r="K1454" s="35"/>
      <c r="L1454" s="151" t="s">
        <v>261</v>
      </c>
      <c r="M1454" s="112" t="str">
        <f t="shared" si="45"/>
        <v>202212闽AU9653</v>
      </c>
    </row>
    <row r="1455" s="85" customFormat="1" ht="20.1" customHeight="1" spans="1:13">
      <c r="A1455" s="98">
        <v>1454</v>
      </c>
      <c r="B1455" s="99">
        <v>44919</v>
      </c>
      <c r="C1455" s="143">
        <v>121019</v>
      </c>
      <c r="D1455" s="171" t="s">
        <v>463</v>
      </c>
      <c r="E1455" s="100">
        <v>13357</v>
      </c>
      <c r="F1455" s="102">
        <f t="shared" si="44"/>
        <v>7.22983257229833</v>
      </c>
      <c r="G1455" s="100">
        <v>131.4</v>
      </c>
      <c r="H1455" s="100">
        <v>950</v>
      </c>
      <c r="I1455" s="35">
        <v>1040.4</v>
      </c>
      <c r="J1455" s="33" t="s">
        <v>73</v>
      </c>
      <c r="K1455" s="35"/>
      <c r="L1455" s="151" t="s">
        <v>261</v>
      </c>
      <c r="M1455" s="112" t="str">
        <f t="shared" si="45"/>
        <v>202212闽AU9653</v>
      </c>
    </row>
    <row r="1456" s="85" customFormat="1" ht="20.1" customHeight="1" spans="1:13">
      <c r="A1456" s="98">
        <v>1455</v>
      </c>
      <c r="B1456" s="99">
        <v>44924.3916666667</v>
      </c>
      <c r="C1456" s="143">
        <v>121019</v>
      </c>
      <c r="D1456" s="171" t="s">
        <v>463</v>
      </c>
      <c r="E1456" s="100">
        <v>13610</v>
      </c>
      <c r="F1456" s="102">
        <f t="shared" si="44"/>
        <v>7.22998454404946</v>
      </c>
      <c r="G1456" s="100">
        <v>129.4</v>
      </c>
      <c r="H1456" s="100">
        <v>935.56</v>
      </c>
      <c r="I1456" s="35">
        <v>62.27</v>
      </c>
      <c r="J1456" s="33" t="s">
        <v>73</v>
      </c>
      <c r="K1456" s="35"/>
      <c r="L1456" s="151" t="s">
        <v>261</v>
      </c>
      <c r="M1456" s="112" t="str">
        <f t="shared" si="45"/>
        <v>202212闽AU9653</v>
      </c>
    </row>
    <row r="1457" s="85" customFormat="1" ht="20.1" customHeight="1" spans="1:13">
      <c r="A1457" s="98">
        <v>1456</v>
      </c>
      <c r="B1457" s="99"/>
      <c r="C1457" s="167"/>
      <c r="D1457" s="171"/>
      <c r="E1457" s="100"/>
      <c r="F1457" s="102"/>
      <c r="G1457" s="100"/>
      <c r="H1457" s="100"/>
      <c r="I1457" s="35"/>
      <c r="J1457" s="33"/>
      <c r="K1457" s="35"/>
      <c r="L1457" s="151" t="s">
        <v>261</v>
      </c>
      <c r="M1457" s="112" t="str">
        <f t="shared" si="45"/>
        <v>19001</v>
      </c>
    </row>
    <row r="1458" s="85" customFormat="1" ht="20.1" customHeight="1" spans="1:13">
      <c r="A1458" s="98">
        <v>1457</v>
      </c>
      <c r="B1458" s="99">
        <v>44896</v>
      </c>
      <c r="C1458" s="143">
        <v>130011</v>
      </c>
      <c r="D1458" s="171" t="s">
        <v>464</v>
      </c>
      <c r="E1458" s="100">
        <v>7931</v>
      </c>
      <c r="F1458" s="102">
        <f t="shared" si="44"/>
        <v>7.9901213045689</v>
      </c>
      <c r="G1458" s="100">
        <v>137.67</v>
      </c>
      <c r="H1458" s="102">
        <v>1100</v>
      </c>
      <c r="I1458" s="35">
        <v>32</v>
      </c>
      <c r="J1458" s="7" t="s">
        <v>168</v>
      </c>
      <c r="K1458" s="35"/>
      <c r="L1458" s="151" t="s">
        <v>261</v>
      </c>
      <c r="M1458" s="112" t="str">
        <f t="shared" si="45"/>
        <v>202212闽AU9093</v>
      </c>
    </row>
    <row r="1459" s="85" customFormat="1" ht="20.1" customHeight="1" spans="1:13">
      <c r="A1459" s="98">
        <v>1458</v>
      </c>
      <c r="B1459" s="99">
        <v>44899</v>
      </c>
      <c r="C1459" s="143">
        <v>130011</v>
      </c>
      <c r="D1459" s="171" t="s">
        <v>464</v>
      </c>
      <c r="E1459" s="100">
        <v>8015</v>
      </c>
      <c r="F1459" s="102">
        <f t="shared" si="44"/>
        <v>7.98990748528175</v>
      </c>
      <c r="G1459" s="100">
        <v>118.9</v>
      </c>
      <c r="H1459" s="102">
        <v>950</v>
      </c>
      <c r="I1459" s="35">
        <v>1082</v>
      </c>
      <c r="J1459" s="7" t="s">
        <v>168</v>
      </c>
      <c r="K1459" s="35"/>
      <c r="L1459" s="151" t="s">
        <v>261</v>
      </c>
      <c r="M1459" s="112" t="str">
        <f t="shared" si="45"/>
        <v>202212闽AU9093</v>
      </c>
    </row>
    <row r="1460" s="85" customFormat="1" ht="20.1" customHeight="1" spans="1:13">
      <c r="A1460" s="98">
        <v>1459</v>
      </c>
      <c r="B1460" s="99">
        <v>44902</v>
      </c>
      <c r="C1460" s="143">
        <v>130011</v>
      </c>
      <c r="D1460" s="171" t="s">
        <v>464</v>
      </c>
      <c r="E1460" s="100">
        <v>8090</v>
      </c>
      <c r="F1460" s="102">
        <f t="shared" si="44"/>
        <v>7.62970498474059</v>
      </c>
      <c r="G1460" s="100">
        <v>117.96</v>
      </c>
      <c r="H1460" s="102">
        <v>900</v>
      </c>
      <c r="I1460" s="35">
        <v>154</v>
      </c>
      <c r="J1460" s="7" t="s">
        <v>168</v>
      </c>
      <c r="K1460" s="35"/>
      <c r="L1460" s="151" t="s">
        <v>261</v>
      </c>
      <c r="M1460" s="112" t="str">
        <f t="shared" si="45"/>
        <v>202212闽AU9093</v>
      </c>
    </row>
    <row r="1461" s="85" customFormat="1" ht="20.1" customHeight="1" spans="1:13">
      <c r="A1461" s="98">
        <v>1460</v>
      </c>
      <c r="B1461" s="99">
        <v>44906</v>
      </c>
      <c r="C1461" s="143">
        <v>130011</v>
      </c>
      <c r="D1461" s="171" t="s">
        <v>464</v>
      </c>
      <c r="E1461" s="100">
        <v>8169</v>
      </c>
      <c r="F1461" s="102">
        <f t="shared" si="44"/>
        <v>7.62970498474059</v>
      </c>
      <c r="G1461" s="100">
        <v>117.96</v>
      </c>
      <c r="H1461" s="102">
        <v>900</v>
      </c>
      <c r="I1461" s="35">
        <v>2035</v>
      </c>
      <c r="J1461" s="7" t="s">
        <v>168</v>
      </c>
      <c r="K1461" s="35"/>
      <c r="L1461" s="151" t="s">
        <v>261</v>
      </c>
      <c r="M1461" s="112" t="str">
        <f t="shared" si="45"/>
        <v>202212闽AU9093</v>
      </c>
    </row>
    <row r="1462" s="85" customFormat="1" ht="20.1" customHeight="1" spans="1:13">
      <c r="A1462" s="98">
        <v>1461</v>
      </c>
      <c r="B1462" s="99">
        <v>44911</v>
      </c>
      <c r="C1462" s="143">
        <v>130011</v>
      </c>
      <c r="D1462" s="171" t="s">
        <v>464</v>
      </c>
      <c r="E1462" s="100">
        <v>8285</v>
      </c>
      <c r="F1462" s="102">
        <f t="shared" si="44"/>
        <v>7.63022195650549</v>
      </c>
      <c r="G1462" s="100">
        <v>133.81</v>
      </c>
      <c r="H1462" s="100">
        <v>1021</v>
      </c>
      <c r="I1462" s="35">
        <v>233</v>
      </c>
      <c r="J1462" s="7" t="s">
        <v>168</v>
      </c>
      <c r="K1462" s="35"/>
      <c r="L1462" s="151" t="s">
        <v>261</v>
      </c>
      <c r="M1462" s="112" t="str">
        <f t="shared" si="45"/>
        <v>202212闽AU9093</v>
      </c>
    </row>
    <row r="1463" s="85" customFormat="1" ht="20.1" customHeight="1" spans="1:13">
      <c r="A1463" s="98">
        <v>1462</v>
      </c>
      <c r="B1463" s="99">
        <v>44916</v>
      </c>
      <c r="C1463" s="143">
        <v>130011</v>
      </c>
      <c r="D1463" s="171" t="s">
        <v>464</v>
      </c>
      <c r="E1463" s="100">
        <v>8374</v>
      </c>
      <c r="F1463" s="102">
        <f t="shared" si="44"/>
        <v>7.22990777338603</v>
      </c>
      <c r="G1463" s="100">
        <v>121.44</v>
      </c>
      <c r="H1463" s="100">
        <v>878</v>
      </c>
      <c r="I1463" s="35">
        <v>1355</v>
      </c>
      <c r="J1463" s="7" t="s">
        <v>168</v>
      </c>
      <c r="K1463" s="35"/>
      <c r="L1463" s="151" t="s">
        <v>261</v>
      </c>
      <c r="M1463" s="112" t="str">
        <f t="shared" si="45"/>
        <v>202212闽AU9093</v>
      </c>
    </row>
    <row r="1464" s="85" customFormat="1" ht="20.1" customHeight="1" spans="1:13">
      <c r="A1464" s="98">
        <v>1463</v>
      </c>
      <c r="B1464" s="99">
        <v>44920</v>
      </c>
      <c r="C1464" s="143">
        <v>130011</v>
      </c>
      <c r="D1464" s="171" t="s">
        <v>464</v>
      </c>
      <c r="E1464" s="100">
        <v>8474</v>
      </c>
      <c r="F1464" s="102">
        <f t="shared" si="44"/>
        <v>7.2297400030409</v>
      </c>
      <c r="G1464" s="100">
        <v>131.54</v>
      </c>
      <c r="H1464" s="100">
        <v>951</v>
      </c>
      <c r="I1464" s="35">
        <v>404</v>
      </c>
      <c r="J1464" s="7" t="s">
        <v>168</v>
      </c>
      <c r="K1464" s="35"/>
      <c r="L1464" s="151" t="s">
        <v>261</v>
      </c>
      <c r="M1464" s="112" t="str">
        <f t="shared" si="45"/>
        <v>202212闽AU9093</v>
      </c>
    </row>
    <row r="1465" s="85" customFormat="1" ht="20.1" customHeight="1" spans="1:13">
      <c r="A1465" s="98">
        <v>1464</v>
      </c>
      <c r="B1465" s="99"/>
      <c r="C1465" s="165"/>
      <c r="D1465" s="171"/>
      <c r="E1465" s="100"/>
      <c r="F1465" s="102"/>
      <c r="G1465" s="100"/>
      <c r="H1465" s="102"/>
      <c r="I1465" s="35"/>
      <c r="J1465" s="7"/>
      <c r="K1465" s="35"/>
      <c r="L1465" s="151" t="s">
        <v>261</v>
      </c>
      <c r="M1465" s="112" t="str">
        <f t="shared" si="45"/>
        <v>19001</v>
      </c>
    </row>
    <row r="1466" s="85" customFormat="1" ht="20.1" customHeight="1" spans="1:13">
      <c r="A1466" s="98">
        <v>1465</v>
      </c>
      <c r="B1466" s="99">
        <v>44899</v>
      </c>
      <c r="C1466" s="143">
        <v>130015</v>
      </c>
      <c r="D1466" s="171" t="s">
        <v>465</v>
      </c>
      <c r="E1466" s="100">
        <v>7086</v>
      </c>
      <c r="F1466" s="102">
        <f t="shared" si="44"/>
        <v>7.99014702486337</v>
      </c>
      <c r="G1466" s="100">
        <v>129.91</v>
      </c>
      <c r="H1466" s="102">
        <v>1038</v>
      </c>
      <c r="I1466" s="35">
        <v>962.5</v>
      </c>
      <c r="J1466" s="7" t="s">
        <v>166</v>
      </c>
      <c r="K1466" s="35"/>
      <c r="L1466" s="151" t="s">
        <v>261</v>
      </c>
      <c r="M1466" s="112" t="str">
        <f t="shared" si="45"/>
        <v>202212闽AU9316</v>
      </c>
    </row>
    <row r="1467" s="85" customFormat="1" ht="20.1" customHeight="1" spans="1:13">
      <c r="A1467" s="98">
        <v>1466</v>
      </c>
      <c r="B1467" s="99">
        <v>44902</v>
      </c>
      <c r="C1467" s="143">
        <v>130015</v>
      </c>
      <c r="D1467" s="171" t="s">
        <v>465</v>
      </c>
      <c r="E1467" s="100">
        <v>7197</v>
      </c>
      <c r="F1467" s="102">
        <f t="shared" si="44"/>
        <v>7.62990924423741</v>
      </c>
      <c r="G1467" s="100">
        <v>124.51</v>
      </c>
      <c r="H1467" s="102">
        <v>950</v>
      </c>
      <c r="I1467" s="35">
        <v>12.6</v>
      </c>
      <c r="J1467" s="7" t="s">
        <v>166</v>
      </c>
      <c r="K1467" s="35"/>
      <c r="L1467" s="151" t="s">
        <v>261</v>
      </c>
      <c r="M1467" s="112" t="str">
        <f t="shared" si="45"/>
        <v>202212闽AU9316</v>
      </c>
    </row>
    <row r="1468" s="85" customFormat="1" ht="20.1" customHeight="1" spans="1:13">
      <c r="A1468" s="98">
        <v>1467</v>
      </c>
      <c r="B1468" s="99">
        <v>44906</v>
      </c>
      <c r="C1468" s="143">
        <v>130015</v>
      </c>
      <c r="D1468" s="171" t="s">
        <v>465</v>
      </c>
      <c r="E1468" s="100">
        <v>7326</v>
      </c>
      <c r="F1468" s="102">
        <f t="shared" si="44"/>
        <v>7.63009308713566</v>
      </c>
      <c r="G1468" s="100">
        <v>131.06</v>
      </c>
      <c r="H1468" s="102">
        <v>1000</v>
      </c>
      <c r="I1468" s="35">
        <v>2012.6</v>
      </c>
      <c r="J1468" s="7" t="s">
        <v>166</v>
      </c>
      <c r="K1468" s="35"/>
      <c r="L1468" s="151" t="s">
        <v>261</v>
      </c>
      <c r="M1468" s="112" t="str">
        <f t="shared" si="45"/>
        <v>202212闽AU9316</v>
      </c>
    </row>
    <row r="1469" s="85" customFormat="1" ht="20.1" customHeight="1" spans="1:13">
      <c r="A1469" s="98">
        <v>1468</v>
      </c>
      <c r="B1469" s="99">
        <v>44910</v>
      </c>
      <c r="C1469" s="143">
        <v>130015</v>
      </c>
      <c r="D1469" s="171" t="s">
        <v>465</v>
      </c>
      <c r="E1469" s="100">
        <v>7440</v>
      </c>
      <c r="F1469" s="102">
        <f t="shared" si="44"/>
        <v>7.63009308713566</v>
      </c>
      <c r="G1469" s="100">
        <v>131.06</v>
      </c>
      <c r="H1469" s="100">
        <v>1000</v>
      </c>
      <c r="I1469" s="35">
        <v>983.6</v>
      </c>
      <c r="J1469" s="7" t="s">
        <v>166</v>
      </c>
      <c r="K1469" s="35"/>
      <c r="L1469" s="151" t="s">
        <v>261</v>
      </c>
      <c r="M1469" s="112" t="str">
        <f t="shared" si="45"/>
        <v>202212闽AU9316</v>
      </c>
    </row>
    <row r="1470" s="85" customFormat="1" ht="20.1" customHeight="1" spans="1:13">
      <c r="A1470" s="98">
        <v>1469</v>
      </c>
      <c r="B1470" s="99">
        <v>44914</v>
      </c>
      <c r="C1470" s="143">
        <v>130015</v>
      </c>
      <c r="D1470" s="171" t="s">
        <v>465</v>
      </c>
      <c r="E1470" s="100">
        <v>7543</v>
      </c>
      <c r="F1470" s="102">
        <f t="shared" si="44"/>
        <v>7.63002180006229</v>
      </c>
      <c r="G1470" s="100">
        <v>128.44</v>
      </c>
      <c r="H1470" s="100">
        <v>980</v>
      </c>
      <c r="I1470" s="35">
        <v>3.6</v>
      </c>
      <c r="J1470" s="7" t="s">
        <v>166</v>
      </c>
      <c r="K1470" s="35"/>
      <c r="L1470" s="151" t="s">
        <v>261</v>
      </c>
      <c r="M1470" s="112" t="str">
        <f t="shared" si="45"/>
        <v>202212闽AU9316</v>
      </c>
    </row>
    <row r="1471" s="85" customFormat="1" ht="20.1" customHeight="1" spans="1:13">
      <c r="A1471" s="98">
        <v>1470</v>
      </c>
      <c r="B1471" s="99">
        <v>44918</v>
      </c>
      <c r="C1471" s="143">
        <v>130015</v>
      </c>
      <c r="D1471" s="171" t="s">
        <v>465</v>
      </c>
      <c r="E1471" s="100">
        <v>7647</v>
      </c>
      <c r="F1471" s="102">
        <f t="shared" si="44"/>
        <v>7.23006067695007</v>
      </c>
      <c r="G1471" s="100">
        <v>136.79</v>
      </c>
      <c r="H1471" s="100">
        <v>989</v>
      </c>
      <c r="I1471" s="35">
        <v>1014.6</v>
      </c>
      <c r="J1471" s="7" t="s">
        <v>166</v>
      </c>
      <c r="K1471" s="35"/>
      <c r="L1471" s="151" t="s">
        <v>261</v>
      </c>
      <c r="M1471" s="112" t="str">
        <f t="shared" si="45"/>
        <v>202212闽AU9316</v>
      </c>
    </row>
    <row r="1472" s="85" customFormat="1" ht="20.1" customHeight="1" spans="1:13">
      <c r="A1472" s="98">
        <v>1471</v>
      </c>
      <c r="B1472" s="99">
        <v>44924.5743055556</v>
      </c>
      <c r="C1472" s="143">
        <v>130015</v>
      </c>
      <c r="D1472" s="171" t="s">
        <v>465</v>
      </c>
      <c r="E1472" s="100">
        <v>7743</v>
      </c>
      <c r="F1472" s="102">
        <f t="shared" si="44"/>
        <v>7.23007712082262</v>
      </c>
      <c r="G1472" s="100">
        <v>124.48</v>
      </c>
      <c r="H1472" s="100">
        <v>900</v>
      </c>
      <c r="I1472" s="35">
        <v>114.6</v>
      </c>
      <c r="J1472" s="7" t="s">
        <v>166</v>
      </c>
      <c r="K1472" s="35"/>
      <c r="L1472" s="151" t="s">
        <v>261</v>
      </c>
      <c r="M1472" s="112" t="str">
        <f t="shared" si="45"/>
        <v>202212闽AU9316</v>
      </c>
    </row>
    <row r="1473" s="85" customFormat="1" ht="20.1" customHeight="1" spans="1:13">
      <c r="A1473" s="98">
        <v>1472</v>
      </c>
      <c r="B1473" s="99"/>
      <c r="C1473" s="165"/>
      <c r="D1473" s="171"/>
      <c r="E1473" s="100"/>
      <c r="F1473" s="102"/>
      <c r="G1473" s="100"/>
      <c r="H1473" s="102"/>
      <c r="I1473" s="35"/>
      <c r="J1473" s="7"/>
      <c r="K1473" s="35"/>
      <c r="L1473" s="151" t="s">
        <v>261</v>
      </c>
      <c r="M1473" s="112" t="str">
        <f t="shared" si="45"/>
        <v>19001</v>
      </c>
    </row>
    <row r="1474" s="85" customFormat="1" ht="20.1" customHeight="1" spans="1:13">
      <c r="A1474" s="98">
        <v>1473</v>
      </c>
      <c r="B1474" s="99">
        <v>44897</v>
      </c>
      <c r="C1474" s="143">
        <v>180020</v>
      </c>
      <c r="D1474" s="171" t="s">
        <v>438</v>
      </c>
      <c r="E1474" s="100">
        <v>18508</v>
      </c>
      <c r="F1474" s="102">
        <f t="shared" ref="F1474:F1537" si="46">H1474/G1474</f>
        <v>7.98997336675544</v>
      </c>
      <c r="G1474" s="100">
        <v>63.83</v>
      </c>
      <c r="H1474" s="102">
        <v>510</v>
      </c>
      <c r="I1474" s="35">
        <v>122.55</v>
      </c>
      <c r="J1474" s="7" t="s">
        <v>88</v>
      </c>
      <c r="K1474" s="35"/>
      <c r="L1474" s="151" t="s">
        <v>261</v>
      </c>
      <c r="M1474" s="112" t="str">
        <f t="shared" si="45"/>
        <v>202212闽AW5Z36</v>
      </c>
    </row>
    <row r="1475" s="85" customFormat="1" ht="20.1" customHeight="1" spans="1:13">
      <c r="A1475" s="98">
        <v>1474</v>
      </c>
      <c r="B1475" s="99">
        <v>44902</v>
      </c>
      <c r="C1475" s="143">
        <v>180020</v>
      </c>
      <c r="D1475" s="171" t="s">
        <v>438</v>
      </c>
      <c r="E1475" s="100">
        <v>19323</v>
      </c>
      <c r="F1475" s="102">
        <f t="shared" si="46"/>
        <v>7.63009308713566</v>
      </c>
      <c r="G1475" s="100">
        <v>65.53</v>
      </c>
      <c r="H1475" s="102">
        <v>500</v>
      </c>
      <c r="I1475" s="35">
        <v>122.55</v>
      </c>
      <c r="J1475" s="7" t="s">
        <v>88</v>
      </c>
      <c r="K1475" s="35"/>
      <c r="L1475" s="151" t="s">
        <v>261</v>
      </c>
      <c r="M1475" s="112" t="str">
        <f t="shared" ref="M1475:M1538" si="47">YEAR(B1475)&amp;MONTH(B1475)&amp;D1475</f>
        <v>202212闽AW5Z36</v>
      </c>
    </row>
    <row r="1476" s="85" customFormat="1" ht="20.1" customHeight="1" spans="1:13">
      <c r="A1476" s="98">
        <v>1475</v>
      </c>
      <c r="B1476" s="99">
        <v>44909</v>
      </c>
      <c r="C1476" s="143">
        <v>180020</v>
      </c>
      <c r="D1476" s="171" t="s">
        <v>438</v>
      </c>
      <c r="E1476" s="100">
        <v>20105</v>
      </c>
      <c r="F1476" s="102">
        <f t="shared" si="46"/>
        <v>7.63045618641287</v>
      </c>
      <c r="G1476" s="100">
        <v>60.94</v>
      </c>
      <c r="H1476" s="100">
        <v>465</v>
      </c>
      <c r="I1476" s="35">
        <v>157.55</v>
      </c>
      <c r="J1476" s="7" t="s">
        <v>88</v>
      </c>
      <c r="K1476" s="35"/>
      <c r="L1476" s="151" t="s">
        <v>261</v>
      </c>
      <c r="M1476" s="112" t="str">
        <f t="shared" si="47"/>
        <v>202212闽AW5Z36</v>
      </c>
    </row>
    <row r="1477" s="85" customFormat="1" ht="20.1" customHeight="1" spans="1:13">
      <c r="A1477" s="98">
        <v>1476</v>
      </c>
      <c r="B1477" s="99">
        <v>44917</v>
      </c>
      <c r="C1477" s="143">
        <v>180020</v>
      </c>
      <c r="D1477" s="171" t="s">
        <v>438</v>
      </c>
      <c r="E1477" s="100">
        <v>20823</v>
      </c>
      <c r="F1477" s="102">
        <f t="shared" si="46"/>
        <v>7.23007712082262</v>
      </c>
      <c r="G1477" s="100">
        <v>62.24</v>
      </c>
      <c r="H1477" s="100">
        <v>450</v>
      </c>
      <c r="I1477" s="35">
        <v>207.55</v>
      </c>
      <c r="J1477" s="7" t="s">
        <v>88</v>
      </c>
      <c r="K1477" s="35"/>
      <c r="L1477" s="151" t="s">
        <v>261</v>
      </c>
      <c r="M1477" s="112" t="str">
        <f t="shared" si="47"/>
        <v>202212闽AW5Z36</v>
      </c>
    </row>
    <row r="1478" s="85" customFormat="1" ht="20.1" customHeight="1" spans="1:13">
      <c r="A1478" s="98">
        <v>1477</v>
      </c>
      <c r="B1478" s="99">
        <v>44922</v>
      </c>
      <c r="C1478" s="143">
        <v>180020</v>
      </c>
      <c r="D1478" s="171" t="s">
        <v>438</v>
      </c>
      <c r="E1478" s="100">
        <v>21638</v>
      </c>
      <c r="F1478" s="102">
        <f t="shared" si="46"/>
        <v>7.22918843608499</v>
      </c>
      <c r="G1478" s="100">
        <v>28.71</v>
      </c>
      <c r="H1478" s="100">
        <v>207.55</v>
      </c>
      <c r="I1478" s="35">
        <v>0</v>
      </c>
      <c r="J1478" s="7" t="s">
        <v>88</v>
      </c>
      <c r="K1478" s="35"/>
      <c r="L1478" s="151" t="s">
        <v>261</v>
      </c>
      <c r="M1478" s="112" t="str">
        <f t="shared" si="47"/>
        <v>202212闽AW5Z36</v>
      </c>
    </row>
    <row r="1479" s="85" customFormat="1" ht="20.1" customHeight="1" spans="1:13">
      <c r="A1479" s="98">
        <v>1478</v>
      </c>
      <c r="B1479" s="99"/>
      <c r="C1479" s="165"/>
      <c r="D1479" s="171"/>
      <c r="E1479" s="100"/>
      <c r="F1479" s="102"/>
      <c r="G1479" s="100"/>
      <c r="H1479" s="100"/>
      <c r="I1479" s="35"/>
      <c r="J1479" s="7"/>
      <c r="K1479" s="35"/>
      <c r="L1479" s="151" t="s">
        <v>261</v>
      </c>
      <c r="M1479" s="112" t="str">
        <f t="shared" si="47"/>
        <v>19001</v>
      </c>
    </row>
    <row r="1480" s="85" customFormat="1" ht="20.1" customHeight="1" spans="1:13">
      <c r="A1480" s="98">
        <v>1479</v>
      </c>
      <c r="B1480" s="99">
        <v>44903</v>
      </c>
      <c r="C1480" s="143">
        <v>180021</v>
      </c>
      <c r="D1480" s="171" t="s">
        <v>466</v>
      </c>
      <c r="E1480" s="100"/>
      <c r="F1480" s="102">
        <f t="shared" si="46"/>
        <v>7.62967430639325</v>
      </c>
      <c r="G1480" s="100">
        <v>66.32</v>
      </c>
      <c r="H1480" s="100">
        <v>506</v>
      </c>
      <c r="I1480" s="35">
        <v>11.49</v>
      </c>
      <c r="J1480" s="7" t="s">
        <v>85</v>
      </c>
      <c r="K1480" s="35"/>
      <c r="L1480" s="151" t="s">
        <v>261</v>
      </c>
      <c r="M1480" s="112" t="str">
        <f t="shared" si="47"/>
        <v>202212闽A83P3B</v>
      </c>
    </row>
    <row r="1481" s="85" customFormat="1" ht="20.1" customHeight="1" spans="1:13">
      <c r="A1481" s="98">
        <v>1480</v>
      </c>
      <c r="B1481" s="99">
        <v>44911</v>
      </c>
      <c r="C1481" s="143">
        <v>180021</v>
      </c>
      <c r="D1481" s="171" t="s">
        <v>466</v>
      </c>
      <c r="E1481" s="100">
        <v>14426</v>
      </c>
      <c r="F1481" s="102">
        <f t="shared" si="46"/>
        <v>7.62970498474059</v>
      </c>
      <c r="G1481" s="100">
        <v>58.98</v>
      </c>
      <c r="H1481" s="100">
        <v>450</v>
      </c>
      <c r="I1481" s="35">
        <v>41.14</v>
      </c>
      <c r="J1481" s="7" t="s">
        <v>85</v>
      </c>
      <c r="K1481" s="35"/>
      <c r="L1481" s="151" t="s">
        <v>261</v>
      </c>
      <c r="M1481" s="112" t="str">
        <f t="shared" si="47"/>
        <v>202212闽A83P3B</v>
      </c>
    </row>
    <row r="1482" s="85" customFormat="1" ht="20.1" customHeight="1" spans="1:13">
      <c r="A1482" s="98">
        <v>1481</v>
      </c>
      <c r="B1482" s="99"/>
      <c r="C1482" s="165"/>
      <c r="D1482" s="171"/>
      <c r="E1482" s="100"/>
      <c r="F1482" s="102"/>
      <c r="G1482" s="100"/>
      <c r="H1482" s="102"/>
      <c r="I1482" s="35"/>
      <c r="J1482" s="7"/>
      <c r="K1482" s="35"/>
      <c r="L1482" s="151" t="s">
        <v>261</v>
      </c>
      <c r="M1482" s="112" t="str">
        <f t="shared" si="47"/>
        <v>19001</v>
      </c>
    </row>
    <row r="1483" s="85" customFormat="1" ht="20.1" customHeight="1" spans="1:13">
      <c r="A1483" s="98">
        <v>1482</v>
      </c>
      <c r="B1483" s="99">
        <v>44902</v>
      </c>
      <c r="C1483" s="174" t="s">
        <v>467</v>
      </c>
      <c r="D1483" s="171" t="s">
        <v>468</v>
      </c>
      <c r="E1483" s="100">
        <v>45341</v>
      </c>
      <c r="F1483" s="102">
        <f t="shared" si="46"/>
        <v>7.63011401743796</v>
      </c>
      <c r="G1483" s="100">
        <v>29.82</v>
      </c>
      <c r="H1483" s="102">
        <v>227.53</v>
      </c>
      <c r="I1483" s="35">
        <v>1772.47</v>
      </c>
      <c r="J1483" s="162" t="s">
        <v>50</v>
      </c>
      <c r="K1483" s="35"/>
      <c r="L1483" s="151" t="s">
        <v>261</v>
      </c>
      <c r="M1483" s="112" t="str">
        <f t="shared" si="47"/>
        <v>202212闽A07L5P</v>
      </c>
    </row>
    <row r="1484" s="85" customFormat="1" ht="20.1" customHeight="1" spans="1:13">
      <c r="A1484" s="98">
        <v>1483</v>
      </c>
      <c r="B1484" s="99">
        <v>44904</v>
      </c>
      <c r="C1484" s="174" t="s">
        <v>467</v>
      </c>
      <c r="D1484" s="171" t="s">
        <v>468</v>
      </c>
      <c r="E1484" s="100">
        <v>45591</v>
      </c>
      <c r="F1484" s="102">
        <f t="shared" si="46"/>
        <v>7.62993762993763</v>
      </c>
      <c r="G1484" s="100">
        <v>33.67</v>
      </c>
      <c r="H1484" s="102">
        <v>256.9</v>
      </c>
      <c r="I1484" s="35">
        <v>1515.57</v>
      </c>
      <c r="J1484" s="162" t="s">
        <v>50</v>
      </c>
      <c r="K1484" s="35"/>
      <c r="L1484" s="151" t="s">
        <v>261</v>
      </c>
      <c r="M1484" s="112" t="str">
        <f t="shared" si="47"/>
        <v>202212闽A07L5P</v>
      </c>
    </row>
    <row r="1485" s="85" customFormat="1" ht="20.1" customHeight="1" spans="1:13">
      <c r="A1485" s="98">
        <v>1484</v>
      </c>
      <c r="B1485" s="99">
        <v>44906</v>
      </c>
      <c r="C1485" s="174" t="s">
        <v>467</v>
      </c>
      <c r="D1485" s="171" t="s">
        <v>468</v>
      </c>
      <c r="E1485" s="100">
        <v>45802</v>
      </c>
      <c r="F1485" s="102">
        <f t="shared" si="46"/>
        <v>7.63005050505051</v>
      </c>
      <c r="G1485" s="100">
        <v>31.68</v>
      </c>
      <c r="H1485" s="102">
        <v>241.72</v>
      </c>
      <c r="I1485" s="35">
        <v>1273.85</v>
      </c>
      <c r="J1485" s="162" t="s">
        <v>50</v>
      </c>
      <c r="K1485" s="35"/>
      <c r="L1485" s="151" t="s">
        <v>261</v>
      </c>
      <c r="M1485" s="112" t="str">
        <f t="shared" si="47"/>
        <v>202212闽A07L5P</v>
      </c>
    </row>
    <row r="1486" s="85" customFormat="1" ht="20.1" customHeight="1" spans="1:13">
      <c r="A1486" s="98">
        <v>1485</v>
      </c>
      <c r="B1486" s="99">
        <v>44908</v>
      </c>
      <c r="C1486" s="174" t="s">
        <v>467</v>
      </c>
      <c r="D1486" s="171" t="s">
        <v>468</v>
      </c>
      <c r="E1486" s="100">
        <v>46027</v>
      </c>
      <c r="F1486" s="102">
        <f t="shared" si="46"/>
        <v>7.63013698630137</v>
      </c>
      <c r="G1486" s="100">
        <v>26.28</v>
      </c>
      <c r="H1486" s="102">
        <v>200.52</v>
      </c>
      <c r="I1486" s="35">
        <v>1073.33</v>
      </c>
      <c r="J1486" s="162" t="s">
        <v>50</v>
      </c>
      <c r="K1486" s="35"/>
      <c r="L1486" s="151" t="s">
        <v>261</v>
      </c>
      <c r="M1486" s="112" t="str">
        <f t="shared" si="47"/>
        <v>202212闽A07L5P</v>
      </c>
    </row>
    <row r="1487" s="85" customFormat="1" ht="20.1" customHeight="1" spans="1:13">
      <c r="A1487" s="98">
        <v>1486</v>
      </c>
      <c r="B1487" s="99"/>
      <c r="C1487" s="143"/>
      <c r="D1487" s="171"/>
      <c r="E1487" s="100"/>
      <c r="F1487" s="102"/>
      <c r="G1487" s="100"/>
      <c r="H1487" s="102"/>
      <c r="I1487" s="35"/>
      <c r="J1487" s="7"/>
      <c r="K1487" s="35"/>
      <c r="L1487" s="151"/>
      <c r="M1487" s="112" t="str">
        <f t="shared" si="47"/>
        <v>19001</v>
      </c>
    </row>
    <row r="1488" s="85" customFormat="1" ht="20.1" customHeight="1" spans="1:13">
      <c r="A1488" s="98">
        <v>1487</v>
      </c>
      <c r="B1488" s="99">
        <v>44909</v>
      </c>
      <c r="C1488" s="174" t="s">
        <v>467</v>
      </c>
      <c r="D1488" s="171" t="s">
        <v>468</v>
      </c>
      <c r="E1488" s="100">
        <v>46275</v>
      </c>
      <c r="F1488" s="102">
        <f t="shared" si="46"/>
        <v>7.6301824212272</v>
      </c>
      <c r="G1488" s="100">
        <v>30.15</v>
      </c>
      <c r="H1488" s="100">
        <v>230.05</v>
      </c>
      <c r="I1488" s="35">
        <v>843.28</v>
      </c>
      <c r="J1488" s="162" t="s">
        <v>50</v>
      </c>
      <c r="K1488" s="35"/>
      <c r="L1488" s="151" t="s">
        <v>261</v>
      </c>
      <c r="M1488" s="112" t="str">
        <f t="shared" si="47"/>
        <v>202212闽A07L5P</v>
      </c>
    </row>
    <row r="1489" s="85" customFormat="1" ht="20.1" customHeight="1" spans="1:13">
      <c r="A1489" s="98">
        <v>1488</v>
      </c>
      <c r="B1489" s="99">
        <v>44911</v>
      </c>
      <c r="C1489" s="174" t="s">
        <v>467</v>
      </c>
      <c r="D1489" s="171" t="s">
        <v>468</v>
      </c>
      <c r="E1489" s="100">
        <v>46490</v>
      </c>
      <c r="F1489" s="102">
        <f t="shared" si="46"/>
        <v>7.63008254356466</v>
      </c>
      <c r="G1489" s="100">
        <v>32.71</v>
      </c>
      <c r="H1489" s="100">
        <v>249.58</v>
      </c>
      <c r="I1489" s="123">
        <v>593.7</v>
      </c>
      <c r="J1489" s="162" t="s">
        <v>50</v>
      </c>
      <c r="K1489" s="35"/>
      <c r="L1489" s="151" t="s">
        <v>261</v>
      </c>
      <c r="M1489" s="112" t="str">
        <f t="shared" si="47"/>
        <v>202212闽A07L5P</v>
      </c>
    </row>
    <row r="1490" s="85" customFormat="1" ht="20.1" customHeight="1" spans="1:13">
      <c r="A1490" s="98">
        <v>1489</v>
      </c>
      <c r="B1490" s="99">
        <v>44912</v>
      </c>
      <c r="C1490" s="174" t="s">
        <v>467</v>
      </c>
      <c r="D1490" s="171" t="s">
        <v>468</v>
      </c>
      <c r="E1490" s="100">
        <v>46742</v>
      </c>
      <c r="F1490" s="102">
        <f t="shared" si="46"/>
        <v>7.63012011087157</v>
      </c>
      <c r="G1490" s="100">
        <v>32.47</v>
      </c>
      <c r="H1490" s="100">
        <v>247.75</v>
      </c>
      <c r="I1490" s="35">
        <v>345.95</v>
      </c>
      <c r="J1490" s="162" t="s">
        <v>50</v>
      </c>
      <c r="K1490" s="35"/>
      <c r="L1490" s="151" t="s">
        <v>261</v>
      </c>
      <c r="M1490" s="112" t="str">
        <f t="shared" si="47"/>
        <v>202212闽A07L5P</v>
      </c>
    </row>
    <row r="1491" s="85" customFormat="1" ht="20.1" customHeight="1" spans="1:13">
      <c r="A1491" s="98">
        <v>1490</v>
      </c>
      <c r="B1491" s="99">
        <v>44914</v>
      </c>
      <c r="C1491" s="174" t="s">
        <v>467</v>
      </c>
      <c r="D1491" s="171" t="s">
        <v>468</v>
      </c>
      <c r="E1491" s="100">
        <v>46925</v>
      </c>
      <c r="F1491" s="102">
        <f t="shared" si="46"/>
        <v>7.63022256930886</v>
      </c>
      <c r="G1491" s="100">
        <v>25.61</v>
      </c>
      <c r="H1491" s="100">
        <v>195.41</v>
      </c>
      <c r="I1491" s="35">
        <v>1150.54</v>
      </c>
      <c r="J1491" s="162" t="s">
        <v>50</v>
      </c>
      <c r="K1491" s="35"/>
      <c r="L1491" s="151" t="s">
        <v>261</v>
      </c>
      <c r="M1491" s="112" t="str">
        <f t="shared" si="47"/>
        <v>202212闽A07L5P</v>
      </c>
    </row>
    <row r="1492" s="85" customFormat="1" ht="20.1" customHeight="1" spans="1:13">
      <c r="A1492" s="98">
        <v>1491</v>
      </c>
      <c r="B1492" s="99">
        <v>44916</v>
      </c>
      <c r="C1492" s="174" t="s">
        <v>467</v>
      </c>
      <c r="D1492" s="171" t="s">
        <v>468</v>
      </c>
      <c r="E1492" s="100">
        <v>47166</v>
      </c>
      <c r="F1492" s="102">
        <f t="shared" si="46"/>
        <v>7.23005627275736</v>
      </c>
      <c r="G1492" s="100">
        <v>30.21</v>
      </c>
      <c r="H1492" s="100">
        <v>218.42</v>
      </c>
      <c r="I1492" s="35">
        <v>932.12</v>
      </c>
      <c r="J1492" s="162" t="s">
        <v>50</v>
      </c>
      <c r="K1492" s="35"/>
      <c r="L1492" s="151" t="s">
        <v>261</v>
      </c>
      <c r="M1492" s="112" t="str">
        <f t="shared" si="47"/>
        <v>202212闽A07L5P</v>
      </c>
    </row>
    <row r="1493" s="85" customFormat="1" ht="20.1" customHeight="1" spans="1:13">
      <c r="A1493" s="98">
        <v>1492</v>
      </c>
      <c r="B1493" s="99">
        <v>44917</v>
      </c>
      <c r="C1493" s="174" t="s">
        <v>467</v>
      </c>
      <c r="D1493" s="171" t="s">
        <v>468</v>
      </c>
      <c r="E1493" s="100">
        <v>47415</v>
      </c>
      <c r="F1493" s="102">
        <f t="shared" si="46"/>
        <v>7.23016591251885</v>
      </c>
      <c r="G1493" s="100">
        <v>33.15</v>
      </c>
      <c r="H1493" s="100">
        <v>239.68</v>
      </c>
      <c r="I1493" s="35">
        <v>692.44</v>
      </c>
      <c r="J1493" s="162" t="s">
        <v>50</v>
      </c>
      <c r="K1493" s="35"/>
      <c r="L1493" s="151" t="s">
        <v>261</v>
      </c>
      <c r="M1493" s="112" t="str">
        <f t="shared" si="47"/>
        <v>202212闽A07L5P</v>
      </c>
    </row>
    <row r="1494" s="85" customFormat="1" ht="20.1" customHeight="1" spans="1:13">
      <c r="A1494" s="98">
        <v>1493</v>
      </c>
      <c r="B1494" s="99">
        <v>44918</v>
      </c>
      <c r="C1494" s="174" t="s">
        <v>467</v>
      </c>
      <c r="D1494" s="171" t="s">
        <v>468</v>
      </c>
      <c r="E1494" s="100">
        <v>47160</v>
      </c>
      <c r="F1494" s="102">
        <f t="shared" si="46"/>
        <v>7.22993340343498</v>
      </c>
      <c r="G1494" s="100">
        <v>28.53</v>
      </c>
      <c r="H1494" s="100">
        <v>206.27</v>
      </c>
      <c r="I1494" s="35">
        <v>486.17</v>
      </c>
      <c r="J1494" s="162" t="s">
        <v>50</v>
      </c>
      <c r="K1494" s="35"/>
      <c r="L1494" s="151" t="s">
        <v>261</v>
      </c>
      <c r="M1494" s="112" t="str">
        <f t="shared" si="47"/>
        <v>202212闽A07L5P</v>
      </c>
    </row>
    <row r="1495" s="85" customFormat="1" ht="20.1" customHeight="1" spans="1:13">
      <c r="A1495" s="98">
        <v>1494</v>
      </c>
      <c r="B1495" s="99">
        <v>44920</v>
      </c>
      <c r="C1495" s="174" t="s">
        <v>467</v>
      </c>
      <c r="D1495" s="171" t="s">
        <v>468</v>
      </c>
      <c r="E1495" s="100">
        <v>47784</v>
      </c>
      <c r="F1495" s="102">
        <f t="shared" si="46"/>
        <v>7.23023634881826</v>
      </c>
      <c r="G1495" s="100">
        <v>24.54</v>
      </c>
      <c r="H1495" s="100">
        <v>177.43</v>
      </c>
      <c r="I1495" s="35">
        <v>308.74</v>
      </c>
      <c r="J1495" s="162" t="s">
        <v>50</v>
      </c>
      <c r="K1495" s="35"/>
      <c r="L1495" s="151" t="s">
        <v>261</v>
      </c>
      <c r="M1495" s="112" t="str">
        <f t="shared" si="47"/>
        <v>202212闽A07L5P</v>
      </c>
    </row>
    <row r="1496" s="85" customFormat="1" ht="20.1" customHeight="1" spans="1:13">
      <c r="A1496" s="98">
        <v>1495</v>
      </c>
      <c r="B1496" s="99">
        <v>44921</v>
      </c>
      <c r="C1496" s="174" t="s">
        <v>467</v>
      </c>
      <c r="D1496" s="171" t="s">
        <v>468</v>
      </c>
      <c r="E1496" s="100">
        <v>48011</v>
      </c>
      <c r="F1496" s="102">
        <f t="shared" si="46"/>
        <v>7.22996613995485</v>
      </c>
      <c r="G1496" s="100">
        <v>35.44</v>
      </c>
      <c r="H1496" s="100">
        <v>256.23</v>
      </c>
      <c r="I1496" s="35">
        <v>3052.51</v>
      </c>
      <c r="J1496" s="162" t="s">
        <v>50</v>
      </c>
      <c r="K1496" s="35"/>
      <c r="L1496" s="151" t="s">
        <v>261</v>
      </c>
      <c r="M1496" s="112" t="str">
        <f t="shared" si="47"/>
        <v>202212闽A07L5P</v>
      </c>
    </row>
    <row r="1497" s="85" customFormat="1" ht="20.1" customHeight="1" spans="1:13">
      <c r="A1497" s="98">
        <v>1496</v>
      </c>
      <c r="B1497" s="99">
        <v>44922</v>
      </c>
      <c r="C1497" s="174" t="s">
        <v>467</v>
      </c>
      <c r="D1497" s="171" t="s">
        <v>468</v>
      </c>
      <c r="E1497" s="100">
        <v>48212</v>
      </c>
      <c r="F1497" s="102">
        <f t="shared" si="46"/>
        <v>7.23011363636364</v>
      </c>
      <c r="G1497" s="100">
        <v>31.68</v>
      </c>
      <c r="H1497" s="100">
        <v>229.05</v>
      </c>
      <c r="I1497" s="35">
        <v>2823.46</v>
      </c>
      <c r="J1497" s="162" t="s">
        <v>50</v>
      </c>
      <c r="K1497" s="35"/>
      <c r="L1497" s="151" t="s">
        <v>261</v>
      </c>
      <c r="M1497" s="112" t="str">
        <f t="shared" si="47"/>
        <v>202212闽A07L5P</v>
      </c>
    </row>
    <row r="1498" s="85" customFormat="1" ht="20.1" customHeight="1" spans="1:13">
      <c r="A1498" s="98">
        <v>1497</v>
      </c>
      <c r="B1498" s="99">
        <v>44924.4583333333</v>
      </c>
      <c r="C1498" s="174" t="s">
        <v>467</v>
      </c>
      <c r="D1498" s="171" t="s">
        <v>468</v>
      </c>
      <c r="E1498" s="100">
        <v>48457</v>
      </c>
      <c r="F1498" s="102">
        <f t="shared" si="46"/>
        <v>7.23009912886753</v>
      </c>
      <c r="G1498" s="100">
        <v>33.29</v>
      </c>
      <c r="H1498" s="100">
        <v>240.69</v>
      </c>
      <c r="I1498" s="35">
        <v>2582.77</v>
      </c>
      <c r="J1498" s="162" t="s">
        <v>50</v>
      </c>
      <c r="K1498" s="35"/>
      <c r="L1498" s="151" t="s">
        <v>261</v>
      </c>
      <c r="M1498" s="112" t="str">
        <f t="shared" si="47"/>
        <v>202212闽A07L5P</v>
      </c>
    </row>
    <row r="1499" s="85" customFormat="1" ht="20.1" customHeight="1" spans="1:13">
      <c r="A1499" s="98">
        <v>1498</v>
      </c>
      <c r="B1499" s="99">
        <v>44925.5069444444</v>
      </c>
      <c r="C1499" s="174" t="s">
        <v>467</v>
      </c>
      <c r="D1499" s="171" t="s">
        <v>468</v>
      </c>
      <c r="E1499" s="100">
        <v>48639</v>
      </c>
      <c r="F1499" s="102">
        <f t="shared" si="46"/>
        <v>7.22991967871486</v>
      </c>
      <c r="G1499" s="100">
        <v>29.88</v>
      </c>
      <c r="H1499" s="102">
        <v>216.03</v>
      </c>
      <c r="I1499" s="35">
        <v>2366.74</v>
      </c>
      <c r="J1499" s="162" t="s">
        <v>50</v>
      </c>
      <c r="K1499" s="35"/>
      <c r="L1499" s="151" t="s">
        <v>261</v>
      </c>
      <c r="M1499" s="112" t="str">
        <f t="shared" si="47"/>
        <v>202212闽A07L5P</v>
      </c>
    </row>
    <row r="1500" s="85" customFormat="1" ht="20.1" customHeight="1" spans="1:13">
      <c r="A1500" s="98">
        <v>1499</v>
      </c>
      <c r="B1500" s="99"/>
      <c r="C1500" s="165"/>
      <c r="D1500" s="171"/>
      <c r="E1500" s="100"/>
      <c r="F1500" s="102"/>
      <c r="G1500" s="100"/>
      <c r="H1500" s="102"/>
      <c r="I1500" s="35"/>
      <c r="J1500" s="7"/>
      <c r="K1500" s="35"/>
      <c r="L1500" s="151" t="s">
        <v>261</v>
      </c>
      <c r="M1500" s="112" t="str">
        <f t="shared" si="47"/>
        <v>19001</v>
      </c>
    </row>
    <row r="1501" s="85" customFormat="1" ht="20.1" customHeight="1" spans="1:13">
      <c r="A1501" s="98">
        <v>1500</v>
      </c>
      <c r="B1501" s="99">
        <v>44908</v>
      </c>
      <c r="C1501" s="143">
        <v>110003</v>
      </c>
      <c r="D1501" s="171" t="s">
        <v>448</v>
      </c>
      <c r="E1501" s="100">
        <v>28773</v>
      </c>
      <c r="F1501" s="102">
        <f t="shared" si="46"/>
        <v>7.63022195650549</v>
      </c>
      <c r="G1501" s="100">
        <v>133.81</v>
      </c>
      <c r="H1501" s="102">
        <v>1021</v>
      </c>
      <c r="I1501" s="35">
        <v>1029</v>
      </c>
      <c r="J1501" s="7" t="s">
        <v>62</v>
      </c>
      <c r="K1501" s="35"/>
      <c r="L1501" s="151" t="s">
        <v>261</v>
      </c>
      <c r="M1501" s="112" t="str">
        <f t="shared" si="47"/>
        <v>202212闽AM2289</v>
      </c>
    </row>
    <row r="1502" s="85" customFormat="1" ht="20.1" customHeight="1" spans="1:13">
      <c r="A1502" s="98">
        <v>1501</v>
      </c>
      <c r="B1502" s="99"/>
      <c r="C1502" s="165"/>
      <c r="D1502" s="171"/>
      <c r="E1502" s="100"/>
      <c r="F1502" s="102"/>
      <c r="G1502" s="100"/>
      <c r="H1502" s="102"/>
      <c r="I1502" s="35"/>
      <c r="J1502" s="7"/>
      <c r="K1502" s="35"/>
      <c r="L1502" s="151" t="s">
        <v>261</v>
      </c>
      <c r="M1502" s="112" t="str">
        <f t="shared" si="47"/>
        <v>19001</v>
      </c>
    </row>
    <row r="1503" s="85" customFormat="1" ht="20.1" customHeight="1" spans="1:13">
      <c r="A1503" s="98">
        <v>1502</v>
      </c>
      <c r="B1503" s="99">
        <v>44896</v>
      </c>
      <c r="C1503" s="143">
        <v>190002</v>
      </c>
      <c r="D1503" s="171" t="s">
        <v>440</v>
      </c>
      <c r="E1503" s="100">
        <v>179037</v>
      </c>
      <c r="F1503" s="102">
        <f t="shared" si="46"/>
        <v>8.27943078913325</v>
      </c>
      <c r="G1503" s="100">
        <v>46.38</v>
      </c>
      <c r="H1503" s="102">
        <v>384</v>
      </c>
      <c r="I1503" s="35">
        <v>54.02</v>
      </c>
      <c r="J1503" s="7" t="s">
        <v>93</v>
      </c>
      <c r="K1503" s="35"/>
      <c r="L1503" s="151" t="s">
        <v>261</v>
      </c>
      <c r="M1503" s="112" t="str">
        <f t="shared" si="47"/>
        <v>202212闽A632Q8</v>
      </c>
    </row>
    <row r="1504" s="85" customFormat="1" ht="20.1" customHeight="1" spans="1:13">
      <c r="A1504" s="98">
        <v>1503</v>
      </c>
      <c r="B1504" s="99">
        <v>44906</v>
      </c>
      <c r="C1504" s="143">
        <v>190002</v>
      </c>
      <c r="D1504" s="171" t="s">
        <v>440</v>
      </c>
      <c r="E1504" s="100">
        <v>179660</v>
      </c>
      <c r="F1504" s="102">
        <f t="shared" si="46"/>
        <v>7.93021411578113</v>
      </c>
      <c r="G1504" s="100">
        <v>50.44</v>
      </c>
      <c r="H1504" s="102">
        <v>400</v>
      </c>
      <c r="I1504" s="35">
        <v>654.02</v>
      </c>
      <c r="J1504" s="7" t="s">
        <v>93</v>
      </c>
      <c r="K1504" s="35"/>
      <c r="L1504" s="151" t="s">
        <v>261</v>
      </c>
      <c r="M1504" s="112" t="str">
        <f t="shared" si="47"/>
        <v>202212闽A632Q8</v>
      </c>
    </row>
    <row r="1505" s="85" customFormat="1" ht="20.1" customHeight="1" spans="1:13">
      <c r="A1505" s="98">
        <v>1504</v>
      </c>
      <c r="B1505" s="99">
        <v>44917</v>
      </c>
      <c r="C1505" s="143">
        <v>190002</v>
      </c>
      <c r="D1505" s="171" t="s">
        <v>440</v>
      </c>
      <c r="E1505" s="100">
        <v>180698</v>
      </c>
      <c r="F1505" s="102">
        <f t="shared" si="46"/>
        <v>7.55016888535665</v>
      </c>
      <c r="G1505" s="100">
        <v>50.33</v>
      </c>
      <c r="H1505" s="100">
        <v>380</v>
      </c>
      <c r="I1505" s="35" t="s">
        <v>469</v>
      </c>
      <c r="J1505" s="7" t="s">
        <v>93</v>
      </c>
      <c r="K1505" s="35"/>
      <c r="L1505" s="151" t="s">
        <v>261</v>
      </c>
      <c r="M1505" s="112" t="str">
        <f t="shared" si="47"/>
        <v>202212闽A632Q8</v>
      </c>
    </row>
    <row r="1506" s="85" customFormat="1" ht="20.1" customHeight="1" spans="1:13">
      <c r="A1506" s="98">
        <v>1505</v>
      </c>
      <c r="B1506" s="99"/>
      <c r="C1506" s="165"/>
      <c r="D1506" s="171"/>
      <c r="E1506" s="100"/>
      <c r="F1506" s="102"/>
      <c r="G1506" s="100"/>
      <c r="H1506" s="102"/>
      <c r="I1506" s="35"/>
      <c r="J1506" s="7"/>
      <c r="K1506" s="35"/>
      <c r="L1506" s="151" t="s">
        <v>261</v>
      </c>
      <c r="M1506" s="112" t="str">
        <f t="shared" si="47"/>
        <v>19001</v>
      </c>
    </row>
    <row r="1507" s="85" customFormat="1" ht="20.1" customHeight="1" spans="1:13">
      <c r="A1507" s="98">
        <v>1506</v>
      </c>
      <c r="B1507" s="99">
        <v>44896</v>
      </c>
      <c r="C1507" s="143">
        <v>150009</v>
      </c>
      <c r="D1507" s="171" t="s">
        <v>442</v>
      </c>
      <c r="E1507" s="100">
        <v>79865</v>
      </c>
      <c r="F1507" s="102">
        <f t="shared" si="46"/>
        <v>7.99020480854853</v>
      </c>
      <c r="G1507" s="100">
        <v>22.46</v>
      </c>
      <c r="H1507" s="102">
        <v>179.46</v>
      </c>
      <c r="I1507" s="35">
        <v>820.54</v>
      </c>
      <c r="J1507" s="7" t="s">
        <v>144</v>
      </c>
      <c r="K1507" s="35"/>
      <c r="L1507" s="151" t="s">
        <v>261</v>
      </c>
      <c r="M1507" s="112" t="str">
        <f t="shared" si="47"/>
        <v>202212闽AQ1U80</v>
      </c>
    </row>
    <row r="1508" s="85" customFormat="1" ht="20.1" customHeight="1" spans="1:13">
      <c r="A1508" s="98">
        <v>1507</v>
      </c>
      <c r="B1508" s="99">
        <v>44898</v>
      </c>
      <c r="C1508" s="143">
        <v>150009</v>
      </c>
      <c r="D1508" s="171" t="s">
        <v>442</v>
      </c>
      <c r="E1508" s="100">
        <v>79998</v>
      </c>
      <c r="F1508" s="102">
        <f t="shared" si="46"/>
        <v>7.98993529834651</v>
      </c>
      <c r="G1508" s="100">
        <v>27.82</v>
      </c>
      <c r="H1508" s="102">
        <v>222.28</v>
      </c>
      <c r="I1508" s="35">
        <v>598.26</v>
      </c>
      <c r="J1508" s="7" t="s">
        <v>144</v>
      </c>
      <c r="K1508" s="35"/>
      <c r="L1508" s="151" t="s">
        <v>261</v>
      </c>
      <c r="M1508" s="112" t="str">
        <f t="shared" si="47"/>
        <v>202212闽AQ1U80</v>
      </c>
    </row>
    <row r="1509" s="85" customFormat="1" ht="20.1" customHeight="1" spans="1:13">
      <c r="A1509" s="98">
        <v>1508</v>
      </c>
      <c r="B1509" s="99">
        <v>44899</v>
      </c>
      <c r="C1509" s="143">
        <v>150009</v>
      </c>
      <c r="D1509" s="171" t="s">
        <v>442</v>
      </c>
      <c r="E1509" s="100">
        <v>80174</v>
      </c>
      <c r="F1509" s="102">
        <f t="shared" si="46"/>
        <v>7.99006622516556</v>
      </c>
      <c r="G1509" s="100">
        <v>30.2</v>
      </c>
      <c r="H1509" s="102">
        <v>241.3</v>
      </c>
      <c r="I1509" s="35">
        <v>356.96</v>
      </c>
      <c r="J1509" s="7" t="s">
        <v>144</v>
      </c>
      <c r="K1509" s="35"/>
      <c r="L1509" s="151" t="s">
        <v>261</v>
      </c>
      <c r="M1509" s="112" t="str">
        <f t="shared" si="47"/>
        <v>202212闽AQ1U80</v>
      </c>
    </row>
    <row r="1510" s="85" customFormat="1" ht="20.1" customHeight="1" spans="1:13">
      <c r="A1510" s="98">
        <v>1509</v>
      </c>
      <c r="B1510" s="99">
        <v>44901</v>
      </c>
      <c r="C1510" s="143">
        <v>150009</v>
      </c>
      <c r="D1510" s="171" t="s">
        <v>442</v>
      </c>
      <c r="E1510" s="100">
        <v>80343</v>
      </c>
      <c r="F1510" s="102">
        <f t="shared" si="46"/>
        <v>7.63010204081633</v>
      </c>
      <c r="G1510" s="100">
        <v>31.36</v>
      </c>
      <c r="H1510" s="102">
        <v>239.28</v>
      </c>
      <c r="I1510" s="35">
        <v>117.68</v>
      </c>
      <c r="J1510" s="7" t="s">
        <v>144</v>
      </c>
      <c r="K1510" s="35"/>
      <c r="L1510" s="151" t="s">
        <v>261</v>
      </c>
      <c r="M1510" s="112" t="str">
        <f t="shared" si="47"/>
        <v>202212闽AQ1U80</v>
      </c>
    </row>
    <row r="1511" s="85" customFormat="1" ht="20.1" customHeight="1" spans="1:13">
      <c r="A1511" s="98">
        <v>1510</v>
      </c>
      <c r="B1511" s="99">
        <v>44903</v>
      </c>
      <c r="C1511" s="143">
        <v>150009</v>
      </c>
      <c r="D1511" s="171" t="s">
        <v>442</v>
      </c>
      <c r="E1511" s="100">
        <v>80523</v>
      </c>
      <c r="F1511" s="102">
        <f t="shared" si="46"/>
        <v>7.62998454404946</v>
      </c>
      <c r="G1511" s="100">
        <v>32.35</v>
      </c>
      <c r="H1511" s="102">
        <v>246.83</v>
      </c>
      <c r="I1511" s="35">
        <v>1370.85</v>
      </c>
      <c r="J1511" s="7" t="s">
        <v>144</v>
      </c>
      <c r="K1511" s="35"/>
      <c r="L1511" s="151" t="s">
        <v>261</v>
      </c>
      <c r="M1511" s="112" t="str">
        <f t="shared" si="47"/>
        <v>202212闽AQ1U80</v>
      </c>
    </row>
    <row r="1512" s="85" customFormat="1" ht="20.1" customHeight="1" spans="1:13">
      <c r="A1512" s="98">
        <v>1511</v>
      </c>
      <c r="B1512" s="99">
        <v>44905</v>
      </c>
      <c r="C1512" s="143">
        <v>150009</v>
      </c>
      <c r="D1512" s="171" t="s">
        <v>442</v>
      </c>
      <c r="E1512" s="100">
        <v>80700</v>
      </c>
      <c r="F1512" s="102">
        <f t="shared" si="46"/>
        <v>7.62996277915633</v>
      </c>
      <c r="G1512" s="100">
        <v>32.24</v>
      </c>
      <c r="H1512" s="102">
        <v>245.99</v>
      </c>
      <c r="I1512" s="35">
        <v>1124.86</v>
      </c>
      <c r="J1512" s="7" t="s">
        <v>144</v>
      </c>
      <c r="K1512" s="35"/>
      <c r="L1512" s="151" t="s">
        <v>261</v>
      </c>
      <c r="M1512" s="112" t="str">
        <f t="shared" si="47"/>
        <v>202212闽AQ1U80</v>
      </c>
    </row>
    <row r="1513" s="85" customFormat="1" ht="20.1" customHeight="1" spans="1:13">
      <c r="A1513" s="98">
        <v>1512</v>
      </c>
      <c r="B1513" s="99">
        <v>44907</v>
      </c>
      <c r="C1513" s="143">
        <v>150009</v>
      </c>
      <c r="D1513" s="171" t="s">
        <v>442</v>
      </c>
      <c r="E1513" s="100">
        <v>80866</v>
      </c>
      <c r="F1513" s="102">
        <f t="shared" si="46"/>
        <v>7.63002042205582</v>
      </c>
      <c r="G1513" s="100">
        <v>29.38</v>
      </c>
      <c r="H1513" s="102">
        <v>224.17</v>
      </c>
      <c r="I1513" s="35">
        <v>900.69</v>
      </c>
      <c r="J1513" s="7" t="s">
        <v>144</v>
      </c>
      <c r="K1513" s="35"/>
      <c r="L1513" s="151" t="s">
        <v>261</v>
      </c>
      <c r="M1513" s="112" t="str">
        <f t="shared" si="47"/>
        <v>202212闽AQ1U80</v>
      </c>
    </row>
    <row r="1514" s="85" customFormat="1" ht="20.1" customHeight="1" spans="1:13">
      <c r="A1514" s="98">
        <v>1513</v>
      </c>
      <c r="B1514" s="99">
        <v>44909.1888888889</v>
      </c>
      <c r="C1514" s="143">
        <v>150009</v>
      </c>
      <c r="D1514" s="171" t="s">
        <v>442</v>
      </c>
      <c r="E1514" s="100">
        <v>81012</v>
      </c>
      <c r="F1514" s="102">
        <f t="shared" si="46"/>
        <v>7.62986553432413</v>
      </c>
      <c r="G1514" s="100">
        <v>28.26</v>
      </c>
      <c r="H1514" s="102">
        <v>215.62</v>
      </c>
      <c r="I1514" s="35">
        <v>685.07</v>
      </c>
      <c r="J1514" s="7" t="s">
        <v>144</v>
      </c>
      <c r="K1514" s="35"/>
      <c r="L1514" s="151" t="s">
        <v>261</v>
      </c>
      <c r="M1514" s="112" t="str">
        <f t="shared" si="47"/>
        <v>202212闽AQ1U80</v>
      </c>
    </row>
    <row r="1515" s="85" customFormat="1" ht="20.1" customHeight="1" spans="1:13">
      <c r="A1515" s="98">
        <v>1514</v>
      </c>
      <c r="B1515" s="99">
        <v>44912</v>
      </c>
      <c r="C1515" s="143">
        <v>150009</v>
      </c>
      <c r="D1515" s="171" t="s">
        <v>442</v>
      </c>
      <c r="E1515" s="100">
        <v>81173</v>
      </c>
      <c r="F1515" s="102">
        <f t="shared" si="46"/>
        <v>7.63011093502377</v>
      </c>
      <c r="G1515" s="100">
        <v>31.55</v>
      </c>
      <c r="H1515" s="100">
        <v>240.73</v>
      </c>
      <c r="I1515" s="35">
        <v>444.34</v>
      </c>
      <c r="J1515" s="7" t="s">
        <v>144</v>
      </c>
      <c r="K1515" s="35"/>
      <c r="L1515" s="151" t="s">
        <v>261</v>
      </c>
      <c r="M1515" s="112" t="str">
        <f t="shared" si="47"/>
        <v>202212闽AQ1U80</v>
      </c>
    </row>
    <row r="1516" s="85" customFormat="1" ht="20.1" customHeight="1" spans="1:13">
      <c r="A1516" s="98">
        <v>1515</v>
      </c>
      <c r="B1516" s="99">
        <v>44914</v>
      </c>
      <c r="C1516" s="143">
        <v>150009</v>
      </c>
      <c r="D1516" s="171" t="s">
        <v>442</v>
      </c>
      <c r="E1516" s="100">
        <v>81346</v>
      </c>
      <c r="F1516" s="102">
        <f t="shared" si="46"/>
        <v>7.6301534757749</v>
      </c>
      <c r="G1516" s="100">
        <v>33.23</v>
      </c>
      <c r="H1516" s="100">
        <v>253.55</v>
      </c>
      <c r="I1516" s="35">
        <v>190.79</v>
      </c>
      <c r="J1516" s="7" t="s">
        <v>144</v>
      </c>
      <c r="K1516" s="35"/>
      <c r="L1516" s="151" t="s">
        <v>261</v>
      </c>
      <c r="M1516" s="112" t="str">
        <f t="shared" si="47"/>
        <v>202212闽AQ1U80</v>
      </c>
    </row>
    <row r="1517" s="85" customFormat="1" ht="20.1" customHeight="1" spans="1:13">
      <c r="A1517" s="98">
        <v>1516</v>
      </c>
      <c r="B1517" s="99">
        <v>44916</v>
      </c>
      <c r="C1517" s="143">
        <v>150009</v>
      </c>
      <c r="D1517" s="171" t="s">
        <v>442</v>
      </c>
      <c r="E1517" s="100">
        <v>81502</v>
      </c>
      <c r="F1517" s="102">
        <f t="shared" si="46"/>
        <v>7.22990406880582</v>
      </c>
      <c r="G1517" s="100">
        <v>30.23</v>
      </c>
      <c r="H1517" s="100">
        <v>218.56</v>
      </c>
      <c r="I1517" s="35">
        <v>1472.23</v>
      </c>
      <c r="J1517" s="7" t="s">
        <v>144</v>
      </c>
      <c r="K1517" s="35"/>
      <c r="L1517" s="151" t="s">
        <v>261</v>
      </c>
      <c r="M1517" s="112" t="str">
        <f t="shared" si="47"/>
        <v>202212闽AQ1U80</v>
      </c>
    </row>
    <row r="1518" s="85" customFormat="1" ht="20.1" customHeight="1" spans="1:13">
      <c r="A1518" s="98">
        <v>1517</v>
      </c>
      <c r="B1518" s="99">
        <v>44918</v>
      </c>
      <c r="C1518" s="143">
        <v>150009</v>
      </c>
      <c r="D1518" s="171" t="s">
        <v>442</v>
      </c>
      <c r="E1518" s="100">
        <v>81658</v>
      </c>
      <c r="F1518" s="102">
        <f t="shared" si="46"/>
        <v>7.22992957746479</v>
      </c>
      <c r="G1518" s="100">
        <v>28.4</v>
      </c>
      <c r="H1518" s="100">
        <v>205.33</v>
      </c>
      <c r="I1518" s="35">
        <v>1266.9</v>
      </c>
      <c r="J1518" s="7" t="s">
        <v>144</v>
      </c>
      <c r="K1518" s="35"/>
      <c r="L1518" s="151" t="s">
        <v>261</v>
      </c>
      <c r="M1518" s="112" t="str">
        <f t="shared" si="47"/>
        <v>202212闽AQ1U80</v>
      </c>
    </row>
    <row r="1519" s="85" customFormat="1" ht="20.1" customHeight="1" spans="1:13">
      <c r="A1519" s="98">
        <v>1518</v>
      </c>
      <c r="B1519" s="99">
        <v>44920</v>
      </c>
      <c r="C1519" s="143">
        <v>150009</v>
      </c>
      <c r="D1519" s="171" t="s">
        <v>442</v>
      </c>
      <c r="E1519" s="100">
        <v>81811</v>
      </c>
      <c r="F1519" s="102">
        <f t="shared" si="46"/>
        <v>7.22989727240524</v>
      </c>
      <c r="G1519" s="100">
        <v>28.23</v>
      </c>
      <c r="H1519" s="100">
        <v>204.1</v>
      </c>
      <c r="I1519" s="35">
        <v>1062.8</v>
      </c>
      <c r="J1519" s="7" t="s">
        <v>144</v>
      </c>
      <c r="K1519" s="35"/>
      <c r="L1519" s="151" t="s">
        <v>261</v>
      </c>
      <c r="M1519" s="112" t="str">
        <f t="shared" si="47"/>
        <v>202212闽AQ1U80</v>
      </c>
    </row>
    <row r="1520" s="85" customFormat="1" ht="20.1" customHeight="1" spans="1:13">
      <c r="A1520" s="98">
        <v>1519</v>
      </c>
      <c r="B1520" s="99">
        <v>44923</v>
      </c>
      <c r="C1520" s="143">
        <v>150009</v>
      </c>
      <c r="D1520" s="171" t="s">
        <v>442</v>
      </c>
      <c r="E1520" s="100">
        <v>81964</v>
      </c>
      <c r="F1520" s="102">
        <f t="shared" si="46"/>
        <v>7.22993098438068</v>
      </c>
      <c r="G1520" s="100">
        <v>27.53</v>
      </c>
      <c r="H1520" s="100">
        <v>199.04</v>
      </c>
      <c r="I1520" s="35">
        <v>863.76</v>
      </c>
      <c r="J1520" s="7" t="s">
        <v>144</v>
      </c>
      <c r="K1520" s="35"/>
      <c r="L1520" s="151" t="s">
        <v>261</v>
      </c>
      <c r="M1520" s="112" t="str">
        <f t="shared" si="47"/>
        <v>202212闽AQ1U80</v>
      </c>
    </row>
    <row r="1521" s="85" customFormat="1" ht="20.1" customHeight="1" spans="1:13">
      <c r="A1521" s="98">
        <v>1520</v>
      </c>
      <c r="B1521" s="99">
        <v>44925.6263888889</v>
      </c>
      <c r="C1521" s="143">
        <v>150009</v>
      </c>
      <c r="D1521" s="171" t="s">
        <v>442</v>
      </c>
      <c r="E1521" s="100">
        <v>82128</v>
      </c>
      <c r="F1521" s="102">
        <f t="shared" si="46"/>
        <v>7.23018181818182</v>
      </c>
      <c r="G1521" s="100">
        <v>27.5</v>
      </c>
      <c r="H1521" s="102">
        <v>198.83</v>
      </c>
      <c r="I1521" s="35">
        <v>664.93</v>
      </c>
      <c r="J1521" s="7" t="s">
        <v>144</v>
      </c>
      <c r="K1521" s="35"/>
      <c r="L1521" s="151" t="s">
        <v>261</v>
      </c>
      <c r="M1521" s="112" t="str">
        <f t="shared" si="47"/>
        <v>202212闽AQ1U80</v>
      </c>
    </row>
    <row r="1522" s="85" customFormat="1" ht="20.1" customHeight="1" spans="1:13">
      <c r="A1522" s="98">
        <v>1521</v>
      </c>
      <c r="B1522" s="99"/>
      <c r="C1522" s="165"/>
      <c r="D1522" s="171"/>
      <c r="E1522" s="100"/>
      <c r="F1522" s="102"/>
      <c r="G1522" s="100"/>
      <c r="H1522" s="102"/>
      <c r="I1522" s="35"/>
      <c r="J1522" s="7"/>
      <c r="K1522" s="35"/>
      <c r="L1522" s="151" t="s">
        <v>261</v>
      </c>
      <c r="M1522" s="112" t="str">
        <f t="shared" si="47"/>
        <v>19001</v>
      </c>
    </row>
    <row r="1523" s="85" customFormat="1" ht="20.1" customHeight="1" spans="1:13">
      <c r="A1523" s="98">
        <v>1522</v>
      </c>
      <c r="B1523" s="99">
        <v>44917</v>
      </c>
      <c r="C1523" s="143">
        <v>144004</v>
      </c>
      <c r="D1523" s="171" t="s">
        <v>444</v>
      </c>
      <c r="E1523" s="100">
        <v>125275</v>
      </c>
      <c r="F1523" s="102">
        <f t="shared" si="46"/>
        <v>7.22999402169271</v>
      </c>
      <c r="G1523" s="100">
        <v>117.09</v>
      </c>
      <c r="H1523" s="100">
        <v>846.56</v>
      </c>
      <c r="I1523" s="35">
        <v>3370.84</v>
      </c>
      <c r="J1523" s="7" t="s">
        <v>40</v>
      </c>
      <c r="K1523" s="35"/>
      <c r="L1523" s="151" t="s">
        <v>261</v>
      </c>
      <c r="M1523" s="112" t="str">
        <f t="shared" si="47"/>
        <v>202212闽AR5295</v>
      </c>
    </row>
    <row r="1524" s="85" customFormat="1" ht="20.1" customHeight="1" spans="1:13">
      <c r="A1524" s="98">
        <v>1523</v>
      </c>
      <c r="B1524" s="99">
        <v>44921</v>
      </c>
      <c r="C1524" s="143">
        <v>144004</v>
      </c>
      <c r="D1524" s="171" t="s">
        <v>444</v>
      </c>
      <c r="E1524" s="100">
        <v>125534</v>
      </c>
      <c r="F1524" s="102">
        <f t="shared" si="46"/>
        <v>7.2299991516077</v>
      </c>
      <c r="G1524" s="100">
        <v>117.87</v>
      </c>
      <c r="H1524" s="100">
        <v>852.2</v>
      </c>
      <c r="I1524" s="35">
        <v>2518.64</v>
      </c>
      <c r="J1524" s="7" t="s">
        <v>40</v>
      </c>
      <c r="K1524" s="35"/>
      <c r="L1524" s="151" t="s">
        <v>261</v>
      </c>
      <c r="M1524" s="112" t="str">
        <f t="shared" si="47"/>
        <v>202212闽AR5295</v>
      </c>
    </row>
    <row r="1525" s="85" customFormat="1" ht="20.1" customHeight="1" spans="1:13">
      <c r="A1525" s="98">
        <v>1524</v>
      </c>
      <c r="B1525" s="99"/>
      <c r="C1525" s="143"/>
      <c r="D1525" s="171"/>
      <c r="E1525" s="100"/>
      <c r="F1525" s="102"/>
      <c r="G1525" s="100"/>
      <c r="H1525" s="100"/>
      <c r="I1525" s="35"/>
      <c r="J1525" s="7"/>
      <c r="K1525" s="35"/>
      <c r="L1525" s="151"/>
      <c r="M1525" s="112" t="str">
        <f t="shared" si="47"/>
        <v>19001</v>
      </c>
    </row>
    <row r="1526" s="85" customFormat="1" ht="20.1" customHeight="1" spans="1:13">
      <c r="A1526" s="98">
        <v>1525</v>
      </c>
      <c r="B1526" s="99">
        <v>44896</v>
      </c>
      <c r="C1526" s="143"/>
      <c r="D1526" s="171" t="s">
        <v>426</v>
      </c>
      <c r="E1526" s="100"/>
      <c r="F1526" s="102">
        <f t="shared" si="46"/>
        <v>7.99016594960049</v>
      </c>
      <c r="G1526" s="100">
        <v>97.62</v>
      </c>
      <c r="H1526" s="100">
        <v>780</v>
      </c>
      <c r="I1526" s="35">
        <v>2.64999999999998</v>
      </c>
      <c r="J1526" s="7"/>
      <c r="K1526" s="35"/>
      <c r="L1526" s="146" t="s">
        <v>262</v>
      </c>
      <c r="M1526" s="112" t="str">
        <f t="shared" si="47"/>
        <v>202212铲车</v>
      </c>
    </row>
    <row r="1527" s="85" customFormat="1" ht="20.1" customHeight="1" spans="1:13">
      <c r="A1527" s="98">
        <v>1526</v>
      </c>
      <c r="B1527" s="99">
        <v>44902</v>
      </c>
      <c r="C1527" s="165"/>
      <c r="D1527" s="171" t="s">
        <v>426</v>
      </c>
      <c r="E1527" s="100"/>
      <c r="F1527" s="102">
        <f t="shared" si="46"/>
        <v>7.63001157529201</v>
      </c>
      <c r="G1527" s="100">
        <v>190.06</v>
      </c>
      <c r="H1527" s="102">
        <v>1450.16</v>
      </c>
      <c r="I1527" s="35">
        <v>549.84</v>
      </c>
      <c r="J1527" s="7"/>
      <c r="K1527" s="35"/>
      <c r="L1527" s="151" t="s">
        <v>261</v>
      </c>
      <c r="M1527" s="112" t="str">
        <f t="shared" si="47"/>
        <v>202212铲车</v>
      </c>
    </row>
    <row r="1528" s="85" customFormat="1" ht="20.1" customHeight="1" spans="1:13">
      <c r="A1528" s="98">
        <v>1527</v>
      </c>
      <c r="B1528" s="99">
        <v>44918</v>
      </c>
      <c r="C1528" s="165"/>
      <c r="D1528" s="171" t="s">
        <v>426</v>
      </c>
      <c r="E1528" s="100"/>
      <c r="F1528" s="102">
        <f t="shared" si="46"/>
        <v>7.23007994377581</v>
      </c>
      <c r="G1528" s="100">
        <v>227.66</v>
      </c>
      <c r="H1528" s="100">
        <v>1646</v>
      </c>
      <c r="I1528" s="35">
        <v>403.84</v>
      </c>
      <c r="J1528" s="7"/>
      <c r="K1528" s="35"/>
      <c r="L1528" s="151" t="s">
        <v>261</v>
      </c>
      <c r="M1528" s="112" t="str">
        <f t="shared" si="47"/>
        <v>202212铲车</v>
      </c>
    </row>
    <row r="1529" s="85" customFormat="1" ht="20.1" customHeight="1" spans="1:13">
      <c r="A1529" s="98">
        <v>1528</v>
      </c>
      <c r="B1529" s="99">
        <v>44926.4097222222</v>
      </c>
      <c r="C1529" s="165"/>
      <c r="D1529" s="171" t="s">
        <v>426</v>
      </c>
      <c r="E1529" s="100"/>
      <c r="F1529" s="102">
        <f t="shared" si="46"/>
        <v>7.22998710445392</v>
      </c>
      <c r="G1529" s="100">
        <v>201.62</v>
      </c>
      <c r="H1529" s="100">
        <v>1457.71</v>
      </c>
      <c r="I1529" s="35">
        <v>46.13</v>
      </c>
      <c r="J1529" s="7"/>
      <c r="K1529" s="35"/>
      <c r="L1529" s="151" t="s">
        <v>261</v>
      </c>
      <c r="M1529" s="112" t="str">
        <f t="shared" si="47"/>
        <v>202212铲车</v>
      </c>
    </row>
    <row r="1530" s="85" customFormat="1" ht="20.1" customHeight="1" spans="1:13">
      <c r="A1530" s="98">
        <v>1529</v>
      </c>
      <c r="B1530" s="99"/>
      <c r="C1530" s="165"/>
      <c r="D1530" s="171"/>
      <c r="E1530" s="100"/>
      <c r="F1530" s="102"/>
      <c r="G1530" s="100"/>
      <c r="H1530" s="100"/>
      <c r="I1530" s="35"/>
      <c r="J1530" s="7"/>
      <c r="K1530" s="35"/>
      <c r="L1530" s="151"/>
      <c r="M1530" s="112" t="str">
        <f t="shared" si="47"/>
        <v>19001</v>
      </c>
    </row>
    <row r="1531" s="85" customFormat="1" ht="20.1" customHeight="1" spans="1:13">
      <c r="A1531" s="98">
        <v>1530</v>
      </c>
      <c r="B1531" s="99">
        <v>44904</v>
      </c>
      <c r="C1531" s="143">
        <v>144001</v>
      </c>
      <c r="D1531" s="171" t="s">
        <v>445</v>
      </c>
      <c r="E1531" s="100">
        <v>158109</v>
      </c>
      <c r="F1531" s="102">
        <f t="shared" si="46"/>
        <v>7.63052208835341</v>
      </c>
      <c r="G1531" s="100">
        <v>29.88</v>
      </c>
      <c r="H1531" s="102">
        <v>228</v>
      </c>
      <c r="I1531" s="35">
        <v>1121.6</v>
      </c>
      <c r="J1531" s="7" t="s">
        <v>42</v>
      </c>
      <c r="K1531" s="35"/>
      <c r="L1531" s="151" t="s">
        <v>261</v>
      </c>
      <c r="M1531" s="112" t="str">
        <f t="shared" si="47"/>
        <v>202212闽AR5325</v>
      </c>
    </row>
    <row r="1532" s="85" customFormat="1" ht="20.1" customHeight="1" spans="1:13">
      <c r="A1532" s="98">
        <v>1531</v>
      </c>
      <c r="B1532" s="99">
        <v>44904</v>
      </c>
      <c r="C1532" s="143">
        <v>144001</v>
      </c>
      <c r="D1532" s="171" t="s">
        <v>445</v>
      </c>
      <c r="E1532" s="100">
        <v>158121</v>
      </c>
      <c r="F1532" s="102">
        <f t="shared" si="46"/>
        <v>7.63000439947206</v>
      </c>
      <c r="G1532" s="100">
        <v>136.38</v>
      </c>
      <c r="H1532" s="102">
        <v>1040.58</v>
      </c>
      <c r="I1532" s="35">
        <v>81.02</v>
      </c>
      <c r="J1532" s="7" t="s">
        <v>42</v>
      </c>
      <c r="K1532" s="35"/>
      <c r="L1532" s="151" t="s">
        <v>261</v>
      </c>
      <c r="M1532" s="112" t="str">
        <f t="shared" si="47"/>
        <v>202212闽AR5325</v>
      </c>
    </row>
    <row r="1533" s="85" customFormat="1" ht="20.1" customHeight="1" spans="1:13">
      <c r="A1533" s="98">
        <v>1532</v>
      </c>
      <c r="B1533" s="99">
        <v>44909</v>
      </c>
      <c r="C1533" s="143">
        <v>144001</v>
      </c>
      <c r="D1533" s="171" t="s">
        <v>445</v>
      </c>
      <c r="E1533" s="100">
        <v>158442</v>
      </c>
      <c r="F1533" s="102">
        <f t="shared" si="46"/>
        <v>7.63001551762359</v>
      </c>
      <c r="G1533" s="100">
        <v>135.33</v>
      </c>
      <c r="H1533" s="102">
        <v>1032.57</v>
      </c>
      <c r="I1533" s="35">
        <v>994.63</v>
      </c>
      <c r="J1533" s="7" t="s">
        <v>42</v>
      </c>
      <c r="K1533" s="35"/>
      <c r="L1533" s="151" t="s">
        <v>261</v>
      </c>
      <c r="M1533" s="112" t="str">
        <f t="shared" si="47"/>
        <v>202212闽AR5325</v>
      </c>
    </row>
    <row r="1534" s="85" customFormat="1" ht="20.1" customHeight="1" spans="1:13">
      <c r="A1534" s="98">
        <v>1533</v>
      </c>
      <c r="B1534" s="99">
        <v>44914</v>
      </c>
      <c r="C1534" s="143">
        <v>144001</v>
      </c>
      <c r="D1534" s="171" t="s">
        <v>445</v>
      </c>
      <c r="E1534" s="100">
        <v>158647</v>
      </c>
      <c r="F1534" s="102">
        <f t="shared" si="46"/>
        <v>7.63000961846746</v>
      </c>
      <c r="G1534" s="100">
        <v>124.76</v>
      </c>
      <c r="H1534" s="102">
        <v>951.92</v>
      </c>
      <c r="I1534" s="35">
        <v>42.71</v>
      </c>
      <c r="J1534" s="7" t="s">
        <v>42</v>
      </c>
      <c r="K1534" s="35"/>
      <c r="L1534" s="151" t="s">
        <v>261</v>
      </c>
      <c r="M1534" s="112" t="str">
        <f t="shared" si="47"/>
        <v>202212闽AR5325</v>
      </c>
    </row>
    <row r="1535" s="85" customFormat="1" ht="20.1" customHeight="1" spans="1:13">
      <c r="A1535" s="98">
        <v>1534</v>
      </c>
      <c r="B1535" s="99">
        <v>44919</v>
      </c>
      <c r="C1535" s="143">
        <v>144001</v>
      </c>
      <c r="D1535" s="171" t="s">
        <v>445</v>
      </c>
      <c r="E1535" s="100">
        <v>158887</v>
      </c>
      <c r="F1535" s="102">
        <f t="shared" si="46"/>
        <v>7.22935116573288</v>
      </c>
      <c r="G1535" s="100">
        <v>55.33</v>
      </c>
      <c r="H1535" s="100">
        <v>400</v>
      </c>
      <c r="I1535" s="35">
        <v>3.84</v>
      </c>
      <c r="J1535" s="7" t="s">
        <v>42</v>
      </c>
      <c r="K1535" s="35"/>
      <c r="L1535" s="151" t="s">
        <v>261</v>
      </c>
      <c r="M1535" s="112" t="str">
        <f t="shared" si="47"/>
        <v>202212闽AR5325</v>
      </c>
    </row>
    <row r="1536" s="85" customFormat="1" ht="20.1" customHeight="1" spans="1:13">
      <c r="A1536" s="98">
        <v>1535</v>
      </c>
      <c r="B1536" s="99">
        <v>44920</v>
      </c>
      <c r="C1536" s="143">
        <v>144001</v>
      </c>
      <c r="D1536" s="171" t="s">
        <v>445</v>
      </c>
      <c r="E1536" s="100">
        <v>158978</v>
      </c>
      <c r="F1536" s="102">
        <f t="shared" si="46"/>
        <v>7.23007712082262</v>
      </c>
      <c r="G1536" s="100">
        <v>124.48</v>
      </c>
      <c r="H1536" s="102">
        <v>900</v>
      </c>
      <c r="I1536" s="35">
        <v>25.46</v>
      </c>
      <c r="J1536" s="7" t="s">
        <v>42</v>
      </c>
      <c r="K1536" s="35"/>
      <c r="L1536" s="151" t="s">
        <v>261</v>
      </c>
      <c r="M1536" s="112" t="str">
        <f t="shared" si="47"/>
        <v>202212闽AR5325</v>
      </c>
    </row>
    <row r="1537" s="85" customFormat="1" ht="20.1" customHeight="1" spans="1:13">
      <c r="A1537" s="98">
        <v>1536</v>
      </c>
      <c r="B1537" s="99">
        <v>44923</v>
      </c>
      <c r="C1537" s="143">
        <v>144001</v>
      </c>
      <c r="D1537" s="171" t="s">
        <v>445</v>
      </c>
      <c r="E1537" s="100">
        <v>159223</v>
      </c>
      <c r="F1537" s="102">
        <f t="shared" si="46"/>
        <v>7.22997558478381</v>
      </c>
      <c r="G1537" s="100">
        <v>126.97</v>
      </c>
      <c r="H1537" s="102">
        <v>917.99</v>
      </c>
      <c r="I1537" s="35">
        <v>5093.64</v>
      </c>
      <c r="J1537" s="7" t="s">
        <v>42</v>
      </c>
      <c r="K1537" s="35"/>
      <c r="L1537" s="151" t="s">
        <v>261</v>
      </c>
      <c r="M1537" s="112" t="str">
        <f t="shared" si="47"/>
        <v>202212闽AR5325</v>
      </c>
    </row>
    <row r="1538" s="85" customFormat="1" ht="20.1" customHeight="1" spans="1:13">
      <c r="A1538" s="98">
        <v>1537</v>
      </c>
      <c r="B1538" s="99"/>
      <c r="C1538" s="165"/>
      <c r="D1538" s="171"/>
      <c r="E1538" s="100"/>
      <c r="F1538" s="102"/>
      <c r="G1538" s="100"/>
      <c r="H1538" s="100"/>
      <c r="I1538" s="35"/>
      <c r="J1538" s="162"/>
      <c r="K1538" s="35"/>
      <c r="L1538" s="151" t="s">
        <v>261</v>
      </c>
      <c r="M1538" s="112" t="str">
        <f t="shared" si="47"/>
        <v>19001</v>
      </c>
    </row>
    <row r="1539" s="85" customFormat="1" ht="20.1" customHeight="1" spans="1:13">
      <c r="A1539" s="98">
        <v>1538</v>
      </c>
      <c r="B1539" s="99">
        <v>44903</v>
      </c>
      <c r="C1539" s="174" t="s">
        <v>467</v>
      </c>
      <c r="D1539" s="171" t="s">
        <v>470</v>
      </c>
      <c r="E1539" s="100">
        <v>50133</v>
      </c>
      <c r="F1539" s="102">
        <f t="shared" ref="F1539:F1548" si="48">H1539/G1539</f>
        <v>7.63009308713566</v>
      </c>
      <c r="G1539" s="100">
        <v>65.53</v>
      </c>
      <c r="H1539" s="102">
        <v>500</v>
      </c>
      <c r="I1539" s="35">
        <v>1500</v>
      </c>
      <c r="J1539" s="7" t="s">
        <v>53</v>
      </c>
      <c r="K1539" s="35"/>
      <c r="L1539" s="151" t="s">
        <v>261</v>
      </c>
      <c r="M1539" s="112" t="str">
        <f t="shared" ref="M1539:M1602" si="49">YEAR(B1539)&amp;MONTH(B1539)&amp;D1539</f>
        <v>202212闽A06L2K</v>
      </c>
    </row>
    <row r="1540" s="85" customFormat="1" ht="20.1" customHeight="1" spans="1:13">
      <c r="A1540" s="98">
        <v>1539</v>
      </c>
      <c r="B1540" s="99">
        <v>44906</v>
      </c>
      <c r="C1540" s="174" t="s">
        <v>467</v>
      </c>
      <c r="D1540" s="171" t="s">
        <v>470</v>
      </c>
      <c r="E1540" s="100">
        <v>50384</v>
      </c>
      <c r="F1540" s="102">
        <f t="shared" si="48"/>
        <v>7.63009308713566</v>
      </c>
      <c r="G1540" s="100">
        <v>65.53</v>
      </c>
      <c r="H1540" s="102">
        <v>500</v>
      </c>
      <c r="I1540" s="35">
        <v>1000</v>
      </c>
      <c r="J1540" s="7" t="s">
        <v>53</v>
      </c>
      <c r="K1540" s="35"/>
      <c r="L1540" s="151" t="s">
        <v>261</v>
      </c>
      <c r="M1540" s="112" t="str">
        <f t="shared" si="49"/>
        <v>202212闽A06L2K</v>
      </c>
    </row>
    <row r="1541" s="85" customFormat="1" ht="20.1" customHeight="1" spans="1:13">
      <c r="A1541" s="98">
        <v>1540</v>
      </c>
      <c r="B1541" s="99">
        <v>44907</v>
      </c>
      <c r="C1541" s="174" t="s">
        <v>467</v>
      </c>
      <c r="D1541" s="171" t="s">
        <v>470</v>
      </c>
      <c r="E1541" s="100">
        <v>50630</v>
      </c>
      <c r="F1541" s="102">
        <f t="shared" si="48"/>
        <v>7.63002751211843</v>
      </c>
      <c r="G1541" s="100">
        <v>76.33</v>
      </c>
      <c r="H1541" s="102">
        <v>582.4</v>
      </c>
      <c r="I1541" s="35">
        <v>417.6</v>
      </c>
      <c r="J1541" s="7" t="s">
        <v>53</v>
      </c>
      <c r="K1541" s="35"/>
      <c r="L1541" s="151" t="s">
        <v>261</v>
      </c>
      <c r="M1541" s="112" t="str">
        <f t="shared" si="49"/>
        <v>202212闽A06L2K</v>
      </c>
    </row>
    <row r="1542" s="85" customFormat="1" ht="20.1" customHeight="1" spans="1:13">
      <c r="A1542" s="98">
        <v>1541</v>
      </c>
      <c r="B1542" s="99">
        <v>44909</v>
      </c>
      <c r="C1542" s="174" t="s">
        <v>467</v>
      </c>
      <c r="D1542" s="171" t="s">
        <v>470</v>
      </c>
      <c r="E1542" s="100">
        <v>50883</v>
      </c>
      <c r="F1542" s="102">
        <f t="shared" si="48"/>
        <v>7.63067531476536</v>
      </c>
      <c r="G1542" s="100">
        <v>52.42</v>
      </c>
      <c r="H1542" s="100">
        <v>400</v>
      </c>
      <c r="I1542" s="35">
        <v>17.6</v>
      </c>
      <c r="J1542" s="7" t="s">
        <v>53</v>
      </c>
      <c r="K1542" s="35"/>
      <c r="L1542" s="151" t="s">
        <v>261</v>
      </c>
      <c r="M1542" s="112" t="str">
        <f t="shared" si="49"/>
        <v>202212闽A06L2K</v>
      </c>
    </row>
    <row r="1543" s="85" customFormat="1" ht="20.1" customHeight="1" spans="1:13">
      <c r="A1543" s="98">
        <v>1542</v>
      </c>
      <c r="B1543" s="99">
        <v>44911</v>
      </c>
      <c r="C1543" s="174" t="s">
        <v>467</v>
      </c>
      <c r="D1543" s="171" t="s">
        <v>470</v>
      </c>
      <c r="E1543" s="100">
        <v>51086</v>
      </c>
      <c r="F1543" s="102">
        <f t="shared" si="48"/>
        <v>7.63045877345105</v>
      </c>
      <c r="G1543" s="100">
        <v>63.43</v>
      </c>
      <c r="H1543" s="100">
        <v>484</v>
      </c>
      <c r="I1543" s="35">
        <v>1533.6</v>
      </c>
      <c r="J1543" s="7" t="s">
        <v>53</v>
      </c>
      <c r="K1543" s="35"/>
      <c r="L1543" s="151" t="s">
        <v>261</v>
      </c>
      <c r="M1543" s="112" t="str">
        <f t="shared" si="49"/>
        <v>202212闽A06L2K</v>
      </c>
    </row>
    <row r="1544" s="85" customFormat="1" ht="20.1" customHeight="1" spans="1:13">
      <c r="A1544" s="98">
        <v>1543</v>
      </c>
      <c r="B1544" s="99">
        <v>44914</v>
      </c>
      <c r="C1544" s="174" t="s">
        <v>467</v>
      </c>
      <c r="D1544" s="171" t="s">
        <v>470</v>
      </c>
      <c r="E1544" s="100">
        <v>51388</v>
      </c>
      <c r="F1544" s="102">
        <f t="shared" si="48"/>
        <v>7.63004723449642</v>
      </c>
      <c r="G1544" s="100">
        <v>65.63</v>
      </c>
      <c r="H1544" s="100">
        <v>500.76</v>
      </c>
      <c r="I1544" s="35">
        <v>1032.84</v>
      </c>
      <c r="J1544" s="7" t="s">
        <v>53</v>
      </c>
      <c r="K1544" s="35"/>
      <c r="L1544" s="151" t="s">
        <v>261</v>
      </c>
      <c r="M1544" s="112" t="str">
        <f t="shared" si="49"/>
        <v>202212闽A06L2K</v>
      </c>
    </row>
    <row r="1545" s="85" customFormat="1" ht="20.1" customHeight="1" spans="1:13">
      <c r="A1545" s="98">
        <v>1544</v>
      </c>
      <c r="B1545" s="99">
        <v>44917</v>
      </c>
      <c r="C1545" s="174" t="s">
        <v>467</v>
      </c>
      <c r="D1545" s="171" t="s">
        <v>470</v>
      </c>
      <c r="E1545" s="100">
        <v>51692</v>
      </c>
      <c r="F1545" s="102">
        <f t="shared" si="48"/>
        <v>7.23000136742787</v>
      </c>
      <c r="G1545" s="100">
        <v>73.13</v>
      </c>
      <c r="H1545" s="100">
        <v>528.73</v>
      </c>
      <c r="I1545" s="35">
        <v>504.11</v>
      </c>
      <c r="J1545" s="7" t="s">
        <v>53</v>
      </c>
      <c r="K1545" s="35"/>
      <c r="L1545" s="151" t="s">
        <v>261</v>
      </c>
      <c r="M1545" s="112" t="str">
        <f t="shared" si="49"/>
        <v>202212闽A06L2K</v>
      </c>
    </row>
    <row r="1546" s="85" customFormat="1" ht="20.1" customHeight="1" spans="1:13">
      <c r="A1546" s="98">
        <v>1545</v>
      </c>
      <c r="B1546" s="99">
        <v>44919</v>
      </c>
      <c r="C1546" s="174" t="s">
        <v>467</v>
      </c>
      <c r="D1546" s="171" t="s">
        <v>470</v>
      </c>
      <c r="E1546" s="100">
        <v>52038</v>
      </c>
      <c r="F1546" s="102">
        <f t="shared" si="48"/>
        <v>7.23000678886626</v>
      </c>
      <c r="G1546" s="100">
        <v>73.65</v>
      </c>
      <c r="H1546" s="100">
        <v>532.49</v>
      </c>
      <c r="I1546" s="35">
        <v>1971.62</v>
      </c>
      <c r="J1546" s="7" t="s">
        <v>53</v>
      </c>
      <c r="K1546" s="35"/>
      <c r="L1546" s="151" t="s">
        <v>261</v>
      </c>
      <c r="M1546" s="112" t="str">
        <f t="shared" si="49"/>
        <v>202212闽A06L2K</v>
      </c>
    </row>
    <row r="1547" s="85" customFormat="1" ht="20.1" customHeight="1" spans="1:13">
      <c r="A1547" s="98">
        <v>1546</v>
      </c>
      <c r="B1547" s="99">
        <v>44923</v>
      </c>
      <c r="C1547" s="174" t="s">
        <v>467</v>
      </c>
      <c r="D1547" s="171" t="s">
        <v>470</v>
      </c>
      <c r="E1547" s="100">
        <v>52335</v>
      </c>
      <c r="F1547" s="102">
        <f t="shared" si="48"/>
        <v>7.2300246726134</v>
      </c>
      <c r="G1547" s="100">
        <v>52.69</v>
      </c>
      <c r="H1547" s="100">
        <v>380.95</v>
      </c>
      <c r="I1547" s="35">
        <v>1570.22</v>
      </c>
      <c r="J1547" s="7" t="s">
        <v>53</v>
      </c>
      <c r="K1547" s="35"/>
      <c r="L1547" s="151" t="s">
        <v>261</v>
      </c>
      <c r="M1547" s="112" t="str">
        <f t="shared" si="49"/>
        <v>202212闽A06L2K</v>
      </c>
    </row>
    <row r="1548" s="85" customFormat="1" ht="20.1" customHeight="1" spans="1:13">
      <c r="A1548" s="98">
        <v>1547</v>
      </c>
      <c r="B1548" s="99">
        <v>44925.0756944444</v>
      </c>
      <c r="C1548" s="174" t="s">
        <v>467</v>
      </c>
      <c r="D1548" s="171" t="s">
        <v>470</v>
      </c>
      <c r="E1548" s="100">
        <v>52558</v>
      </c>
      <c r="F1548" s="102">
        <f t="shared" si="48"/>
        <v>7.22996078431373</v>
      </c>
      <c r="G1548" s="100">
        <v>63.75</v>
      </c>
      <c r="H1548" s="102">
        <v>460.91</v>
      </c>
      <c r="I1548" s="35">
        <v>1109.31</v>
      </c>
      <c r="J1548" s="7" t="s">
        <v>53</v>
      </c>
      <c r="K1548" s="35"/>
      <c r="L1548" s="151" t="s">
        <v>261</v>
      </c>
      <c r="M1548" s="112" t="str">
        <f t="shared" si="49"/>
        <v>202212闽A06L2K</v>
      </c>
    </row>
    <row r="1549" s="85" customFormat="1" ht="20.1" customHeight="1" spans="1:13">
      <c r="A1549" s="98">
        <v>1548</v>
      </c>
      <c r="B1549" s="99"/>
      <c r="C1549" s="165"/>
      <c r="D1549" s="175"/>
      <c r="E1549" s="148"/>
      <c r="F1549" s="102"/>
      <c r="G1549" s="100"/>
      <c r="H1549" s="102"/>
      <c r="I1549" s="35"/>
      <c r="J1549" s="33"/>
      <c r="K1549" s="149"/>
      <c r="L1549" s="151"/>
      <c r="M1549" s="112" t="str">
        <f t="shared" si="49"/>
        <v>19001</v>
      </c>
    </row>
    <row r="1550" s="85" customFormat="1" ht="20.1" customHeight="1" spans="1:13">
      <c r="A1550" s="98">
        <v>1549</v>
      </c>
      <c r="B1550" s="99">
        <v>44899</v>
      </c>
      <c r="C1550" s="143">
        <v>183016</v>
      </c>
      <c r="D1550" s="175" t="s">
        <v>471</v>
      </c>
      <c r="E1550" s="100">
        <v>4741</v>
      </c>
      <c r="F1550" s="102">
        <f>H1550/G1550</f>
        <v>8.18063855215981</v>
      </c>
      <c r="G1550" s="100">
        <v>58.57</v>
      </c>
      <c r="H1550" s="100">
        <v>479.14</v>
      </c>
      <c r="I1550" s="35">
        <v>632.66</v>
      </c>
      <c r="J1550" s="7" t="s">
        <v>77</v>
      </c>
      <c r="K1550" s="35"/>
      <c r="L1550" s="146" t="s">
        <v>262</v>
      </c>
      <c r="M1550" s="112" t="str">
        <f t="shared" si="49"/>
        <v>202212闽A63Q6R</v>
      </c>
    </row>
    <row r="1551" s="85" customFormat="1" ht="20.1" customHeight="1" spans="1:13">
      <c r="A1551" s="98">
        <v>1550</v>
      </c>
      <c r="B1551" s="99">
        <v>44906</v>
      </c>
      <c r="C1551" s="143">
        <v>183016</v>
      </c>
      <c r="D1551" s="175" t="s">
        <v>471</v>
      </c>
      <c r="E1551" s="100">
        <v>4851</v>
      </c>
      <c r="F1551" s="102">
        <f>H1551/G1551</f>
        <v>7.82980900409277</v>
      </c>
      <c r="G1551" s="100">
        <v>58.64</v>
      </c>
      <c r="H1551" s="100">
        <v>459.14</v>
      </c>
      <c r="I1551" s="35">
        <v>173.52</v>
      </c>
      <c r="J1551" s="7" t="s">
        <v>77</v>
      </c>
      <c r="K1551" s="35"/>
      <c r="L1551" s="146" t="s">
        <v>262</v>
      </c>
      <c r="M1551" s="112" t="str">
        <f t="shared" si="49"/>
        <v>202212闽A63Q6R</v>
      </c>
    </row>
    <row r="1552" s="85" customFormat="1" ht="20.1" customHeight="1" spans="1:13">
      <c r="A1552" s="98">
        <v>1551</v>
      </c>
      <c r="B1552" s="99">
        <v>44912</v>
      </c>
      <c r="C1552" s="143">
        <v>183016</v>
      </c>
      <c r="D1552" s="175" t="s">
        <v>471</v>
      </c>
      <c r="E1552" s="100">
        <v>4970</v>
      </c>
      <c r="F1552" s="102">
        <f>H1552/G1552</f>
        <v>7.829745245784</v>
      </c>
      <c r="G1552" s="100">
        <v>55.74</v>
      </c>
      <c r="H1552" s="100">
        <v>436.43</v>
      </c>
      <c r="I1552" s="35">
        <v>737.09</v>
      </c>
      <c r="J1552" s="7" t="s">
        <v>77</v>
      </c>
      <c r="K1552" s="35"/>
      <c r="L1552" s="146" t="s">
        <v>262</v>
      </c>
      <c r="M1552" s="112" t="str">
        <f t="shared" si="49"/>
        <v>202212闽A63Q6R</v>
      </c>
    </row>
    <row r="1553" s="85" customFormat="1" ht="20.1" customHeight="1" spans="1:13">
      <c r="A1553" s="98">
        <v>1552</v>
      </c>
      <c r="B1553" s="99">
        <v>44924</v>
      </c>
      <c r="C1553" s="143">
        <v>183016</v>
      </c>
      <c r="D1553" s="175" t="s">
        <v>471</v>
      </c>
      <c r="E1553" s="100">
        <v>5059</v>
      </c>
      <c r="F1553" s="102">
        <f>H1553/G1553</f>
        <v>7.44943555973659</v>
      </c>
      <c r="G1553" s="100">
        <v>42.52</v>
      </c>
      <c r="H1553" s="100">
        <v>316.75</v>
      </c>
      <c r="I1553" s="35">
        <v>420.34</v>
      </c>
      <c r="J1553" s="7" t="s">
        <v>77</v>
      </c>
      <c r="K1553" s="35"/>
      <c r="L1553" s="146" t="s">
        <v>262</v>
      </c>
      <c r="M1553" s="112" t="str">
        <f t="shared" si="49"/>
        <v>202212闽A63Q6R</v>
      </c>
    </row>
    <row r="1554" s="85" customFormat="1" ht="20.1" customHeight="1" spans="1:13">
      <c r="A1554" s="98">
        <v>1553</v>
      </c>
      <c r="B1554" s="99"/>
      <c r="C1554" s="143"/>
      <c r="D1554" s="175"/>
      <c r="E1554" s="100"/>
      <c r="F1554" s="102"/>
      <c r="G1554" s="100"/>
      <c r="H1554" s="100"/>
      <c r="I1554" s="35"/>
      <c r="J1554" s="7"/>
      <c r="K1554" s="35"/>
      <c r="L1554" s="146" t="s">
        <v>262</v>
      </c>
      <c r="M1554" s="112" t="str">
        <f t="shared" si="49"/>
        <v>19001</v>
      </c>
    </row>
    <row r="1555" s="85" customFormat="1" ht="20.1" customHeight="1" spans="1:13">
      <c r="A1555" s="98">
        <v>1554</v>
      </c>
      <c r="B1555" s="99">
        <v>44898</v>
      </c>
      <c r="C1555" s="143">
        <v>183022</v>
      </c>
      <c r="D1555" s="175" t="s">
        <v>472</v>
      </c>
      <c r="E1555" s="100">
        <v>3050</v>
      </c>
      <c r="F1555" s="102">
        <f>H1555/G1555</f>
        <v>8.18002136752137</v>
      </c>
      <c r="G1555" s="100">
        <v>37.44</v>
      </c>
      <c r="H1555" s="100">
        <v>306.26</v>
      </c>
      <c r="I1555" s="35">
        <v>11.62</v>
      </c>
      <c r="J1555" s="7" t="s">
        <v>82</v>
      </c>
      <c r="K1555" s="35"/>
      <c r="L1555" s="146" t="s">
        <v>262</v>
      </c>
      <c r="M1555" s="112" t="str">
        <f t="shared" si="49"/>
        <v>202212闽A92P3S</v>
      </c>
    </row>
    <row r="1556" s="85" customFormat="1" ht="20.1" customHeight="1" spans="1:13">
      <c r="A1556" s="98">
        <v>1555</v>
      </c>
      <c r="B1556" s="99">
        <v>44904</v>
      </c>
      <c r="C1556" s="143">
        <v>183022</v>
      </c>
      <c r="D1556" s="175" t="s">
        <v>472</v>
      </c>
      <c r="E1556" s="100">
        <v>3191</v>
      </c>
      <c r="F1556" s="102">
        <f>H1556/G1556</f>
        <v>7.83016124768702</v>
      </c>
      <c r="G1556" s="100">
        <v>75.66</v>
      </c>
      <c r="H1556" s="100">
        <v>592.43</v>
      </c>
      <c r="I1556" s="35">
        <v>419.19</v>
      </c>
      <c r="J1556" s="7" t="s">
        <v>82</v>
      </c>
      <c r="K1556" s="35"/>
      <c r="L1556" s="146" t="s">
        <v>262</v>
      </c>
      <c r="M1556" s="112" t="str">
        <f t="shared" si="49"/>
        <v>202212闽A92P3S</v>
      </c>
    </row>
    <row r="1557" s="85" customFormat="1" ht="20.1" customHeight="1" spans="1:13">
      <c r="A1557" s="98">
        <v>1556</v>
      </c>
      <c r="B1557" s="99">
        <v>44918</v>
      </c>
      <c r="C1557" s="143">
        <v>183022</v>
      </c>
      <c r="D1557" s="175" t="s">
        <v>472</v>
      </c>
      <c r="E1557" s="100">
        <v>3361</v>
      </c>
      <c r="F1557" s="102">
        <f>H1557/G1557</f>
        <v>7.45064456721915</v>
      </c>
      <c r="G1557" s="100">
        <v>54.3</v>
      </c>
      <c r="H1557" s="100">
        <v>404.57</v>
      </c>
      <c r="I1557" s="35">
        <v>1014.62</v>
      </c>
      <c r="J1557" s="7" t="s">
        <v>82</v>
      </c>
      <c r="K1557" s="35"/>
      <c r="L1557" s="146" t="s">
        <v>262</v>
      </c>
      <c r="M1557" s="112" t="str">
        <f t="shared" si="49"/>
        <v>202212闽A92P3S</v>
      </c>
    </row>
    <row r="1558" s="85" customFormat="1" ht="20.1" customHeight="1" spans="1:13">
      <c r="A1558" s="98">
        <v>1557</v>
      </c>
      <c r="B1558" s="99">
        <v>44921</v>
      </c>
      <c r="C1558" s="143">
        <v>183022</v>
      </c>
      <c r="D1558" s="175" t="s">
        <v>472</v>
      </c>
      <c r="E1558" s="100">
        <v>3045</v>
      </c>
      <c r="F1558" s="102">
        <f>H1558/G1558</f>
        <v>7.44679245283019</v>
      </c>
      <c r="G1558" s="100">
        <v>13.25</v>
      </c>
      <c r="H1558" s="100">
        <v>98.67</v>
      </c>
      <c r="I1558" s="35">
        <v>915.95</v>
      </c>
      <c r="J1558" s="7" t="s">
        <v>82</v>
      </c>
      <c r="K1558" s="35"/>
      <c r="L1558" s="146" t="s">
        <v>262</v>
      </c>
      <c r="M1558" s="112" t="str">
        <f t="shared" si="49"/>
        <v>202212闽A92P3S</v>
      </c>
    </row>
    <row r="1559" s="85" customFormat="1" ht="20.1" customHeight="1" spans="1:13">
      <c r="A1559" s="98">
        <v>1558</v>
      </c>
      <c r="B1559" s="99"/>
      <c r="C1559" s="143"/>
      <c r="D1559" s="175"/>
      <c r="E1559" s="100"/>
      <c r="F1559" s="102"/>
      <c r="G1559" s="100"/>
      <c r="H1559" s="100"/>
      <c r="I1559" s="35"/>
      <c r="J1559" s="7"/>
      <c r="K1559" s="35"/>
      <c r="L1559" s="146" t="s">
        <v>262</v>
      </c>
      <c r="M1559" s="112" t="str">
        <f t="shared" si="49"/>
        <v>19001</v>
      </c>
    </row>
    <row r="1560" s="85" customFormat="1" ht="20.1" customHeight="1" spans="1:13">
      <c r="A1560" s="98">
        <v>1559</v>
      </c>
      <c r="B1560" s="99">
        <v>44899</v>
      </c>
      <c r="C1560" s="143">
        <v>183018</v>
      </c>
      <c r="D1560" s="175" t="s">
        <v>473</v>
      </c>
      <c r="E1560" s="100">
        <v>5557</v>
      </c>
      <c r="F1560" s="102">
        <f>H1560/G1560</f>
        <v>8.17945611200862</v>
      </c>
      <c r="G1560" s="100">
        <v>74.28</v>
      </c>
      <c r="H1560" s="100">
        <v>607.57</v>
      </c>
      <c r="I1560" s="35">
        <v>402.35</v>
      </c>
      <c r="J1560" s="7" t="s">
        <v>80</v>
      </c>
      <c r="K1560" s="35"/>
      <c r="L1560" s="146" t="s">
        <v>262</v>
      </c>
      <c r="M1560" s="112" t="str">
        <f t="shared" si="49"/>
        <v>202212闽A99P3E</v>
      </c>
    </row>
    <row r="1561" s="85" customFormat="1" ht="20.1" customHeight="1" spans="1:13">
      <c r="A1561" s="98">
        <v>1560</v>
      </c>
      <c r="B1561" s="99">
        <v>44906</v>
      </c>
      <c r="C1561" s="143">
        <v>183018</v>
      </c>
      <c r="D1561" s="175" t="s">
        <v>473</v>
      </c>
      <c r="E1561" s="100">
        <v>5753</v>
      </c>
      <c r="F1561" s="102">
        <f>H1561/G1561</f>
        <v>7.83029341792228</v>
      </c>
      <c r="G1561" s="100">
        <v>50.44</v>
      </c>
      <c r="H1561" s="100">
        <v>394.96</v>
      </c>
      <c r="I1561" s="35">
        <v>7.39</v>
      </c>
      <c r="J1561" s="7" t="s">
        <v>80</v>
      </c>
      <c r="K1561" s="35"/>
      <c r="L1561" s="146" t="s">
        <v>262</v>
      </c>
      <c r="M1561" s="112" t="str">
        <f t="shared" si="49"/>
        <v>202212闽A99P3E</v>
      </c>
    </row>
    <row r="1562" s="85" customFormat="1" ht="20.1" customHeight="1" spans="1:13">
      <c r="A1562" s="98">
        <v>1561</v>
      </c>
      <c r="B1562" s="99">
        <v>44910</v>
      </c>
      <c r="C1562" s="143">
        <v>183018</v>
      </c>
      <c r="D1562" s="175" t="s">
        <v>473</v>
      </c>
      <c r="E1562" s="100">
        <v>5834</v>
      </c>
      <c r="F1562" s="102">
        <f>H1562/G1562</f>
        <v>7.83027461486939</v>
      </c>
      <c r="G1562" s="100">
        <v>74.65</v>
      </c>
      <c r="H1562" s="100">
        <v>584.53</v>
      </c>
      <c r="I1562" s="35">
        <v>422.86</v>
      </c>
      <c r="J1562" s="7" t="s">
        <v>80</v>
      </c>
      <c r="K1562" s="35"/>
      <c r="L1562" s="146" t="s">
        <v>262</v>
      </c>
      <c r="M1562" s="112" t="str">
        <f t="shared" si="49"/>
        <v>202212闽A99P3E</v>
      </c>
    </row>
    <row r="1563" s="85" customFormat="1" ht="20.1" customHeight="1" spans="1:13">
      <c r="A1563" s="98">
        <v>1562</v>
      </c>
      <c r="B1563" s="99">
        <v>44918</v>
      </c>
      <c r="C1563" s="143">
        <v>183018</v>
      </c>
      <c r="D1563" s="175" t="s">
        <v>473</v>
      </c>
      <c r="E1563" s="100">
        <v>6068</v>
      </c>
      <c r="F1563" s="102">
        <f>H1563/G1563</f>
        <v>7.4505278225085</v>
      </c>
      <c r="G1563" s="100">
        <v>55.89</v>
      </c>
      <c r="H1563" s="100">
        <v>416.41</v>
      </c>
      <c r="I1563" s="35">
        <v>6.45</v>
      </c>
      <c r="J1563" s="7" t="s">
        <v>80</v>
      </c>
      <c r="K1563" s="35"/>
      <c r="L1563" s="146" t="s">
        <v>262</v>
      </c>
      <c r="M1563" s="112" t="str">
        <f t="shared" si="49"/>
        <v>202212闽A99P3E</v>
      </c>
    </row>
    <row r="1564" s="85" customFormat="1" ht="20.1" customHeight="1" spans="1:13">
      <c r="A1564" s="98">
        <v>1563</v>
      </c>
      <c r="B1564" s="99">
        <v>44924</v>
      </c>
      <c r="C1564" s="143">
        <v>183018</v>
      </c>
      <c r="D1564" s="175" t="s">
        <v>473</v>
      </c>
      <c r="E1564" s="100">
        <v>6233</v>
      </c>
      <c r="F1564" s="102">
        <f>H1564/G1564</f>
        <v>7.44978409249199</v>
      </c>
      <c r="G1564" s="100">
        <v>71.79</v>
      </c>
      <c r="H1564" s="100">
        <v>534.82</v>
      </c>
      <c r="I1564" s="35">
        <v>471.63</v>
      </c>
      <c r="J1564" s="7" t="s">
        <v>80</v>
      </c>
      <c r="K1564" s="35"/>
      <c r="L1564" s="146" t="s">
        <v>262</v>
      </c>
      <c r="M1564" s="112" t="str">
        <f t="shared" si="49"/>
        <v>202212闽A99P3E</v>
      </c>
    </row>
    <row r="1565" s="85" customFormat="1" ht="20.1" customHeight="1" spans="1:13">
      <c r="A1565" s="98">
        <v>1564</v>
      </c>
      <c r="B1565" s="99"/>
      <c r="C1565" s="143"/>
      <c r="D1565" s="169"/>
      <c r="E1565" s="100"/>
      <c r="F1565" s="102"/>
      <c r="G1565" s="100"/>
      <c r="H1565" s="100"/>
      <c r="I1565" s="35"/>
      <c r="J1565" s="7"/>
      <c r="K1565" s="35"/>
      <c r="L1565" s="151"/>
      <c r="M1565" s="112" t="str">
        <f t="shared" si="49"/>
        <v>19001</v>
      </c>
    </row>
    <row r="1566" s="85" customFormat="1" ht="20.1" customHeight="1" spans="1:13">
      <c r="A1566" s="98">
        <v>1565</v>
      </c>
      <c r="B1566" s="99">
        <v>44929</v>
      </c>
      <c r="C1566" s="143">
        <v>140007</v>
      </c>
      <c r="D1566" s="169" t="s">
        <v>474</v>
      </c>
      <c r="E1566" s="100">
        <v>76296</v>
      </c>
      <c r="F1566" s="102">
        <v>7.2299735127783</v>
      </c>
      <c r="G1566" s="100">
        <v>279.38</v>
      </c>
      <c r="H1566" s="100">
        <v>2019.91</v>
      </c>
      <c r="I1566" s="35">
        <v>6055.09</v>
      </c>
      <c r="J1566" s="162" t="s">
        <v>29</v>
      </c>
      <c r="K1566" s="35"/>
      <c r="L1566" s="151" t="s">
        <v>261</v>
      </c>
      <c r="M1566" s="112" t="str">
        <f t="shared" si="49"/>
        <v>20231闽AV0833</v>
      </c>
    </row>
    <row r="1567" s="85" customFormat="1" ht="20.1" customHeight="1" spans="1:13">
      <c r="A1567" s="98">
        <v>1566</v>
      </c>
      <c r="B1567" s="99">
        <v>44930</v>
      </c>
      <c r="C1567" s="143">
        <v>140007</v>
      </c>
      <c r="D1567" s="169" t="s">
        <v>474</v>
      </c>
      <c r="E1567" s="100">
        <v>76728</v>
      </c>
      <c r="F1567" s="102">
        <v>7.43999424405219</v>
      </c>
      <c r="G1567" s="100">
        <v>208.48</v>
      </c>
      <c r="H1567" s="100">
        <v>1551.09</v>
      </c>
      <c r="I1567" s="35">
        <v>4504</v>
      </c>
      <c r="J1567" s="162" t="s">
        <v>29</v>
      </c>
      <c r="K1567" s="35"/>
      <c r="L1567" s="151" t="s">
        <v>261</v>
      </c>
      <c r="M1567" s="112" t="str">
        <f t="shared" si="49"/>
        <v>20231闽AV0833</v>
      </c>
    </row>
    <row r="1568" s="85" customFormat="1" ht="20.1" customHeight="1" spans="1:13">
      <c r="A1568" s="98">
        <v>1567</v>
      </c>
      <c r="B1568" s="99">
        <v>44931</v>
      </c>
      <c r="C1568" s="143">
        <v>140007</v>
      </c>
      <c r="D1568" s="169" t="s">
        <v>474</v>
      </c>
      <c r="E1568" s="100">
        <v>77098</v>
      </c>
      <c r="F1568" s="102">
        <v>7.43998728207302</v>
      </c>
      <c r="G1568" s="100">
        <v>188.71</v>
      </c>
      <c r="H1568" s="100">
        <v>1404</v>
      </c>
      <c r="I1568" s="35">
        <v>3047</v>
      </c>
      <c r="J1568" s="162" t="s">
        <v>29</v>
      </c>
      <c r="K1568" s="35"/>
      <c r="L1568" s="151" t="s">
        <v>261</v>
      </c>
      <c r="M1568" s="112" t="str">
        <f t="shared" si="49"/>
        <v>20231闽AV0833</v>
      </c>
    </row>
    <row r="1569" s="85" customFormat="1" ht="20.1" customHeight="1" spans="1:13">
      <c r="A1569" s="98">
        <v>1568</v>
      </c>
      <c r="B1569" s="99">
        <v>44932</v>
      </c>
      <c r="C1569" s="143">
        <v>140007</v>
      </c>
      <c r="D1569" s="169" t="s">
        <v>474</v>
      </c>
      <c r="E1569" s="100">
        <v>77470</v>
      </c>
      <c r="F1569" s="102">
        <v>7.43990843189622</v>
      </c>
      <c r="G1569" s="100">
        <v>209.68</v>
      </c>
      <c r="H1569" s="100">
        <v>1560</v>
      </c>
      <c r="I1569" s="35">
        <v>1437</v>
      </c>
      <c r="J1569" s="162" t="s">
        <v>29</v>
      </c>
      <c r="K1569" s="35"/>
      <c r="L1569" s="151" t="s">
        <v>261</v>
      </c>
      <c r="M1569" s="112" t="str">
        <f t="shared" si="49"/>
        <v>20231闽AV0833</v>
      </c>
    </row>
    <row r="1570" s="85" customFormat="1" ht="20.1" customHeight="1" spans="1:13">
      <c r="A1570" s="98">
        <v>1569</v>
      </c>
      <c r="B1570" s="99">
        <v>44933</v>
      </c>
      <c r="C1570" s="143">
        <v>140007</v>
      </c>
      <c r="D1570" s="169" t="s">
        <v>474</v>
      </c>
      <c r="E1570" s="100">
        <v>77841</v>
      </c>
      <c r="F1570" s="102">
        <v>7.43967828418231</v>
      </c>
      <c r="G1570" s="100">
        <v>149.2</v>
      </c>
      <c r="H1570" s="100">
        <v>1110</v>
      </c>
      <c r="I1570" s="35">
        <v>327</v>
      </c>
      <c r="J1570" s="162" t="s">
        <v>29</v>
      </c>
      <c r="K1570" s="35"/>
      <c r="L1570" s="151" t="s">
        <v>261</v>
      </c>
      <c r="M1570" s="112" t="str">
        <f t="shared" si="49"/>
        <v>20231闽AV0833</v>
      </c>
    </row>
    <row r="1571" s="85" customFormat="1" ht="20.1" customHeight="1" spans="1:13">
      <c r="A1571" s="98">
        <v>1570</v>
      </c>
      <c r="B1571" s="99">
        <v>44934</v>
      </c>
      <c r="C1571" s="143">
        <v>140007</v>
      </c>
      <c r="D1571" s="169" t="s">
        <v>474</v>
      </c>
      <c r="E1571" s="100">
        <v>78215</v>
      </c>
      <c r="F1571" s="102">
        <v>7.43956110206788</v>
      </c>
      <c r="G1571" s="100">
        <v>165.87</v>
      </c>
      <c r="H1571" s="100">
        <v>1234</v>
      </c>
      <c r="I1571" s="35">
        <v>4047</v>
      </c>
      <c r="J1571" s="162" t="s">
        <v>29</v>
      </c>
      <c r="K1571" s="35"/>
      <c r="L1571" s="151" t="s">
        <v>261</v>
      </c>
      <c r="M1571" s="112" t="str">
        <f t="shared" si="49"/>
        <v>20231闽AV0833</v>
      </c>
    </row>
    <row r="1572" s="85" customFormat="1" ht="20.1" customHeight="1" spans="1:13">
      <c r="A1572" s="98">
        <v>1571</v>
      </c>
      <c r="B1572" s="99">
        <v>44936</v>
      </c>
      <c r="C1572" s="143">
        <v>140007</v>
      </c>
      <c r="D1572" s="169" t="s">
        <v>474</v>
      </c>
      <c r="E1572" s="100">
        <v>78738</v>
      </c>
      <c r="F1572" s="102">
        <v>7.43981672738198</v>
      </c>
      <c r="G1572" s="100">
        <v>266.27</v>
      </c>
      <c r="H1572" s="100">
        <v>1981</v>
      </c>
      <c r="I1572" s="35">
        <v>2066</v>
      </c>
      <c r="J1572" s="162" t="s">
        <v>29</v>
      </c>
      <c r="K1572" s="35"/>
      <c r="L1572" s="151" t="s">
        <v>261</v>
      </c>
      <c r="M1572" s="112" t="str">
        <f t="shared" si="49"/>
        <v>20231闽AV0833</v>
      </c>
    </row>
    <row r="1573" s="85" customFormat="1" ht="20.1" customHeight="1" spans="1:13">
      <c r="A1573" s="98">
        <v>1572</v>
      </c>
      <c r="B1573" s="99">
        <v>44937</v>
      </c>
      <c r="C1573" s="143">
        <v>140007</v>
      </c>
      <c r="D1573" s="169" t="s">
        <v>474</v>
      </c>
      <c r="E1573" s="100">
        <v>79108</v>
      </c>
      <c r="F1573" s="102">
        <v>7.43989784020876</v>
      </c>
      <c r="G1573" s="100">
        <v>180.11</v>
      </c>
      <c r="H1573" s="100">
        <v>1340</v>
      </c>
      <c r="I1573" s="35">
        <v>2671</v>
      </c>
      <c r="J1573" s="162" t="s">
        <v>29</v>
      </c>
      <c r="K1573" s="35"/>
      <c r="L1573" s="151" t="s">
        <v>261</v>
      </c>
      <c r="M1573" s="112" t="str">
        <f t="shared" si="49"/>
        <v>20231闽AV0833</v>
      </c>
    </row>
    <row r="1574" s="85" customFormat="1" ht="20.1" customHeight="1" spans="1:13">
      <c r="A1574" s="98">
        <v>1573</v>
      </c>
      <c r="B1574" s="99">
        <v>44939</v>
      </c>
      <c r="C1574" s="143">
        <v>140007</v>
      </c>
      <c r="D1574" s="169" t="s">
        <v>474</v>
      </c>
      <c r="E1574" s="100">
        <v>79626</v>
      </c>
      <c r="F1574" s="102">
        <v>7.43999100146226</v>
      </c>
      <c r="G1574" s="100">
        <v>266.71</v>
      </c>
      <c r="H1574" s="100">
        <v>1984.32</v>
      </c>
      <c r="I1574" s="35">
        <v>686.68</v>
      </c>
      <c r="J1574" s="162" t="s">
        <v>450</v>
      </c>
      <c r="K1574" s="35"/>
      <c r="L1574" s="151" t="s">
        <v>261</v>
      </c>
      <c r="M1574" s="112" t="str">
        <f t="shared" si="49"/>
        <v>20231闽AV0833</v>
      </c>
    </row>
    <row r="1575" s="85" customFormat="1" ht="20.1" customHeight="1" spans="1:13">
      <c r="A1575" s="98">
        <v>1574</v>
      </c>
      <c r="B1575" s="99">
        <v>44941</v>
      </c>
      <c r="C1575" s="143">
        <v>140007</v>
      </c>
      <c r="D1575" s="169" t="s">
        <v>474</v>
      </c>
      <c r="E1575" s="100">
        <v>80159</v>
      </c>
      <c r="F1575" s="102">
        <v>7.4399226248047</v>
      </c>
      <c r="G1575" s="100">
        <v>268.82</v>
      </c>
      <c r="H1575" s="100">
        <v>2000</v>
      </c>
      <c r="I1575" s="35">
        <v>2651.13</v>
      </c>
      <c r="J1575" s="162" t="s">
        <v>29</v>
      </c>
      <c r="K1575" s="35"/>
      <c r="L1575" s="151" t="s">
        <v>261</v>
      </c>
      <c r="M1575" s="112" t="str">
        <f t="shared" si="49"/>
        <v>20231闽AV0833</v>
      </c>
    </row>
    <row r="1576" s="85" customFormat="1" ht="20.1" customHeight="1" spans="1:13">
      <c r="A1576" s="98">
        <v>1575</v>
      </c>
      <c r="B1576" s="99">
        <v>44943</v>
      </c>
      <c r="C1576" s="143">
        <v>140007</v>
      </c>
      <c r="D1576" s="169" t="s">
        <v>474</v>
      </c>
      <c r="E1576" s="100">
        <v>80678</v>
      </c>
      <c r="F1576" s="102">
        <v>7.43977326405291</v>
      </c>
      <c r="G1576" s="100">
        <v>254.04</v>
      </c>
      <c r="H1576" s="100">
        <v>1890</v>
      </c>
      <c r="I1576" s="35">
        <v>708.13</v>
      </c>
      <c r="J1576" s="162" t="s">
        <v>29</v>
      </c>
      <c r="K1576" s="35"/>
      <c r="L1576" s="151" t="s">
        <v>261</v>
      </c>
      <c r="M1576" s="112" t="str">
        <f t="shared" si="49"/>
        <v>20231闽AV0833</v>
      </c>
    </row>
    <row r="1577" s="85" customFormat="1" ht="20.1" customHeight="1" spans="1:13">
      <c r="A1577" s="98">
        <v>1576</v>
      </c>
      <c r="B1577" s="99">
        <v>44945</v>
      </c>
      <c r="C1577" s="143">
        <v>140007</v>
      </c>
      <c r="D1577" s="169" t="s">
        <v>474</v>
      </c>
      <c r="E1577" s="100">
        <v>81140</v>
      </c>
      <c r="F1577" s="102">
        <v>7.26991492652745</v>
      </c>
      <c r="G1577" s="100">
        <v>258.6</v>
      </c>
      <c r="H1577" s="100">
        <v>1880</v>
      </c>
      <c r="I1577" s="35">
        <v>2758.13</v>
      </c>
      <c r="J1577" s="7" t="s">
        <v>156</v>
      </c>
      <c r="K1577" s="35"/>
      <c r="L1577" s="151" t="s">
        <v>261</v>
      </c>
      <c r="M1577" s="112" t="str">
        <f t="shared" si="49"/>
        <v>20231闽AV0833</v>
      </c>
    </row>
    <row r="1578" s="85" customFormat="1" ht="20.1" customHeight="1" spans="1:13">
      <c r="A1578" s="98">
        <v>1577</v>
      </c>
      <c r="B1578" s="99">
        <v>44946</v>
      </c>
      <c r="C1578" s="143">
        <v>140007</v>
      </c>
      <c r="D1578" s="169" t="s">
        <v>474</v>
      </c>
      <c r="E1578" s="100">
        <v>81608</v>
      </c>
      <c r="F1578" s="102">
        <v>7.26991492652745</v>
      </c>
      <c r="G1578" s="100">
        <v>181.02</v>
      </c>
      <c r="H1578" s="100">
        <v>1316</v>
      </c>
      <c r="I1578" s="35">
        <v>1396.13</v>
      </c>
      <c r="J1578" s="162" t="s">
        <v>37</v>
      </c>
      <c r="K1578" s="35"/>
      <c r="L1578" s="151" t="s">
        <v>261</v>
      </c>
      <c r="M1578" s="112" t="str">
        <f t="shared" si="49"/>
        <v>20231闽AV0833</v>
      </c>
    </row>
    <row r="1579" s="85" customFormat="1" ht="20.1" customHeight="1" spans="1:13">
      <c r="A1579" s="98">
        <v>1578</v>
      </c>
      <c r="B1579" s="99">
        <v>44947</v>
      </c>
      <c r="C1579" s="143">
        <v>140007</v>
      </c>
      <c r="D1579" s="169" t="s">
        <v>474</v>
      </c>
      <c r="E1579" s="100">
        <v>82048</v>
      </c>
      <c r="F1579" s="102">
        <v>7.26995220307668</v>
      </c>
      <c r="G1579" s="100">
        <v>248.97</v>
      </c>
      <c r="H1579" s="100">
        <v>1810</v>
      </c>
      <c r="I1579" s="35">
        <v>7586.13</v>
      </c>
      <c r="J1579" s="7" t="s">
        <v>156</v>
      </c>
      <c r="K1579" s="35"/>
      <c r="L1579" s="151" t="s">
        <v>261</v>
      </c>
      <c r="M1579" s="112" t="str">
        <f t="shared" si="49"/>
        <v>20231闽AV0833</v>
      </c>
    </row>
    <row r="1580" s="85" customFormat="1" ht="20.1" customHeight="1" spans="1:13">
      <c r="A1580" s="98">
        <v>1579</v>
      </c>
      <c r="B1580" s="99">
        <v>44950</v>
      </c>
      <c r="C1580" s="143">
        <v>140007</v>
      </c>
      <c r="D1580" s="169" t="s">
        <v>474</v>
      </c>
      <c r="E1580" s="100">
        <v>82419</v>
      </c>
      <c r="F1580" s="102">
        <v>7.2698278692369</v>
      </c>
      <c r="G1580" s="100">
        <v>213.21</v>
      </c>
      <c r="H1580" s="100">
        <v>1550</v>
      </c>
      <c r="I1580" s="35">
        <v>6036.13</v>
      </c>
      <c r="J1580" s="7" t="s">
        <v>156</v>
      </c>
      <c r="K1580" s="35"/>
      <c r="L1580" s="151" t="s">
        <v>261</v>
      </c>
      <c r="M1580" s="112" t="str">
        <f t="shared" si="49"/>
        <v>20231闽AV0833</v>
      </c>
    </row>
    <row r="1581" s="85" customFormat="1" ht="20.1" customHeight="1" spans="1:13">
      <c r="A1581" s="98">
        <v>1580</v>
      </c>
      <c r="B1581" s="99">
        <v>44952</v>
      </c>
      <c r="C1581" s="143">
        <v>140007</v>
      </c>
      <c r="D1581" s="169" t="s">
        <v>474</v>
      </c>
      <c r="E1581" s="100">
        <v>82864</v>
      </c>
      <c r="F1581" s="102">
        <v>7.26975328274797</v>
      </c>
      <c r="G1581" s="100">
        <v>220.09</v>
      </c>
      <c r="H1581" s="100">
        <v>1600</v>
      </c>
      <c r="I1581" s="35">
        <v>4342.13</v>
      </c>
      <c r="J1581" s="7" t="s">
        <v>156</v>
      </c>
      <c r="K1581" s="35"/>
      <c r="L1581" s="151" t="s">
        <v>261</v>
      </c>
      <c r="M1581" s="112" t="str">
        <f t="shared" si="49"/>
        <v>20231闽AV0833</v>
      </c>
    </row>
    <row r="1582" s="85" customFormat="1" ht="20.1" customHeight="1" spans="1:13">
      <c r="A1582" s="98">
        <v>1581</v>
      </c>
      <c r="B1582" s="99">
        <v>44954</v>
      </c>
      <c r="C1582" s="143">
        <v>140007</v>
      </c>
      <c r="D1582" s="169" t="s">
        <v>474</v>
      </c>
      <c r="E1582" s="100">
        <v>83308</v>
      </c>
      <c r="F1582" s="102">
        <v>7.26986073399317</v>
      </c>
      <c r="G1582" s="100">
        <v>228.34</v>
      </c>
      <c r="H1582" s="100">
        <v>1660</v>
      </c>
      <c r="I1582" s="35">
        <v>2682.13</v>
      </c>
      <c r="J1582" s="7" t="s">
        <v>156</v>
      </c>
      <c r="K1582" s="35"/>
      <c r="L1582" s="151" t="s">
        <v>261</v>
      </c>
      <c r="M1582" s="112" t="str">
        <f t="shared" si="49"/>
        <v>20231闽AV0833</v>
      </c>
    </row>
    <row r="1583" s="85" customFormat="1" ht="20.1" customHeight="1" spans="1:13">
      <c r="A1583" s="98">
        <v>1582</v>
      </c>
      <c r="B1583" s="99">
        <v>44956</v>
      </c>
      <c r="C1583" s="143">
        <v>140007</v>
      </c>
      <c r="D1583" s="169" t="s">
        <v>474</v>
      </c>
      <c r="E1583" s="100">
        <v>83901</v>
      </c>
      <c r="F1583" s="102">
        <v>7.26980104783755</v>
      </c>
      <c r="G1583" s="100">
        <v>292.03</v>
      </c>
      <c r="H1583" s="100">
        <v>2123</v>
      </c>
      <c r="I1583" s="35">
        <v>507.13</v>
      </c>
      <c r="J1583" s="162" t="s">
        <v>29</v>
      </c>
      <c r="K1583" s="35"/>
      <c r="L1583" s="151" t="s">
        <v>261</v>
      </c>
      <c r="M1583" s="112" t="str">
        <f t="shared" si="49"/>
        <v>20231闽AV0833</v>
      </c>
    </row>
    <row r="1584" s="85" customFormat="1" ht="20.1" customHeight="1" spans="1:13">
      <c r="A1584" s="98">
        <v>1583</v>
      </c>
      <c r="B1584" s="99">
        <v>44957</v>
      </c>
      <c r="C1584" s="143">
        <v>140007</v>
      </c>
      <c r="D1584" s="169" t="s">
        <v>474</v>
      </c>
      <c r="E1584" s="100">
        <v>84272</v>
      </c>
      <c r="F1584" s="102">
        <v>7.26995548509055</v>
      </c>
      <c r="G1584" s="100">
        <v>163.99</v>
      </c>
      <c r="H1584" s="100">
        <v>1192.2</v>
      </c>
      <c r="I1584" s="35">
        <v>3314.93</v>
      </c>
      <c r="J1584" s="162" t="s">
        <v>29</v>
      </c>
      <c r="K1584" s="35"/>
      <c r="L1584" s="151" t="s">
        <v>261</v>
      </c>
      <c r="M1584" s="112" t="str">
        <f t="shared" si="49"/>
        <v>20231闽AV0833</v>
      </c>
    </row>
    <row r="1585" s="85" customFormat="1" ht="20.1" customHeight="1" spans="1:13">
      <c r="A1585" s="98">
        <v>1584</v>
      </c>
      <c r="B1585" s="99"/>
      <c r="C1585" s="143"/>
      <c r="D1585" s="169"/>
      <c r="E1585" s="100"/>
      <c r="F1585" s="102"/>
      <c r="G1585" s="100"/>
      <c r="H1585" s="100"/>
      <c r="I1585" s="35"/>
      <c r="J1585" s="162"/>
      <c r="K1585" s="35"/>
      <c r="L1585" s="151"/>
      <c r="M1585" s="112" t="str">
        <f t="shared" si="49"/>
        <v>19001</v>
      </c>
    </row>
    <row r="1586" s="85" customFormat="1" ht="20.1" customHeight="1" spans="1:13">
      <c r="A1586" s="98">
        <v>1585</v>
      </c>
      <c r="B1586" s="99">
        <v>44927.5828819444</v>
      </c>
      <c r="C1586" s="143">
        <v>150009</v>
      </c>
      <c r="D1586" s="171" t="s">
        <v>475</v>
      </c>
      <c r="E1586" s="100">
        <v>82270</v>
      </c>
      <c r="F1586" s="102">
        <v>7.23003663003663</v>
      </c>
      <c r="G1586" s="100">
        <v>27.3</v>
      </c>
      <c r="H1586" s="100">
        <v>197.38</v>
      </c>
      <c r="I1586" s="35">
        <v>467.55</v>
      </c>
      <c r="J1586" s="7" t="s">
        <v>144</v>
      </c>
      <c r="K1586" s="35"/>
      <c r="L1586" s="151" t="s">
        <v>261</v>
      </c>
      <c r="M1586" s="112" t="str">
        <f t="shared" si="49"/>
        <v>20231闽AQ1U80</v>
      </c>
    </row>
    <row r="1587" s="85" customFormat="1" ht="20.1" customHeight="1" spans="1:13">
      <c r="A1587" s="98">
        <v>1586</v>
      </c>
      <c r="B1587" s="99">
        <v>44930</v>
      </c>
      <c r="C1587" s="143">
        <v>150009</v>
      </c>
      <c r="D1587" s="171" t="s">
        <v>475</v>
      </c>
      <c r="E1587" s="100">
        <v>82444</v>
      </c>
      <c r="F1587" s="102">
        <v>7.43997425168973</v>
      </c>
      <c r="G1587" s="100">
        <v>31.07</v>
      </c>
      <c r="H1587" s="100">
        <v>231.16</v>
      </c>
      <c r="I1587" s="35">
        <v>236.39</v>
      </c>
      <c r="J1587" s="7" t="s">
        <v>144</v>
      </c>
      <c r="K1587" s="35"/>
      <c r="L1587" s="151" t="s">
        <v>261</v>
      </c>
      <c r="M1587" s="112" t="str">
        <f t="shared" si="49"/>
        <v>20231闽AQ1U80</v>
      </c>
    </row>
    <row r="1588" s="85" customFormat="1" ht="20.1" customHeight="1" spans="1:13">
      <c r="A1588" s="98">
        <v>1587</v>
      </c>
      <c r="B1588" s="99">
        <v>44932</v>
      </c>
      <c r="C1588" s="143">
        <v>150009</v>
      </c>
      <c r="D1588" s="171" t="s">
        <v>475</v>
      </c>
      <c r="E1588" s="100">
        <v>82606</v>
      </c>
      <c r="F1588" s="102">
        <v>7.43997248022016</v>
      </c>
      <c r="G1588" s="100">
        <v>29.07</v>
      </c>
      <c r="H1588" s="100">
        <v>216.28</v>
      </c>
      <c r="I1588" s="35">
        <v>620.11</v>
      </c>
      <c r="J1588" s="7" t="s">
        <v>144</v>
      </c>
      <c r="K1588" s="35"/>
      <c r="L1588" s="151" t="s">
        <v>261</v>
      </c>
      <c r="M1588" s="112" t="str">
        <f t="shared" si="49"/>
        <v>20231闽AQ1U80</v>
      </c>
    </row>
    <row r="1589" s="85" customFormat="1" ht="20.1" customHeight="1" spans="1:13">
      <c r="A1589" s="98">
        <v>1588</v>
      </c>
      <c r="B1589" s="99">
        <v>44933</v>
      </c>
      <c r="C1589" s="143">
        <v>150009</v>
      </c>
      <c r="D1589" s="171" t="s">
        <v>475</v>
      </c>
      <c r="E1589" s="100">
        <v>82768</v>
      </c>
      <c r="F1589" s="102">
        <v>7.43993399339934</v>
      </c>
      <c r="G1589" s="100">
        <v>30.3</v>
      </c>
      <c r="H1589" s="100">
        <v>225.43</v>
      </c>
      <c r="I1589" s="35">
        <v>394.68</v>
      </c>
      <c r="J1589" s="7" t="s">
        <v>144</v>
      </c>
      <c r="K1589" s="35"/>
      <c r="L1589" s="151" t="s">
        <v>261</v>
      </c>
      <c r="M1589" s="112" t="str">
        <f t="shared" si="49"/>
        <v>20231闽AQ1U80</v>
      </c>
    </row>
    <row r="1590" s="85" customFormat="1" ht="20.1" customHeight="1" spans="1:13">
      <c r="A1590" s="98">
        <v>1589</v>
      </c>
      <c r="B1590" s="99">
        <v>44935</v>
      </c>
      <c r="C1590" s="143">
        <v>150009</v>
      </c>
      <c r="D1590" s="171" t="s">
        <v>475</v>
      </c>
      <c r="E1590" s="100">
        <v>82947</v>
      </c>
      <c r="F1590" s="102">
        <v>7.44019933554817</v>
      </c>
      <c r="G1590" s="100">
        <v>30.1</v>
      </c>
      <c r="H1590" s="100">
        <v>223.95</v>
      </c>
      <c r="I1590" s="35">
        <v>170.73</v>
      </c>
      <c r="J1590" s="7" t="s">
        <v>144</v>
      </c>
      <c r="K1590" s="35"/>
      <c r="L1590" s="151" t="s">
        <v>261</v>
      </c>
      <c r="M1590" s="112" t="str">
        <f t="shared" si="49"/>
        <v>20231闽AQ1U80</v>
      </c>
    </row>
    <row r="1591" s="85" customFormat="1" ht="20.1" customHeight="1" spans="1:13">
      <c r="A1591" s="98">
        <v>1590</v>
      </c>
      <c r="B1591" s="99">
        <v>44937</v>
      </c>
      <c r="C1591" s="143">
        <v>150009</v>
      </c>
      <c r="D1591" s="171" t="s">
        <v>475</v>
      </c>
      <c r="E1591" s="100">
        <v>83121</v>
      </c>
      <c r="F1591" s="102">
        <v>7.43995060203767</v>
      </c>
      <c r="G1591" s="100">
        <v>32.39</v>
      </c>
      <c r="H1591" s="100">
        <v>240.98</v>
      </c>
      <c r="I1591" s="35">
        <v>929.75</v>
      </c>
      <c r="J1591" s="7" t="s">
        <v>144</v>
      </c>
      <c r="K1591" s="35"/>
      <c r="L1591" s="151" t="s">
        <v>261</v>
      </c>
      <c r="M1591" s="112" t="str">
        <f t="shared" si="49"/>
        <v>20231闽AQ1U80</v>
      </c>
    </row>
    <row r="1592" s="85" customFormat="1" ht="20.1" customHeight="1" spans="1:13">
      <c r="A1592" s="98">
        <v>1591</v>
      </c>
      <c r="B1592" s="99">
        <v>44939</v>
      </c>
      <c r="C1592" s="143">
        <v>150009</v>
      </c>
      <c r="D1592" s="171" t="s">
        <v>475</v>
      </c>
      <c r="E1592" s="100">
        <v>83299</v>
      </c>
      <c r="F1592" s="102">
        <v>7.43995021779714</v>
      </c>
      <c r="G1592" s="100">
        <v>32.14</v>
      </c>
      <c r="H1592" s="100">
        <v>239.12</v>
      </c>
      <c r="I1592" s="35">
        <v>690.63</v>
      </c>
      <c r="J1592" s="7" t="s">
        <v>144</v>
      </c>
      <c r="K1592" s="35"/>
      <c r="L1592" s="151" t="s">
        <v>261</v>
      </c>
      <c r="M1592" s="112" t="str">
        <f t="shared" si="49"/>
        <v>20231闽AQ1U80</v>
      </c>
    </row>
    <row r="1593" s="85" customFormat="1" ht="20.1" customHeight="1" spans="1:13">
      <c r="A1593" s="98">
        <v>1592</v>
      </c>
      <c r="B1593" s="99">
        <v>44941</v>
      </c>
      <c r="C1593" s="143">
        <v>150009</v>
      </c>
      <c r="D1593" s="171" t="s">
        <v>475</v>
      </c>
      <c r="E1593" s="100">
        <v>83467</v>
      </c>
      <c r="F1593" s="102">
        <v>7.44019138755981</v>
      </c>
      <c r="G1593" s="100">
        <v>29.26</v>
      </c>
      <c r="H1593" s="100">
        <v>217.7</v>
      </c>
      <c r="I1593" s="35">
        <v>472.93</v>
      </c>
      <c r="J1593" s="7" t="s">
        <v>144</v>
      </c>
      <c r="K1593" s="35"/>
      <c r="L1593" s="151" t="s">
        <v>261</v>
      </c>
      <c r="M1593" s="112" t="str">
        <f t="shared" si="49"/>
        <v>20231闽AQ1U80</v>
      </c>
    </row>
    <row r="1594" s="85" customFormat="1" ht="20.1" customHeight="1" spans="1:13">
      <c r="A1594" s="98">
        <v>1593</v>
      </c>
      <c r="B1594" s="99">
        <v>44943</v>
      </c>
      <c r="C1594" s="143">
        <v>150009</v>
      </c>
      <c r="D1594" s="171" t="s">
        <v>475</v>
      </c>
      <c r="E1594" s="100">
        <v>83635</v>
      </c>
      <c r="F1594" s="102">
        <v>7.43997317236754</v>
      </c>
      <c r="G1594" s="100">
        <v>29.82</v>
      </c>
      <c r="H1594" s="100">
        <v>221.86</v>
      </c>
      <c r="I1594" s="35">
        <v>251.07</v>
      </c>
      <c r="J1594" s="7" t="s">
        <v>144</v>
      </c>
      <c r="K1594" s="35"/>
      <c r="L1594" s="151" t="s">
        <v>261</v>
      </c>
      <c r="M1594" s="112" t="str">
        <f t="shared" si="49"/>
        <v>20231闽AQ1U80</v>
      </c>
    </row>
    <row r="1595" s="85" customFormat="1" ht="20.1" customHeight="1" spans="1:13">
      <c r="A1595" s="98">
        <v>1594</v>
      </c>
      <c r="B1595" s="99">
        <v>44945</v>
      </c>
      <c r="C1595" s="143">
        <v>150009</v>
      </c>
      <c r="D1595" s="171" t="s">
        <v>475</v>
      </c>
      <c r="E1595" s="100">
        <v>83775</v>
      </c>
      <c r="F1595" s="102">
        <v>7.27005532503458</v>
      </c>
      <c r="G1595" s="100">
        <v>28.92</v>
      </c>
      <c r="H1595" s="100">
        <v>210.25</v>
      </c>
      <c r="I1595" s="35">
        <v>40.82</v>
      </c>
      <c r="J1595" s="7" t="s">
        <v>144</v>
      </c>
      <c r="K1595" s="35"/>
      <c r="L1595" s="151" t="s">
        <v>261</v>
      </c>
      <c r="M1595" s="112" t="str">
        <f t="shared" si="49"/>
        <v>20231闽AQ1U80</v>
      </c>
    </row>
    <row r="1596" s="85" customFormat="1" ht="20.1" customHeight="1" spans="1:13">
      <c r="A1596" s="98">
        <v>1595</v>
      </c>
      <c r="B1596" s="99">
        <v>44949</v>
      </c>
      <c r="C1596" s="143">
        <v>150009</v>
      </c>
      <c r="D1596" s="171" t="s">
        <v>475</v>
      </c>
      <c r="E1596" s="100">
        <v>83952</v>
      </c>
      <c r="F1596" s="102">
        <v>7.27013717903623</v>
      </c>
      <c r="G1596" s="100">
        <v>28.43</v>
      </c>
      <c r="H1596" s="100">
        <v>206.69</v>
      </c>
      <c r="I1596" s="35">
        <v>834.13</v>
      </c>
      <c r="J1596" s="7" t="s">
        <v>144</v>
      </c>
      <c r="K1596" s="35"/>
      <c r="L1596" s="151" t="s">
        <v>261</v>
      </c>
      <c r="M1596" s="112" t="str">
        <f t="shared" si="49"/>
        <v>20231闽AQ1U80</v>
      </c>
    </row>
    <row r="1597" s="85" customFormat="1" ht="20.1" customHeight="1" spans="1:13">
      <c r="A1597" s="98">
        <v>1596</v>
      </c>
      <c r="B1597" s="99"/>
      <c r="C1597" s="143"/>
      <c r="D1597" s="171"/>
      <c r="E1597" s="100"/>
      <c r="F1597" s="102"/>
      <c r="G1597" s="100"/>
      <c r="H1597" s="100"/>
      <c r="I1597" s="35"/>
      <c r="J1597" s="7"/>
      <c r="K1597" s="35"/>
      <c r="L1597" s="151"/>
      <c r="M1597" s="112" t="str">
        <f t="shared" si="49"/>
        <v>19001</v>
      </c>
    </row>
    <row r="1598" s="85" customFormat="1" ht="20.1" customHeight="1" spans="1:13">
      <c r="A1598" s="98">
        <v>1597</v>
      </c>
      <c r="B1598" s="99">
        <v>44945</v>
      </c>
      <c r="C1598" s="143">
        <v>146005</v>
      </c>
      <c r="D1598" s="171" t="s">
        <v>476</v>
      </c>
      <c r="E1598" s="100">
        <v>98</v>
      </c>
      <c r="F1598" s="102">
        <v>7.2699605717102</v>
      </c>
      <c r="G1598" s="100">
        <v>81.16</v>
      </c>
      <c r="H1598" s="100">
        <v>590.03</v>
      </c>
      <c r="I1598" s="35">
        <v>1435.43</v>
      </c>
      <c r="J1598" s="162" t="s">
        <v>37</v>
      </c>
      <c r="K1598" s="35"/>
      <c r="L1598" s="151" t="s">
        <v>261</v>
      </c>
      <c r="M1598" s="112" t="str">
        <f t="shared" si="49"/>
        <v>20231闽AQ8712</v>
      </c>
    </row>
    <row r="1599" s="85" customFormat="1" ht="20.1" customHeight="1" spans="1:13">
      <c r="A1599" s="98">
        <v>1598</v>
      </c>
      <c r="B1599" s="99">
        <v>44952</v>
      </c>
      <c r="C1599" s="143">
        <v>146005</v>
      </c>
      <c r="D1599" s="171" t="s">
        <v>476</v>
      </c>
      <c r="E1599" s="100">
        <v>411</v>
      </c>
      <c r="F1599" s="102">
        <v>7.27003816793893</v>
      </c>
      <c r="G1599" s="100">
        <v>73.36</v>
      </c>
      <c r="H1599" s="100">
        <v>533.33</v>
      </c>
      <c r="I1599" s="35">
        <v>902.1</v>
      </c>
      <c r="J1599" s="162" t="s">
        <v>37</v>
      </c>
      <c r="K1599" s="35"/>
      <c r="L1599" s="151" t="s">
        <v>261</v>
      </c>
      <c r="M1599" s="112" t="str">
        <f t="shared" si="49"/>
        <v>20231闽AQ8712</v>
      </c>
    </row>
    <row r="1600" s="85" customFormat="1" ht="20.1" customHeight="1" spans="1:13">
      <c r="A1600" s="98">
        <v>1599</v>
      </c>
      <c r="B1600" s="99">
        <v>44957</v>
      </c>
      <c r="C1600" s="143">
        <v>146005</v>
      </c>
      <c r="D1600" s="171" t="s">
        <v>476</v>
      </c>
      <c r="E1600" s="100">
        <v>731</v>
      </c>
      <c r="F1600" s="102">
        <v>7.27003146937787</v>
      </c>
      <c r="G1600" s="100">
        <v>82.62</v>
      </c>
      <c r="H1600" s="100">
        <v>600.65</v>
      </c>
      <c r="I1600" s="35">
        <v>301.45</v>
      </c>
      <c r="J1600" s="7" t="s">
        <v>42</v>
      </c>
      <c r="K1600" s="35"/>
      <c r="L1600" s="151" t="s">
        <v>261</v>
      </c>
      <c r="M1600" s="112" t="str">
        <f t="shared" si="49"/>
        <v>20231闽AQ8712</v>
      </c>
    </row>
    <row r="1601" s="85" customFormat="1" ht="20.1" customHeight="1" spans="1:13">
      <c r="A1601" s="98">
        <v>1600</v>
      </c>
      <c r="B1601" s="99"/>
      <c r="C1601" s="143"/>
      <c r="D1601" s="171"/>
      <c r="E1601" s="100"/>
      <c r="F1601" s="102"/>
      <c r="G1601" s="100"/>
      <c r="H1601" s="100"/>
      <c r="I1601" s="35"/>
      <c r="J1601" s="7"/>
      <c r="K1601" s="35"/>
      <c r="L1601" s="151"/>
      <c r="M1601" s="112" t="str">
        <f t="shared" si="49"/>
        <v>19001</v>
      </c>
    </row>
    <row r="1602" s="85" customFormat="1" ht="20.1" customHeight="1" spans="1:13">
      <c r="A1602" s="98">
        <v>1601</v>
      </c>
      <c r="B1602" s="99">
        <v>44927</v>
      </c>
      <c r="C1602" s="143">
        <v>144003</v>
      </c>
      <c r="D1602" s="171" t="s">
        <v>452</v>
      </c>
      <c r="E1602" s="100">
        <v>16083</v>
      </c>
      <c r="F1602" s="102">
        <v>7.22976685768114</v>
      </c>
      <c r="G1602" s="100">
        <v>127.39</v>
      </c>
      <c r="H1602" s="100">
        <v>921</v>
      </c>
      <c r="I1602" s="35">
        <v>2617.88</v>
      </c>
      <c r="J1602" s="162" t="s">
        <v>37</v>
      </c>
      <c r="K1602" s="35"/>
      <c r="L1602" s="151" t="s">
        <v>261</v>
      </c>
      <c r="M1602" s="112" t="str">
        <f t="shared" si="49"/>
        <v>20231闽AU9612</v>
      </c>
    </row>
    <row r="1603" s="85" customFormat="1" ht="20.1" customHeight="1" spans="1:13">
      <c r="A1603" s="98">
        <v>1602</v>
      </c>
      <c r="B1603" s="99">
        <v>44930</v>
      </c>
      <c r="C1603" s="143">
        <v>144003</v>
      </c>
      <c r="D1603" s="171" t="s">
        <v>452</v>
      </c>
      <c r="E1603" s="100">
        <v>16286</v>
      </c>
      <c r="F1603" s="102">
        <v>7.43994841205868</v>
      </c>
      <c r="G1603" s="100">
        <v>124.06</v>
      </c>
      <c r="H1603" s="100">
        <v>923</v>
      </c>
      <c r="I1603" s="35">
        <v>1694.88</v>
      </c>
      <c r="J1603" s="162" t="s">
        <v>37</v>
      </c>
      <c r="K1603" s="35"/>
      <c r="L1603" s="151" t="s">
        <v>261</v>
      </c>
      <c r="M1603" s="112" t="str">
        <f t="shared" ref="M1603:M1666" si="50">YEAR(B1603)&amp;MONTH(B1603)&amp;D1603</f>
        <v>20231闽AU9612</v>
      </c>
    </row>
    <row r="1604" s="85" customFormat="1" ht="20.1" customHeight="1" spans="1:13">
      <c r="A1604" s="98">
        <v>1603</v>
      </c>
      <c r="B1604" s="99">
        <v>44934</v>
      </c>
      <c r="C1604" s="143">
        <v>144003</v>
      </c>
      <c r="D1604" s="171" t="s">
        <v>452</v>
      </c>
      <c r="E1604" s="100">
        <v>16467</v>
      </c>
      <c r="F1604" s="102">
        <v>7.43969776227841</v>
      </c>
      <c r="G1604" s="100">
        <v>103.23</v>
      </c>
      <c r="H1604" s="100">
        <v>768</v>
      </c>
      <c r="I1604" s="35">
        <v>881.53</v>
      </c>
      <c r="J1604" s="162" t="s">
        <v>37</v>
      </c>
      <c r="K1604" s="35"/>
      <c r="L1604" s="151" t="s">
        <v>261</v>
      </c>
      <c r="M1604" s="112" t="str">
        <f t="shared" si="50"/>
        <v>20231闽AU9612</v>
      </c>
    </row>
    <row r="1605" s="85" customFormat="1" ht="20.1" customHeight="1" spans="1:13">
      <c r="A1605" s="98">
        <v>1604</v>
      </c>
      <c r="B1605" s="99">
        <v>44936</v>
      </c>
      <c r="C1605" s="143">
        <v>144003</v>
      </c>
      <c r="D1605" s="171" t="s">
        <v>452</v>
      </c>
      <c r="E1605" s="100">
        <v>16733</v>
      </c>
      <c r="F1605" s="102">
        <v>7.44000664286307</v>
      </c>
      <c r="G1605" s="100">
        <v>120.43</v>
      </c>
      <c r="H1605" s="100">
        <v>896</v>
      </c>
      <c r="I1605" s="35">
        <v>1985.53</v>
      </c>
      <c r="J1605" s="162" t="s">
        <v>37</v>
      </c>
      <c r="K1605" s="35"/>
      <c r="L1605" s="151" t="s">
        <v>261</v>
      </c>
      <c r="M1605" s="112" t="str">
        <f t="shared" si="50"/>
        <v>20231闽AU9612</v>
      </c>
    </row>
    <row r="1606" s="85" customFormat="1" ht="20.1" customHeight="1" spans="1:13">
      <c r="A1606" s="98">
        <v>1605</v>
      </c>
      <c r="B1606" s="99">
        <v>44939</v>
      </c>
      <c r="C1606" s="143">
        <v>144003</v>
      </c>
      <c r="D1606" s="171" t="s">
        <v>452</v>
      </c>
      <c r="E1606" s="100">
        <v>16938</v>
      </c>
      <c r="F1606" s="102">
        <v>7.4399788936769</v>
      </c>
      <c r="G1606" s="100">
        <v>113.71</v>
      </c>
      <c r="H1606" s="100">
        <v>846</v>
      </c>
      <c r="I1606" s="35">
        <v>1139.53</v>
      </c>
      <c r="J1606" s="162" t="s">
        <v>37</v>
      </c>
      <c r="K1606" s="35"/>
      <c r="L1606" s="151" t="s">
        <v>261</v>
      </c>
      <c r="M1606" s="112" t="str">
        <f t="shared" si="50"/>
        <v>20231闽AU9612</v>
      </c>
    </row>
    <row r="1607" s="85" customFormat="1" ht="20.1" customHeight="1" spans="1:13">
      <c r="A1607" s="98">
        <v>1606</v>
      </c>
      <c r="B1607" s="99">
        <v>44942</v>
      </c>
      <c r="C1607" s="143">
        <v>144003</v>
      </c>
      <c r="D1607" s="171" t="s">
        <v>452</v>
      </c>
      <c r="E1607" s="100">
        <v>17195</v>
      </c>
      <c r="F1607" s="102">
        <v>7.44007055239317</v>
      </c>
      <c r="G1607" s="100">
        <v>124.73</v>
      </c>
      <c r="H1607" s="100">
        <v>928</v>
      </c>
      <c r="I1607" s="35">
        <v>176.53</v>
      </c>
      <c r="J1607" s="162" t="s">
        <v>37</v>
      </c>
      <c r="K1607" s="35"/>
      <c r="L1607" s="151" t="s">
        <v>261</v>
      </c>
      <c r="M1607" s="112" t="str">
        <f t="shared" si="50"/>
        <v>20231闽AU9612</v>
      </c>
    </row>
    <row r="1608" s="85" customFormat="1" ht="20.1" customHeight="1" spans="1:13">
      <c r="A1608" s="98">
        <v>1607</v>
      </c>
      <c r="B1608" s="99">
        <v>44944</v>
      </c>
      <c r="C1608" s="143">
        <v>144003</v>
      </c>
      <c r="D1608" s="171" t="s">
        <v>452</v>
      </c>
      <c r="E1608" s="100">
        <v>17387</v>
      </c>
      <c r="F1608" s="102">
        <v>7.26989773232548</v>
      </c>
      <c r="G1608" s="100">
        <v>134.94</v>
      </c>
      <c r="H1608" s="100">
        <v>981</v>
      </c>
      <c r="I1608" s="35">
        <v>2125.53</v>
      </c>
      <c r="J1608" s="162" t="s">
        <v>37</v>
      </c>
      <c r="K1608" s="35"/>
      <c r="L1608" s="151" t="s">
        <v>261</v>
      </c>
      <c r="M1608" s="112" t="str">
        <f t="shared" si="50"/>
        <v>20231闽AU9612</v>
      </c>
    </row>
    <row r="1609" s="85" customFormat="1" ht="20.1" customHeight="1" spans="1:13">
      <c r="A1609" s="98">
        <v>1608</v>
      </c>
      <c r="B1609" s="99">
        <v>44947</v>
      </c>
      <c r="C1609" s="143">
        <v>144003</v>
      </c>
      <c r="D1609" s="171" t="s">
        <v>452</v>
      </c>
      <c r="E1609" s="100">
        <v>17597</v>
      </c>
      <c r="F1609" s="102">
        <v>7.26971116315379</v>
      </c>
      <c r="G1609" s="100">
        <v>102.48</v>
      </c>
      <c r="H1609" s="100">
        <v>745</v>
      </c>
      <c r="I1609" s="35">
        <v>1380.53</v>
      </c>
      <c r="J1609" s="162" t="s">
        <v>37</v>
      </c>
      <c r="K1609" s="35"/>
      <c r="L1609" s="151" t="s">
        <v>261</v>
      </c>
      <c r="M1609" s="112" t="str">
        <f t="shared" si="50"/>
        <v>20231闽AU9612</v>
      </c>
    </row>
    <row r="1610" s="85" customFormat="1" ht="20.1" customHeight="1" spans="1:13">
      <c r="A1610" s="98">
        <v>1609</v>
      </c>
      <c r="B1610" s="99">
        <v>44950</v>
      </c>
      <c r="C1610" s="143">
        <v>144003</v>
      </c>
      <c r="D1610" s="171" t="s">
        <v>452</v>
      </c>
      <c r="E1610" s="100">
        <v>17838</v>
      </c>
      <c r="F1610" s="102">
        <v>7.2701974084703</v>
      </c>
      <c r="G1610" s="100">
        <v>114.99</v>
      </c>
      <c r="H1610" s="100">
        <v>836</v>
      </c>
      <c r="I1610" s="35">
        <v>544.53</v>
      </c>
      <c r="J1610" s="162" t="s">
        <v>37</v>
      </c>
      <c r="K1610" s="35"/>
      <c r="L1610" s="151" t="s">
        <v>261</v>
      </c>
      <c r="M1610" s="112" t="str">
        <f t="shared" si="50"/>
        <v>20231闽AU9612</v>
      </c>
    </row>
    <row r="1611" s="85" customFormat="1" ht="20.1" customHeight="1" spans="1:13">
      <c r="A1611" s="98">
        <v>1610</v>
      </c>
      <c r="B1611" s="99">
        <v>44953</v>
      </c>
      <c r="C1611" s="143">
        <v>144003</v>
      </c>
      <c r="D1611" s="171" t="s">
        <v>452</v>
      </c>
      <c r="E1611" s="100">
        <v>17984</v>
      </c>
      <c r="F1611" s="102">
        <v>7.27014218009479</v>
      </c>
      <c r="G1611" s="100">
        <v>105.5</v>
      </c>
      <c r="H1611" s="100">
        <v>767</v>
      </c>
      <c r="I1611" s="35">
        <v>1777.53</v>
      </c>
      <c r="J1611" s="162" t="s">
        <v>37</v>
      </c>
      <c r="K1611" s="35"/>
      <c r="L1611" s="151" t="s">
        <v>261</v>
      </c>
      <c r="M1611" s="112" t="str">
        <f t="shared" si="50"/>
        <v>20231闽AU9612</v>
      </c>
    </row>
    <row r="1612" s="85" customFormat="1" ht="20.1" customHeight="1" spans="1:13">
      <c r="A1612" s="98">
        <v>1611</v>
      </c>
      <c r="B1612" s="99">
        <v>44956</v>
      </c>
      <c r="C1612" s="143">
        <v>144003</v>
      </c>
      <c r="D1612" s="171" t="s">
        <v>452</v>
      </c>
      <c r="E1612" s="100">
        <v>18182</v>
      </c>
      <c r="F1612" s="102">
        <v>7.27012863268223</v>
      </c>
      <c r="G1612" s="100">
        <v>104.95</v>
      </c>
      <c r="H1612" s="100">
        <v>763</v>
      </c>
      <c r="I1612" s="35">
        <v>1014.53</v>
      </c>
      <c r="J1612" s="162" t="s">
        <v>37</v>
      </c>
      <c r="K1612" s="35"/>
      <c r="L1612" s="151" t="s">
        <v>261</v>
      </c>
      <c r="M1612" s="112" t="str">
        <f t="shared" si="50"/>
        <v>20231闽AU9612</v>
      </c>
    </row>
    <row r="1613" s="85" customFormat="1" ht="20.1" customHeight="1" spans="1:13">
      <c r="A1613" s="98">
        <v>1612</v>
      </c>
      <c r="B1613" s="99"/>
      <c r="C1613" s="143"/>
      <c r="D1613" s="171"/>
      <c r="E1613" s="100"/>
      <c r="F1613" s="102"/>
      <c r="G1613" s="100"/>
      <c r="H1613" s="100"/>
      <c r="I1613" s="35"/>
      <c r="J1613" s="162"/>
      <c r="K1613" s="35"/>
      <c r="L1613" s="151"/>
      <c r="M1613" s="112" t="str">
        <f t="shared" si="50"/>
        <v>19001</v>
      </c>
    </row>
    <row r="1614" s="85" customFormat="1" ht="20.1" customHeight="1" spans="1:13">
      <c r="A1614" s="98">
        <v>1613</v>
      </c>
      <c r="B1614" s="99">
        <v>44928</v>
      </c>
      <c r="C1614" s="143">
        <v>144004</v>
      </c>
      <c r="D1614" s="171" t="s">
        <v>451</v>
      </c>
      <c r="E1614" s="100">
        <v>26267</v>
      </c>
      <c r="F1614" s="102">
        <v>7.23001047486034</v>
      </c>
      <c r="G1614" s="100">
        <v>114.56</v>
      </c>
      <c r="H1614" s="100">
        <v>828.27</v>
      </c>
      <c r="I1614" s="35">
        <v>1690.37</v>
      </c>
      <c r="J1614" s="7" t="s">
        <v>40</v>
      </c>
      <c r="K1614" s="35"/>
      <c r="L1614" s="151" t="s">
        <v>261</v>
      </c>
      <c r="M1614" s="112" t="str">
        <f t="shared" si="50"/>
        <v>20231闽AU8651</v>
      </c>
    </row>
    <row r="1615" s="85" customFormat="1" ht="20.1" customHeight="1" spans="1:13">
      <c r="A1615" s="98">
        <v>1614</v>
      </c>
      <c r="B1615" s="99">
        <v>44932</v>
      </c>
      <c r="C1615" s="143">
        <v>144004</v>
      </c>
      <c r="D1615" s="171" t="s">
        <v>451</v>
      </c>
      <c r="E1615" s="100">
        <v>26522</v>
      </c>
      <c r="F1615" s="102">
        <v>7.4400359947644</v>
      </c>
      <c r="G1615" s="100">
        <v>122.24</v>
      </c>
      <c r="H1615" s="100">
        <v>909.47</v>
      </c>
      <c r="I1615" s="35">
        <v>780.9</v>
      </c>
      <c r="J1615" s="7" t="s">
        <v>40</v>
      </c>
      <c r="K1615" s="35"/>
      <c r="L1615" s="151" t="s">
        <v>261</v>
      </c>
      <c r="M1615" s="112" t="str">
        <f t="shared" si="50"/>
        <v>20231闽AU8651</v>
      </c>
    </row>
    <row r="1616" s="85" customFormat="1" ht="20.1" customHeight="1" spans="1:13">
      <c r="A1616" s="98">
        <v>1615</v>
      </c>
      <c r="B1616" s="99">
        <v>44935</v>
      </c>
      <c r="C1616" s="143">
        <v>144004</v>
      </c>
      <c r="D1616" s="171" t="s">
        <v>451</v>
      </c>
      <c r="E1616" s="100">
        <v>26775</v>
      </c>
      <c r="F1616" s="102">
        <v>7.44005033255438</v>
      </c>
      <c r="G1616" s="100">
        <v>111.26</v>
      </c>
      <c r="H1616" s="100">
        <v>827.78</v>
      </c>
      <c r="I1616" s="35">
        <v>1953.12</v>
      </c>
      <c r="J1616" s="7" t="s">
        <v>40</v>
      </c>
      <c r="K1616" s="35"/>
      <c r="L1616" s="151" t="s">
        <v>261</v>
      </c>
      <c r="M1616" s="112" t="str">
        <f t="shared" si="50"/>
        <v>20231闽AU8651</v>
      </c>
    </row>
    <row r="1617" s="85" customFormat="1" ht="20.1" customHeight="1" spans="1:13">
      <c r="A1617" s="98">
        <v>1616</v>
      </c>
      <c r="B1617" s="99">
        <v>44938</v>
      </c>
      <c r="C1617" s="143">
        <v>144004</v>
      </c>
      <c r="D1617" s="171" t="s">
        <v>451</v>
      </c>
      <c r="E1617" s="100">
        <v>27017</v>
      </c>
      <c r="F1617" s="102">
        <v>7.44003582624272</v>
      </c>
      <c r="G1617" s="100">
        <v>111.65</v>
      </c>
      <c r="H1617" s="100">
        <v>830.68</v>
      </c>
      <c r="I1617" s="35">
        <v>1122.44</v>
      </c>
      <c r="J1617" s="7" t="s">
        <v>40</v>
      </c>
      <c r="K1617" s="35"/>
      <c r="L1617" s="151" t="s">
        <v>261</v>
      </c>
      <c r="M1617" s="112" t="str">
        <f t="shared" si="50"/>
        <v>20231闽AU8651</v>
      </c>
    </row>
    <row r="1618" s="85" customFormat="1" ht="20.1" customHeight="1" spans="1:13">
      <c r="A1618" s="98">
        <v>1617</v>
      </c>
      <c r="B1618" s="99">
        <v>44941</v>
      </c>
      <c r="C1618" s="143">
        <v>144004</v>
      </c>
      <c r="D1618" s="171" t="s">
        <v>451</v>
      </c>
      <c r="E1618" s="100">
        <v>27302</v>
      </c>
      <c r="F1618" s="102">
        <v>7.43997664136147</v>
      </c>
      <c r="G1618" s="100">
        <v>119.87</v>
      </c>
      <c r="H1618" s="100">
        <v>891.83</v>
      </c>
      <c r="I1618" s="35">
        <v>178.86</v>
      </c>
      <c r="J1618" s="7" t="s">
        <v>40</v>
      </c>
      <c r="K1618" s="35"/>
      <c r="L1618" s="151" t="s">
        <v>261</v>
      </c>
      <c r="M1618" s="112" t="str">
        <f t="shared" si="50"/>
        <v>20231闽AU8651</v>
      </c>
    </row>
    <row r="1619" s="85" customFormat="1" ht="20.1" customHeight="1" spans="1:13">
      <c r="A1619" s="98">
        <v>1618</v>
      </c>
      <c r="B1619" s="99">
        <v>44943</v>
      </c>
      <c r="C1619" s="143">
        <v>144004</v>
      </c>
      <c r="D1619" s="171" t="s">
        <v>451</v>
      </c>
      <c r="E1619" s="100">
        <v>27668</v>
      </c>
      <c r="F1619" s="102">
        <v>7.43998344370861</v>
      </c>
      <c r="G1619" s="100">
        <v>120.8</v>
      </c>
      <c r="H1619" s="100">
        <v>898.75</v>
      </c>
      <c r="I1619" s="35">
        <v>280.11</v>
      </c>
      <c r="J1619" s="7" t="s">
        <v>40</v>
      </c>
      <c r="K1619" s="35"/>
      <c r="L1619" s="151" t="s">
        <v>261</v>
      </c>
      <c r="M1619" s="112" t="str">
        <f t="shared" si="50"/>
        <v>20231闽AU8651</v>
      </c>
    </row>
    <row r="1620" s="85" customFormat="1" ht="20.1" customHeight="1" spans="1:13">
      <c r="A1620" s="98">
        <v>1619</v>
      </c>
      <c r="B1620" s="99">
        <v>44946</v>
      </c>
      <c r="C1620" s="143">
        <v>144004</v>
      </c>
      <c r="D1620" s="171" t="s">
        <v>451</v>
      </c>
      <c r="E1620" s="100">
        <v>2777</v>
      </c>
      <c r="F1620" s="102">
        <v>7.27000420698359</v>
      </c>
      <c r="G1620" s="100">
        <v>118.85</v>
      </c>
      <c r="H1620" s="100">
        <v>864.04</v>
      </c>
      <c r="I1620" s="35">
        <v>1416.07</v>
      </c>
      <c r="J1620" s="7" t="s">
        <v>40</v>
      </c>
      <c r="K1620" s="35"/>
      <c r="L1620" s="151" t="s">
        <v>261</v>
      </c>
      <c r="M1620" s="112" t="str">
        <f t="shared" si="50"/>
        <v>20231闽AU8651</v>
      </c>
    </row>
    <row r="1621" s="85" customFormat="1" ht="20.1" customHeight="1" spans="1:13">
      <c r="A1621" s="98">
        <v>1620</v>
      </c>
      <c r="B1621" s="99">
        <v>44949</v>
      </c>
      <c r="C1621" s="143">
        <v>144004</v>
      </c>
      <c r="D1621" s="171" t="s">
        <v>451</v>
      </c>
      <c r="E1621" s="100">
        <v>28228</v>
      </c>
      <c r="F1621" s="102">
        <v>7.27001443927483</v>
      </c>
      <c r="G1621" s="100">
        <v>124.66</v>
      </c>
      <c r="H1621" s="100">
        <v>906.28</v>
      </c>
      <c r="I1621" s="35">
        <v>509.79</v>
      </c>
      <c r="J1621" s="7" t="s">
        <v>40</v>
      </c>
      <c r="K1621" s="35"/>
      <c r="L1621" s="151" t="s">
        <v>261</v>
      </c>
      <c r="M1621" s="112" t="str">
        <f t="shared" si="50"/>
        <v>20231闽AU8651</v>
      </c>
    </row>
    <row r="1622" s="85" customFormat="1" ht="20.1" customHeight="1" spans="1:13">
      <c r="A1622" s="98">
        <v>1621</v>
      </c>
      <c r="B1622" s="99">
        <v>44952</v>
      </c>
      <c r="C1622" s="143">
        <v>144004</v>
      </c>
      <c r="D1622" s="171" t="s">
        <v>451</v>
      </c>
      <c r="E1622" s="100">
        <v>28344</v>
      </c>
      <c r="F1622" s="102">
        <v>7.26979023120502</v>
      </c>
      <c r="G1622" s="100">
        <v>65.31</v>
      </c>
      <c r="H1622" s="100">
        <v>474.79</v>
      </c>
      <c r="I1622" s="35">
        <v>0</v>
      </c>
      <c r="J1622" s="7" t="s">
        <v>40</v>
      </c>
      <c r="K1622" s="35"/>
      <c r="L1622" s="151" t="s">
        <v>261</v>
      </c>
      <c r="M1622" s="112" t="str">
        <f t="shared" si="50"/>
        <v>20231闽AU8651</v>
      </c>
    </row>
    <row r="1623" s="85" customFormat="1" ht="20.1" customHeight="1" spans="1:13">
      <c r="A1623" s="98">
        <v>1622</v>
      </c>
      <c r="B1623" s="99">
        <v>44953</v>
      </c>
      <c r="C1623" s="143">
        <v>144004</v>
      </c>
      <c r="D1623" s="171" t="s">
        <v>451</v>
      </c>
      <c r="E1623" s="100">
        <v>28493</v>
      </c>
      <c r="F1623" s="102">
        <v>7.26998106840069</v>
      </c>
      <c r="G1623" s="100">
        <v>121.49</v>
      </c>
      <c r="H1623" s="100">
        <v>883.23</v>
      </c>
      <c r="I1623" s="35"/>
      <c r="J1623" s="7" t="s">
        <v>40</v>
      </c>
      <c r="K1623" s="35"/>
      <c r="L1623" s="151" t="s">
        <v>261</v>
      </c>
      <c r="M1623" s="112" t="str">
        <f t="shared" si="50"/>
        <v>20231闽AU8651</v>
      </c>
    </row>
    <row r="1624" s="85" customFormat="1" ht="20.1" customHeight="1" spans="1:13">
      <c r="A1624" s="98">
        <v>1623</v>
      </c>
      <c r="B1624" s="99">
        <v>44956</v>
      </c>
      <c r="C1624" s="143">
        <v>144004</v>
      </c>
      <c r="D1624" s="171" t="s">
        <v>451</v>
      </c>
      <c r="E1624" s="100">
        <v>28755</v>
      </c>
      <c r="F1624" s="102">
        <v>7.27003197364597</v>
      </c>
      <c r="G1624" s="100">
        <v>103.21</v>
      </c>
      <c r="H1624" s="100">
        <v>750.34</v>
      </c>
      <c r="I1624" s="35">
        <v>1366.43</v>
      </c>
      <c r="J1624" s="7" t="s">
        <v>40</v>
      </c>
      <c r="K1624" s="35"/>
      <c r="L1624" s="151" t="s">
        <v>261</v>
      </c>
      <c r="M1624" s="112" t="str">
        <f t="shared" si="50"/>
        <v>20231闽AU8651</v>
      </c>
    </row>
    <row r="1625" s="85" customFormat="1" ht="20.1" customHeight="1" spans="1:13">
      <c r="A1625" s="98">
        <v>1624</v>
      </c>
      <c r="B1625" s="99"/>
      <c r="C1625" s="143"/>
      <c r="D1625" s="171"/>
      <c r="E1625" s="100"/>
      <c r="F1625" s="102"/>
      <c r="G1625" s="100"/>
      <c r="H1625" s="100"/>
      <c r="I1625" s="35"/>
      <c r="J1625" s="7"/>
      <c r="K1625" s="35"/>
      <c r="L1625" s="151"/>
      <c r="M1625" s="112" t="str">
        <f t="shared" si="50"/>
        <v>19001</v>
      </c>
    </row>
    <row r="1626" s="85" customFormat="1" ht="20.1" customHeight="1" spans="1:13">
      <c r="A1626" s="98">
        <v>1625</v>
      </c>
      <c r="B1626" s="99">
        <v>44930</v>
      </c>
      <c r="C1626" s="143">
        <v>130011</v>
      </c>
      <c r="D1626" s="171" t="s">
        <v>464</v>
      </c>
      <c r="E1626" s="100">
        <v>8558</v>
      </c>
      <c r="F1626" s="102">
        <v>7.43999316648159</v>
      </c>
      <c r="G1626" s="100">
        <v>117.07</v>
      </c>
      <c r="H1626" s="100">
        <v>871</v>
      </c>
      <c r="I1626" s="35">
        <v>2533</v>
      </c>
      <c r="J1626" s="7" t="s">
        <v>168</v>
      </c>
      <c r="K1626" s="35"/>
      <c r="L1626" s="151" t="s">
        <v>261</v>
      </c>
      <c r="M1626" s="112" t="str">
        <f t="shared" si="50"/>
        <v>20231闽AU9093</v>
      </c>
    </row>
    <row r="1627" s="85" customFormat="1" ht="20.1" customHeight="1" spans="1:13">
      <c r="A1627" s="98">
        <v>1626</v>
      </c>
      <c r="B1627" s="99">
        <v>44933</v>
      </c>
      <c r="C1627" s="143">
        <v>130011</v>
      </c>
      <c r="D1627" s="171" t="s">
        <v>464</v>
      </c>
      <c r="E1627" s="100">
        <v>8652</v>
      </c>
      <c r="F1627" s="102">
        <v>7.43987774471165</v>
      </c>
      <c r="G1627" s="100">
        <v>124.33</v>
      </c>
      <c r="H1627" s="100">
        <v>925</v>
      </c>
      <c r="I1627" s="35">
        <v>1608</v>
      </c>
      <c r="J1627" s="7" t="s">
        <v>168</v>
      </c>
      <c r="K1627" s="35"/>
      <c r="L1627" s="151" t="s">
        <v>261</v>
      </c>
      <c r="M1627" s="112" t="str">
        <f t="shared" si="50"/>
        <v>20231闽AU9093</v>
      </c>
    </row>
    <row r="1628" s="85" customFormat="1" ht="20.1" customHeight="1" spans="1:13">
      <c r="A1628" s="98">
        <v>1627</v>
      </c>
      <c r="B1628" s="99">
        <v>44956</v>
      </c>
      <c r="C1628" s="143">
        <v>130011</v>
      </c>
      <c r="D1628" s="171" t="s">
        <v>464</v>
      </c>
      <c r="E1628" s="100">
        <v>8751</v>
      </c>
      <c r="F1628" s="102">
        <v>7.2699281560041</v>
      </c>
      <c r="G1628" s="100">
        <v>116.92</v>
      </c>
      <c r="H1628" s="100">
        <v>850</v>
      </c>
      <c r="I1628" s="35">
        <v>729</v>
      </c>
      <c r="J1628" s="7" t="s">
        <v>60</v>
      </c>
      <c r="K1628" s="35"/>
      <c r="L1628" s="151" t="s">
        <v>261</v>
      </c>
      <c r="M1628" s="112" t="str">
        <f t="shared" si="50"/>
        <v>20231闽AU9093</v>
      </c>
    </row>
    <row r="1629" s="85" customFormat="1" ht="20.1" customHeight="1" spans="1:13">
      <c r="A1629" s="98">
        <v>1628</v>
      </c>
      <c r="B1629" s="99"/>
      <c r="C1629" s="143"/>
      <c r="D1629" s="171"/>
      <c r="E1629" s="100"/>
      <c r="F1629" s="102"/>
      <c r="G1629" s="100"/>
      <c r="H1629" s="100"/>
      <c r="I1629" s="35"/>
      <c r="J1629" s="7"/>
      <c r="K1629" s="35"/>
      <c r="L1629" s="151"/>
      <c r="M1629" s="112" t="str">
        <f t="shared" si="50"/>
        <v>19001</v>
      </c>
    </row>
    <row r="1630" s="85" customFormat="1" ht="20.1" customHeight="1" spans="1:13">
      <c r="A1630" s="98">
        <v>1629</v>
      </c>
      <c r="B1630" s="99">
        <v>44930</v>
      </c>
      <c r="C1630" s="143">
        <v>121020</v>
      </c>
      <c r="D1630" s="171" t="s">
        <v>462</v>
      </c>
      <c r="E1630" s="100">
        <v>15841</v>
      </c>
      <c r="F1630" s="102">
        <v>7.43996743996744</v>
      </c>
      <c r="G1630" s="100">
        <v>122.85</v>
      </c>
      <c r="H1630" s="100">
        <v>914</v>
      </c>
      <c r="I1630" s="35">
        <v>311</v>
      </c>
      <c r="J1630" s="7" t="s">
        <v>64</v>
      </c>
      <c r="K1630" s="35"/>
      <c r="L1630" s="151" t="s">
        <v>261</v>
      </c>
      <c r="M1630" s="112" t="str">
        <f t="shared" si="50"/>
        <v>20231闽AU9103</v>
      </c>
    </row>
    <row r="1631" s="85" customFormat="1" ht="20.1" customHeight="1" spans="1:13">
      <c r="A1631" s="98">
        <v>1630</v>
      </c>
      <c r="B1631" s="99">
        <v>44934</v>
      </c>
      <c r="C1631" s="143">
        <v>121020</v>
      </c>
      <c r="D1631" s="171" t="s">
        <v>462</v>
      </c>
      <c r="E1631" s="100">
        <v>16061</v>
      </c>
      <c r="F1631" s="102">
        <v>7.44021257750221</v>
      </c>
      <c r="G1631" s="100">
        <v>112.9</v>
      </c>
      <c r="H1631" s="100">
        <v>840</v>
      </c>
      <c r="I1631" s="35">
        <v>433</v>
      </c>
      <c r="J1631" s="7" t="s">
        <v>64</v>
      </c>
      <c r="K1631" s="35"/>
      <c r="L1631" s="151" t="s">
        <v>261</v>
      </c>
      <c r="M1631" s="112" t="str">
        <f t="shared" si="50"/>
        <v>20231闽AU9103</v>
      </c>
    </row>
    <row r="1632" s="85" customFormat="1" ht="20.1" customHeight="1" spans="1:13">
      <c r="A1632" s="98">
        <v>1631</v>
      </c>
      <c r="B1632" s="99">
        <v>44939</v>
      </c>
      <c r="C1632" s="143">
        <v>121020</v>
      </c>
      <c r="D1632" s="171" t="s">
        <v>462</v>
      </c>
      <c r="E1632" s="100">
        <v>16287</v>
      </c>
      <c r="F1632" s="102">
        <v>7.4399226248047</v>
      </c>
      <c r="G1632" s="100">
        <v>134.41</v>
      </c>
      <c r="H1632" s="100">
        <v>1000</v>
      </c>
      <c r="I1632" s="35">
        <v>433</v>
      </c>
      <c r="J1632" s="7" t="s">
        <v>64</v>
      </c>
      <c r="K1632" s="35"/>
      <c r="L1632" s="151" t="s">
        <v>261</v>
      </c>
      <c r="M1632" s="112" t="str">
        <f t="shared" si="50"/>
        <v>20231闽AU9103</v>
      </c>
    </row>
    <row r="1633" s="85" customFormat="1" ht="20.1" customHeight="1" spans="1:13">
      <c r="A1633" s="98">
        <v>1632</v>
      </c>
      <c r="B1633" s="99">
        <v>44943</v>
      </c>
      <c r="C1633" s="143">
        <v>121020</v>
      </c>
      <c r="D1633" s="171" t="s">
        <v>462</v>
      </c>
      <c r="E1633" s="100">
        <v>16529</v>
      </c>
      <c r="F1633" s="102">
        <v>7.44007989347537</v>
      </c>
      <c r="G1633" s="100">
        <v>120.16</v>
      </c>
      <c r="H1633" s="100">
        <v>894</v>
      </c>
      <c r="I1633" s="35">
        <v>1504</v>
      </c>
      <c r="J1633" s="7" t="s">
        <v>64</v>
      </c>
      <c r="K1633" s="35"/>
      <c r="L1633" s="151" t="s">
        <v>261</v>
      </c>
      <c r="M1633" s="112" t="str">
        <f t="shared" si="50"/>
        <v>20231闽AU9103</v>
      </c>
    </row>
    <row r="1634" s="85" customFormat="1" ht="20.1" customHeight="1" spans="1:13">
      <c r="A1634" s="98">
        <v>1633</v>
      </c>
      <c r="B1634" s="99"/>
      <c r="C1634" s="143"/>
      <c r="D1634" s="171"/>
      <c r="E1634" s="100"/>
      <c r="F1634" s="102"/>
      <c r="G1634" s="100"/>
      <c r="H1634" s="100"/>
      <c r="I1634" s="35"/>
      <c r="J1634" s="7"/>
      <c r="K1634" s="35"/>
      <c r="L1634" s="151"/>
      <c r="M1634" s="112" t="str">
        <f t="shared" si="50"/>
        <v>19001</v>
      </c>
    </row>
    <row r="1635" s="85" customFormat="1" ht="20.1" customHeight="1" spans="1:13">
      <c r="A1635" s="98">
        <v>1634</v>
      </c>
      <c r="B1635" s="99">
        <v>44927</v>
      </c>
      <c r="C1635" s="143">
        <v>121017</v>
      </c>
      <c r="D1635" s="171" t="s">
        <v>461</v>
      </c>
      <c r="E1635" s="100">
        <v>17837</v>
      </c>
      <c r="F1635" s="102">
        <v>7.23006067695007</v>
      </c>
      <c r="G1635" s="100">
        <v>136.79</v>
      </c>
      <c r="H1635" s="100">
        <v>989</v>
      </c>
      <c r="I1635" s="35">
        <v>639</v>
      </c>
      <c r="J1635" s="7" t="s">
        <v>168</v>
      </c>
      <c r="K1635" s="35"/>
      <c r="L1635" s="151" t="s">
        <v>261</v>
      </c>
      <c r="M1635" s="112" t="str">
        <f t="shared" si="50"/>
        <v>20231闽AU8195</v>
      </c>
    </row>
    <row r="1636" s="85" customFormat="1" ht="20.1" customHeight="1" spans="1:13">
      <c r="A1636" s="98">
        <v>1635</v>
      </c>
      <c r="B1636" s="99">
        <v>44932</v>
      </c>
      <c r="C1636" s="143">
        <v>121017</v>
      </c>
      <c r="D1636" s="171" t="s">
        <v>461</v>
      </c>
      <c r="E1636" s="100">
        <v>18028</v>
      </c>
      <c r="F1636" s="102">
        <v>7.43991144845035</v>
      </c>
      <c r="G1636" s="100">
        <v>126.48</v>
      </c>
      <c r="H1636" s="100">
        <v>941</v>
      </c>
      <c r="I1636" s="35">
        <v>1198</v>
      </c>
      <c r="J1636" s="7" t="s">
        <v>168</v>
      </c>
      <c r="K1636" s="35"/>
      <c r="L1636" s="151" t="s">
        <v>261</v>
      </c>
      <c r="M1636" s="112" t="str">
        <f t="shared" si="50"/>
        <v>20231闽AU8195</v>
      </c>
    </row>
    <row r="1637" s="85" customFormat="1" ht="20.1" customHeight="1" spans="1:13">
      <c r="A1637" s="98">
        <v>1636</v>
      </c>
      <c r="B1637" s="99">
        <v>44937</v>
      </c>
      <c r="C1637" s="143">
        <v>121017</v>
      </c>
      <c r="D1637" s="171" t="s">
        <v>461</v>
      </c>
      <c r="E1637" s="100">
        <v>18264</v>
      </c>
      <c r="F1637" s="102">
        <v>7.44002429395688</v>
      </c>
      <c r="G1637" s="100">
        <v>131.72</v>
      </c>
      <c r="H1637" s="100">
        <v>980</v>
      </c>
      <c r="I1637" s="35">
        <v>218</v>
      </c>
      <c r="J1637" s="7" t="s">
        <v>60</v>
      </c>
      <c r="K1637" s="35"/>
      <c r="L1637" s="151" t="s">
        <v>261</v>
      </c>
      <c r="M1637" s="112" t="str">
        <f t="shared" si="50"/>
        <v>20231闽AU8195</v>
      </c>
    </row>
    <row r="1638" s="85" customFormat="1" ht="20.1" customHeight="1" spans="1:13">
      <c r="A1638" s="98">
        <v>1637</v>
      </c>
      <c r="B1638" s="99">
        <v>44942</v>
      </c>
      <c r="C1638" s="143">
        <v>121017</v>
      </c>
      <c r="D1638" s="171" t="s">
        <v>461</v>
      </c>
      <c r="E1638" s="100">
        <v>18514</v>
      </c>
      <c r="F1638" s="102">
        <v>7.4397433027386</v>
      </c>
      <c r="G1638" s="100">
        <v>134.01</v>
      </c>
      <c r="H1638" s="100">
        <v>997</v>
      </c>
      <c r="I1638" s="35">
        <v>178.13</v>
      </c>
      <c r="J1638" s="7" t="s">
        <v>60</v>
      </c>
      <c r="K1638" s="35"/>
      <c r="L1638" s="151" t="s">
        <v>261</v>
      </c>
      <c r="M1638" s="112" t="str">
        <f t="shared" si="50"/>
        <v>20231闽AU8195</v>
      </c>
    </row>
    <row r="1639" s="85" customFormat="1" ht="20.1" customHeight="1" spans="1:13">
      <c r="A1639" s="98">
        <v>1638</v>
      </c>
      <c r="B1639" s="99">
        <v>44946</v>
      </c>
      <c r="C1639" s="143">
        <v>121017</v>
      </c>
      <c r="D1639" s="171" t="s">
        <v>461</v>
      </c>
      <c r="E1639" s="100">
        <v>18768</v>
      </c>
      <c r="F1639" s="102">
        <v>7.26982680036463</v>
      </c>
      <c r="G1639" s="100">
        <v>131.64</v>
      </c>
      <c r="H1639" s="100">
        <v>957</v>
      </c>
      <c r="I1639" s="35">
        <v>1221.13</v>
      </c>
      <c r="J1639" s="7" t="s">
        <v>60</v>
      </c>
      <c r="K1639" s="35"/>
      <c r="L1639" s="151" t="s">
        <v>261</v>
      </c>
      <c r="M1639" s="112" t="str">
        <f t="shared" si="50"/>
        <v>20231闽AU8195</v>
      </c>
    </row>
    <row r="1640" s="85" customFormat="1" ht="20.1" customHeight="1" spans="1:13">
      <c r="A1640" s="98">
        <v>1639</v>
      </c>
      <c r="B1640" s="99">
        <v>44955</v>
      </c>
      <c r="C1640" s="143">
        <v>121017</v>
      </c>
      <c r="D1640" s="171" t="s">
        <v>461</v>
      </c>
      <c r="E1640" s="100">
        <v>19013</v>
      </c>
      <c r="F1640" s="102">
        <v>7.27006398889831</v>
      </c>
      <c r="G1640" s="100">
        <v>129.71</v>
      </c>
      <c r="H1640" s="100">
        <v>943</v>
      </c>
      <c r="I1640" s="35">
        <v>258.18</v>
      </c>
      <c r="J1640" s="7" t="s">
        <v>60</v>
      </c>
      <c r="K1640" s="35"/>
      <c r="L1640" s="151" t="s">
        <v>261</v>
      </c>
      <c r="M1640" s="112" t="str">
        <f t="shared" si="50"/>
        <v>20231闽AU8195</v>
      </c>
    </row>
    <row r="1641" s="85" customFormat="1" ht="20.1" customHeight="1" spans="1:13">
      <c r="A1641" s="98">
        <v>1640</v>
      </c>
      <c r="B1641" s="99"/>
      <c r="C1641" s="143"/>
      <c r="D1641" s="171"/>
      <c r="E1641" s="100"/>
      <c r="F1641" s="102"/>
      <c r="G1641" s="100"/>
      <c r="H1641" s="100"/>
      <c r="I1641" s="35"/>
      <c r="J1641" s="7"/>
      <c r="K1641" s="35"/>
      <c r="L1641" s="151"/>
      <c r="M1641" s="112" t="str">
        <f t="shared" si="50"/>
        <v>19001</v>
      </c>
    </row>
    <row r="1642" s="85" customFormat="1" ht="20.1" customHeight="1" spans="1:13">
      <c r="A1642" s="98">
        <v>1641</v>
      </c>
      <c r="B1642" s="99">
        <v>44931</v>
      </c>
      <c r="C1642" s="143">
        <v>121018</v>
      </c>
      <c r="D1642" s="171" t="s">
        <v>460</v>
      </c>
      <c r="E1642" s="100">
        <v>8699</v>
      </c>
      <c r="F1642" s="102">
        <v>7.43972230040341</v>
      </c>
      <c r="G1642" s="100">
        <v>106.59</v>
      </c>
      <c r="H1642" s="100">
        <v>793</v>
      </c>
      <c r="I1642" s="35">
        <v>2250</v>
      </c>
      <c r="J1642" s="7" t="s">
        <v>432</v>
      </c>
      <c r="K1642" s="35"/>
      <c r="L1642" s="151" t="s">
        <v>261</v>
      </c>
      <c r="M1642" s="112" t="str">
        <f t="shared" si="50"/>
        <v>20231闽AU7993</v>
      </c>
    </row>
    <row r="1643" s="85" customFormat="1" ht="20.1" customHeight="1" spans="1:13">
      <c r="A1643" s="98">
        <v>1642</v>
      </c>
      <c r="B1643" s="99">
        <v>44937</v>
      </c>
      <c r="C1643" s="143">
        <v>121018</v>
      </c>
      <c r="D1643" s="171" t="s">
        <v>460</v>
      </c>
      <c r="E1643" s="100">
        <v>8862</v>
      </c>
      <c r="F1643" s="102">
        <v>7.43978424625686</v>
      </c>
      <c r="G1643" s="100">
        <v>107.53</v>
      </c>
      <c r="H1643" s="100">
        <v>800</v>
      </c>
      <c r="I1643" s="35">
        <v>1450</v>
      </c>
      <c r="J1643" s="7" t="s">
        <v>432</v>
      </c>
      <c r="K1643" s="35"/>
      <c r="L1643" s="151" t="s">
        <v>261</v>
      </c>
      <c r="M1643" s="112" t="str">
        <f t="shared" si="50"/>
        <v>20231闽AU7993</v>
      </c>
    </row>
    <row r="1644" s="85" customFormat="1" ht="20.1" customHeight="1" spans="1:13">
      <c r="A1644" s="98">
        <v>1643</v>
      </c>
      <c r="B1644" s="99">
        <v>44951</v>
      </c>
      <c r="C1644" s="143">
        <v>121018</v>
      </c>
      <c r="D1644" s="171" t="s">
        <v>460</v>
      </c>
      <c r="E1644" s="100">
        <v>9095</v>
      </c>
      <c r="F1644" s="102">
        <v>7.26975222066386</v>
      </c>
      <c r="G1644" s="100">
        <v>128.34</v>
      </c>
      <c r="H1644" s="100">
        <v>933</v>
      </c>
      <c r="I1644" s="35">
        <v>2500</v>
      </c>
      <c r="J1644" s="7" t="s">
        <v>432</v>
      </c>
      <c r="K1644" s="35"/>
      <c r="L1644" s="151" t="s">
        <v>261</v>
      </c>
      <c r="M1644" s="112" t="str">
        <f t="shared" si="50"/>
        <v>20231闽AU7993</v>
      </c>
    </row>
    <row r="1645" s="85" customFormat="1" ht="20.1" customHeight="1" spans="1:13">
      <c r="A1645" s="98">
        <v>1644</v>
      </c>
      <c r="B1645" s="99"/>
      <c r="C1645" s="143"/>
      <c r="D1645" s="171"/>
      <c r="E1645" s="100"/>
      <c r="F1645" s="102"/>
      <c r="G1645" s="100"/>
      <c r="H1645" s="100"/>
      <c r="I1645" s="35"/>
      <c r="J1645" s="7"/>
      <c r="K1645" s="35"/>
      <c r="L1645" s="151"/>
      <c r="M1645" s="112" t="str">
        <f t="shared" si="50"/>
        <v>19001</v>
      </c>
    </row>
    <row r="1646" s="85" customFormat="1" ht="20.1" customHeight="1" spans="1:13">
      <c r="A1646" s="98">
        <v>1645</v>
      </c>
      <c r="B1646" s="99">
        <v>44927</v>
      </c>
      <c r="C1646" s="174" t="s">
        <v>467</v>
      </c>
      <c r="D1646" s="171" t="s">
        <v>477</v>
      </c>
      <c r="E1646" s="100">
        <v>52878</v>
      </c>
      <c r="F1646" s="102">
        <v>7.23003543199782</v>
      </c>
      <c r="G1646" s="100">
        <v>73.38</v>
      </c>
      <c r="H1646" s="100">
        <v>530.54</v>
      </c>
      <c r="I1646" s="35">
        <v>578.77</v>
      </c>
      <c r="J1646" s="7" t="s">
        <v>53</v>
      </c>
      <c r="K1646" s="35"/>
      <c r="L1646" s="151" t="s">
        <v>261</v>
      </c>
      <c r="M1646" s="112" t="str">
        <f t="shared" si="50"/>
        <v>20231闽A06L2K</v>
      </c>
    </row>
    <row r="1647" s="85" customFormat="1" ht="20.1" customHeight="1" spans="1:13">
      <c r="A1647" s="98">
        <v>1646</v>
      </c>
      <c r="B1647" s="99">
        <v>44928</v>
      </c>
      <c r="C1647" s="174" t="s">
        <v>467</v>
      </c>
      <c r="D1647" s="171" t="s">
        <v>477</v>
      </c>
      <c r="E1647" s="100">
        <v>53016</v>
      </c>
      <c r="F1647" s="102">
        <v>7.23004059539919</v>
      </c>
      <c r="G1647" s="100">
        <v>36.95</v>
      </c>
      <c r="H1647" s="100">
        <v>267.15</v>
      </c>
      <c r="I1647" s="35">
        <v>311.62</v>
      </c>
      <c r="J1647" s="7" t="s">
        <v>53</v>
      </c>
      <c r="K1647" s="35"/>
      <c r="L1647" s="151" t="s">
        <v>261</v>
      </c>
      <c r="M1647" s="112" t="str">
        <f t="shared" si="50"/>
        <v>20231闽A06L2K</v>
      </c>
    </row>
    <row r="1648" s="85" customFormat="1" ht="20.1" customHeight="1" spans="1:13">
      <c r="A1648" s="98">
        <v>1647</v>
      </c>
      <c r="B1648" s="99">
        <v>44932</v>
      </c>
      <c r="C1648" s="174" t="s">
        <v>467</v>
      </c>
      <c r="D1648" s="171" t="s">
        <v>477</v>
      </c>
      <c r="E1648" s="100">
        <v>53309</v>
      </c>
      <c r="F1648" s="102">
        <v>7.44031830238727</v>
      </c>
      <c r="G1648" s="100">
        <v>18.85</v>
      </c>
      <c r="H1648" s="100">
        <v>140.25</v>
      </c>
      <c r="I1648" s="35">
        <v>1671.37</v>
      </c>
      <c r="J1648" s="7" t="s">
        <v>53</v>
      </c>
      <c r="K1648" s="35"/>
      <c r="L1648" s="151" t="s">
        <v>261</v>
      </c>
      <c r="M1648" s="112" t="str">
        <f t="shared" si="50"/>
        <v>20231闽A06L2K</v>
      </c>
    </row>
    <row r="1649" s="85" customFormat="1" ht="20.1" customHeight="1" spans="1:13">
      <c r="A1649" s="98">
        <v>1648</v>
      </c>
      <c r="B1649" s="99">
        <v>44932</v>
      </c>
      <c r="C1649" s="174" t="s">
        <v>467</v>
      </c>
      <c r="D1649" s="171" t="s">
        <v>477</v>
      </c>
      <c r="E1649" s="100">
        <v>53309</v>
      </c>
      <c r="F1649" s="102">
        <v>7.43994889267462</v>
      </c>
      <c r="G1649" s="100">
        <v>46.96</v>
      </c>
      <c r="H1649" s="100">
        <v>349.38</v>
      </c>
      <c r="I1649" s="35">
        <v>1321.99</v>
      </c>
      <c r="J1649" s="7" t="s">
        <v>53</v>
      </c>
      <c r="K1649" s="35"/>
      <c r="L1649" s="151" t="s">
        <v>261</v>
      </c>
      <c r="M1649" s="112" t="str">
        <f t="shared" si="50"/>
        <v>20231闽A06L2K</v>
      </c>
    </row>
    <row r="1650" s="85" customFormat="1" ht="20.1" customHeight="1" spans="1:13">
      <c r="A1650" s="98">
        <v>1649</v>
      </c>
      <c r="B1650" s="99">
        <v>44934</v>
      </c>
      <c r="C1650" s="174" t="s">
        <v>467</v>
      </c>
      <c r="D1650" s="171" t="s">
        <v>477</v>
      </c>
      <c r="E1650" s="100">
        <v>53534</v>
      </c>
      <c r="F1650" s="102">
        <v>7.43995290423862</v>
      </c>
      <c r="G1650" s="100">
        <v>50.96</v>
      </c>
      <c r="H1650" s="100">
        <v>379.14</v>
      </c>
      <c r="I1650" s="35">
        <v>942.85</v>
      </c>
      <c r="J1650" s="7" t="s">
        <v>53</v>
      </c>
      <c r="K1650" s="35"/>
      <c r="L1650" s="151" t="s">
        <v>261</v>
      </c>
      <c r="M1650" s="112" t="str">
        <f t="shared" si="50"/>
        <v>20231闽A06L2K</v>
      </c>
    </row>
    <row r="1651" s="85" customFormat="1" ht="20.1" customHeight="1" spans="1:13">
      <c r="A1651" s="98">
        <v>1650</v>
      </c>
      <c r="B1651" s="99">
        <v>44936</v>
      </c>
      <c r="C1651" s="174" t="s">
        <v>467</v>
      </c>
      <c r="D1651" s="171" t="s">
        <v>477</v>
      </c>
      <c r="E1651" s="100">
        <v>53787</v>
      </c>
      <c r="F1651" s="102">
        <v>7.44004400440044</v>
      </c>
      <c r="G1651" s="100">
        <v>72.72</v>
      </c>
      <c r="H1651" s="100">
        <v>541.04</v>
      </c>
      <c r="I1651" s="35">
        <v>379.74</v>
      </c>
      <c r="J1651" s="7" t="s">
        <v>53</v>
      </c>
      <c r="K1651" s="35"/>
      <c r="L1651" s="151" t="s">
        <v>261</v>
      </c>
      <c r="M1651" s="112" t="str">
        <f t="shared" si="50"/>
        <v>20231闽A06L2K</v>
      </c>
    </row>
    <row r="1652" s="85" customFormat="1" ht="20.1" customHeight="1" spans="1:13">
      <c r="A1652" s="98">
        <v>1651</v>
      </c>
      <c r="B1652" s="99">
        <v>44939</v>
      </c>
      <c r="C1652" s="174" t="s">
        <v>467</v>
      </c>
      <c r="D1652" s="171" t="s">
        <v>477</v>
      </c>
      <c r="E1652" s="100">
        <v>54015</v>
      </c>
      <c r="F1652" s="102">
        <v>7.44004702194357</v>
      </c>
      <c r="G1652" s="100">
        <v>51.04</v>
      </c>
      <c r="H1652" s="100">
        <v>379.74</v>
      </c>
      <c r="I1652" s="35">
        <v>0</v>
      </c>
      <c r="J1652" s="7" t="s">
        <v>53</v>
      </c>
      <c r="K1652" s="35"/>
      <c r="L1652" s="151" t="s">
        <v>261</v>
      </c>
      <c r="M1652" s="112" t="str">
        <f t="shared" si="50"/>
        <v>20231闽A06L2K</v>
      </c>
    </row>
    <row r="1653" s="85" customFormat="1" ht="20.1" customHeight="1" spans="1:13">
      <c r="A1653" s="98">
        <v>1652</v>
      </c>
      <c r="B1653" s="99">
        <v>44940</v>
      </c>
      <c r="C1653" s="174" t="s">
        <v>467</v>
      </c>
      <c r="D1653" s="171" t="s">
        <v>477</v>
      </c>
      <c r="E1653" s="100">
        <v>54111</v>
      </c>
      <c r="F1653" s="102">
        <v>7.4400260756193</v>
      </c>
      <c r="G1653" s="100">
        <v>76.7</v>
      </c>
      <c r="H1653" s="100">
        <v>570.65</v>
      </c>
      <c r="I1653" s="35">
        <v>2429.35</v>
      </c>
      <c r="J1653" s="7" t="s">
        <v>53</v>
      </c>
      <c r="K1653" s="35"/>
      <c r="L1653" s="151" t="s">
        <v>261</v>
      </c>
      <c r="M1653" s="112" t="str">
        <f t="shared" si="50"/>
        <v>20231闽A06L2K</v>
      </c>
    </row>
    <row r="1654" s="85" customFormat="1" ht="20.1" customHeight="1" spans="1:13">
      <c r="A1654" s="98">
        <v>1653</v>
      </c>
      <c r="B1654" s="99">
        <v>44943</v>
      </c>
      <c r="C1654" s="174" t="s">
        <v>467</v>
      </c>
      <c r="D1654" s="171" t="s">
        <v>477</v>
      </c>
      <c r="E1654" s="100">
        <v>54498</v>
      </c>
      <c r="F1654" s="102">
        <v>7.43999445676275</v>
      </c>
      <c r="G1654" s="100">
        <v>72.16</v>
      </c>
      <c r="H1654" s="100">
        <v>536.87</v>
      </c>
      <c r="I1654" s="35">
        <v>1892.48</v>
      </c>
      <c r="J1654" s="7" t="s">
        <v>53</v>
      </c>
      <c r="K1654" s="35"/>
      <c r="L1654" s="151" t="s">
        <v>261</v>
      </c>
      <c r="M1654" s="112" t="str">
        <f t="shared" si="50"/>
        <v>20231闽A06L2K</v>
      </c>
    </row>
    <row r="1655" s="85" customFormat="1" ht="20.1" customHeight="1" spans="1:13">
      <c r="A1655" s="98">
        <v>1654</v>
      </c>
      <c r="B1655" s="99">
        <v>44946</v>
      </c>
      <c r="C1655" s="174" t="s">
        <v>467</v>
      </c>
      <c r="D1655" s="171" t="s">
        <v>477</v>
      </c>
      <c r="E1655" s="100">
        <v>54748</v>
      </c>
      <c r="F1655" s="102">
        <v>7.26998778335822</v>
      </c>
      <c r="G1655" s="100">
        <v>73.67</v>
      </c>
      <c r="H1655" s="100">
        <v>535.58</v>
      </c>
      <c r="I1655" s="35">
        <v>1356.9</v>
      </c>
      <c r="J1655" s="7" t="s">
        <v>53</v>
      </c>
      <c r="K1655" s="35"/>
      <c r="L1655" s="151" t="s">
        <v>261</v>
      </c>
      <c r="M1655" s="112" t="str">
        <f t="shared" si="50"/>
        <v>20231闽A06L2K</v>
      </c>
    </row>
    <row r="1656" s="85" customFormat="1" ht="20.1" customHeight="1" spans="1:13">
      <c r="A1656" s="98">
        <v>1655</v>
      </c>
      <c r="B1656" s="99">
        <v>44949</v>
      </c>
      <c r="C1656" s="174" t="s">
        <v>467</v>
      </c>
      <c r="D1656" s="171" t="s">
        <v>477</v>
      </c>
      <c r="E1656" s="100">
        <v>54977</v>
      </c>
      <c r="F1656" s="102">
        <v>7.27005537413034</v>
      </c>
      <c r="G1656" s="100">
        <v>70.43</v>
      </c>
      <c r="H1656" s="100">
        <v>512.03</v>
      </c>
      <c r="I1656" s="35">
        <v>825.65</v>
      </c>
      <c r="J1656" s="7" t="s">
        <v>53</v>
      </c>
      <c r="K1656" s="35"/>
      <c r="L1656" s="151" t="s">
        <v>261</v>
      </c>
      <c r="M1656" s="112" t="str">
        <f t="shared" si="50"/>
        <v>20231闽A06L2K</v>
      </c>
    </row>
    <row r="1657" s="85" customFormat="1" ht="20.1" customHeight="1" spans="1:13">
      <c r="A1657" s="98">
        <v>1656</v>
      </c>
      <c r="B1657" s="99">
        <v>44951</v>
      </c>
      <c r="C1657" s="174" t="s">
        <v>467</v>
      </c>
      <c r="D1657" s="171" t="s">
        <v>477</v>
      </c>
      <c r="E1657" s="100">
        <v>55184</v>
      </c>
      <c r="F1657" s="102">
        <v>7.27006127808579</v>
      </c>
      <c r="G1657" s="100">
        <v>68.54</v>
      </c>
      <c r="H1657" s="100">
        <v>498.29</v>
      </c>
      <c r="I1657" s="35">
        <v>327.36</v>
      </c>
      <c r="J1657" s="7" t="s">
        <v>53</v>
      </c>
      <c r="K1657" s="35"/>
      <c r="L1657" s="151" t="s">
        <v>261</v>
      </c>
      <c r="M1657" s="112" t="str">
        <f t="shared" si="50"/>
        <v>20231闽A06L2K</v>
      </c>
    </row>
    <row r="1658" s="85" customFormat="1" ht="20.1" customHeight="1" spans="1:13">
      <c r="A1658" s="98">
        <v>1657</v>
      </c>
      <c r="B1658" s="99">
        <v>44954</v>
      </c>
      <c r="C1658" s="174" t="s">
        <v>467</v>
      </c>
      <c r="D1658" s="171" t="s">
        <v>477</v>
      </c>
      <c r="E1658" s="100">
        <v>55478</v>
      </c>
      <c r="F1658" s="102">
        <v>7.26982011992005</v>
      </c>
      <c r="G1658" s="100">
        <v>45.03</v>
      </c>
      <c r="H1658" s="100">
        <v>327.36</v>
      </c>
      <c r="I1658" s="35">
        <v>0</v>
      </c>
      <c r="J1658" s="7" t="s">
        <v>53</v>
      </c>
      <c r="K1658" s="35"/>
      <c r="L1658" s="151" t="s">
        <v>261</v>
      </c>
      <c r="M1658" s="112" t="str">
        <f t="shared" si="50"/>
        <v>20231闽A06L2K</v>
      </c>
    </row>
    <row r="1659" s="85" customFormat="1" ht="20.1" customHeight="1" spans="1:13">
      <c r="A1659" s="98">
        <v>1658</v>
      </c>
      <c r="B1659" s="99">
        <v>44955</v>
      </c>
      <c r="C1659" s="174" t="s">
        <v>467</v>
      </c>
      <c r="D1659" s="171" t="s">
        <v>477</v>
      </c>
      <c r="E1659" s="100">
        <v>55617</v>
      </c>
      <c r="F1659" s="102">
        <v>7.26996091568956</v>
      </c>
      <c r="G1659" s="100">
        <v>71.64</v>
      </c>
      <c r="H1659" s="100">
        <v>520.82</v>
      </c>
      <c r="I1659" s="35">
        <v>2479.18</v>
      </c>
      <c r="J1659" s="7" t="s">
        <v>53</v>
      </c>
      <c r="K1659" s="35"/>
      <c r="L1659" s="151" t="s">
        <v>261</v>
      </c>
      <c r="M1659" s="112" t="str">
        <f t="shared" si="50"/>
        <v>20231闽A06L2K</v>
      </c>
    </row>
    <row r="1660" s="85" customFormat="1" ht="20.1" customHeight="1" spans="1:13">
      <c r="A1660" s="98">
        <v>1659</v>
      </c>
      <c r="B1660" s="99"/>
      <c r="C1660" s="165"/>
      <c r="D1660" s="171"/>
      <c r="E1660" s="100"/>
      <c r="F1660" s="102"/>
      <c r="G1660" s="100"/>
      <c r="H1660" s="100"/>
      <c r="I1660" s="35"/>
      <c r="J1660" s="7"/>
      <c r="K1660" s="35"/>
      <c r="L1660" s="151"/>
      <c r="M1660" s="112" t="str">
        <f t="shared" si="50"/>
        <v>19001</v>
      </c>
    </row>
    <row r="1661" s="85" customFormat="1" ht="20.1" customHeight="1" spans="1:13">
      <c r="A1661" s="98">
        <v>1660</v>
      </c>
      <c r="B1661" s="99">
        <v>44927</v>
      </c>
      <c r="C1661" s="174" t="s">
        <v>467</v>
      </c>
      <c r="D1661" s="171" t="s">
        <v>478</v>
      </c>
      <c r="E1661" s="100">
        <v>48907</v>
      </c>
      <c r="F1661" s="102">
        <v>7.22990126939351</v>
      </c>
      <c r="G1661" s="100">
        <v>35.45</v>
      </c>
      <c r="H1661" s="100">
        <v>256.3</v>
      </c>
      <c r="I1661" s="35">
        <v>2110.44</v>
      </c>
      <c r="J1661" s="162" t="s">
        <v>50</v>
      </c>
      <c r="K1661" s="35"/>
      <c r="L1661" s="151" t="s">
        <v>261</v>
      </c>
      <c r="M1661" s="112" t="str">
        <f t="shared" si="50"/>
        <v>20231闽A07L5P</v>
      </c>
    </row>
    <row r="1662" s="85" customFormat="1" ht="20.1" customHeight="1" spans="1:13">
      <c r="A1662" s="98">
        <v>1661</v>
      </c>
      <c r="B1662" s="99">
        <v>44928</v>
      </c>
      <c r="C1662" s="174" t="s">
        <v>467</v>
      </c>
      <c r="D1662" s="171" t="s">
        <v>478</v>
      </c>
      <c r="E1662" s="100">
        <v>49156</v>
      </c>
      <c r="F1662" s="102">
        <v>7.23009845288326</v>
      </c>
      <c r="G1662" s="100">
        <v>35.55</v>
      </c>
      <c r="H1662" s="100">
        <v>257.03</v>
      </c>
      <c r="I1662" s="35">
        <v>1853.41</v>
      </c>
      <c r="J1662" s="162" t="s">
        <v>50</v>
      </c>
      <c r="K1662" s="35"/>
      <c r="L1662" s="151" t="s">
        <v>261</v>
      </c>
      <c r="M1662" s="112" t="str">
        <f t="shared" si="50"/>
        <v>20231闽A07L5P</v>
      </c>
    </row>
    <row r="1663" s="85" customFormat="1" ht="20.1" customHeight="1" spans="1:13">
      <c r="A1663" s="98">
        <v>1662</v>
      </c>
      <c r="B1663" s="99">
        <v>44930</v>
      </c>
      <c r="C1663" s="174" t="s">
        <v>467</v>
      </c>
      <c r="D1663" s="171" t="s">
        <v>478</v>
      </c>
      <c r="E1663" s="100">
        <v>49398</v>
      </c>
      <c r="F1663" s="102">
        <v>7.44007209372184</v>
      </c>
      <c r="G1663" s="100">
        <v>33.29</v>
      </c>
      <c r="H1663" s="100">
        <v>247.68</v>
      </c>
      <c r="I1663" s="35">
        <v>1605.73</v>
      </c>
      <c r="J1663" s="162" t="s">
        <v>50</v>
      </c>
      <c r="K1663" s="35"/>
      <c r="L1663" s="151" t="s">
        <v>261</v>
      </c>
      <c r="M1663" s="112" t="str">
        <f t="shared" si="50"/>
        <v>20231闽A07L5P</v>
      </c>
    </row>
    <row r="1664" s="85" customFormat="1" ht="20.1" customHeight="1" spans="1:13">
      <c r="A1664" s="98">
        <v>1663</v>
      </c>
      <c r="B1664" s="99">
        <v>44931</v>
      </c>
      <c r="C1664" s="174" t="s">
        <v>467</v>
      </c>
      <c r="D1664" s="171" t="s">
        <v>478</v>
      </c>
      <c r="E1664" s="100">
        <v>49637</v>
      </c>
      <c r="F1664" s="102">
        <v>7.44001411432604</v>
      </c>
      <c r="G1664" s="100">
        <v>28.34</v>
      </c>
      <c r="H1664" s="100">
        <v>210.85</v>
      </c>
      <c r="I1664" s="35">
        <v>1394.88</v>
      </c>
      <c r="J1664" s="162" t="s">
        <v>50</v>
      </c>
      <c r="K1664" s="35"/>
      <c r="L1664" s="151" t="s">
        <v>261</v>
      </c>
      <c r="M1664" s="112" t="str">
        <f t="shared" si="50"/>
        <v>20231闽A07L5P</v>
      </c>
    </row>
    <row r="1665" s="85" customFormat="1" ht="20.1" customHeight="1" spans="1:13">
      <c r="A1665" s="98">
        <v>1664</v>
      </c>
      <c r="B1665" s="99">
        <v>44933</v>
      </c>
      <c r="C1665" s="174" t="s">
        <v>467</v>
      </c>
      <c r="D1665" s="171" t="s">
        <v>478</v>
      </c>
      <c r="E1665" s="100">
        <v>49874</v>
      </c>
      <c r="F1665" s="102">
        <v>7.43995278843317</v>
      </c>
      <c r="G1665" s="100">
        <v>33.89</v>
      </c>
      <c r="H1665" s="100">
        <v>252.14</v>
      </c>
      <c r="I1665" s="35">
        <v>1142.74</v>
      </c>
      <c r="J1665" s="162" t="s">
        <v>50</v>
      </c>
      <c r="K1665" s="35"/>
      <c r="L1665" s="151" t="s">
        <v>261</v>
      </c>
      <c r="M1665" s="112" t="str">
        <f t="shared" si="50"/>
        <v>20231闽A07L5P</v>
      </c>
    </row>
    <row r="1666" s="85" customFormat="1" ht="20.1" customHeight="1" spans="1:13">
      <c r="A1666" s="98">
        <v>1665</v>
      </c>
      <c r="B1666" s="99">
        <v>44934</v>
      </c>
      <c r="C1666" s="174" t="s">
        <v>467</v>
      </c>
      <c r="D1666" s="171" t="s">
        <v>478</v>
      </c>
      <c r="E1666" s="100">
        <v>50114</v>
      </c>
      <c r="F1666" s="102">
        <v>7.44004796163069</v>
      </c>
      <c r="G1666" s="100">
        <v>33.36</v>
      </c>
      <c r="H1666" s="100">
        <v>248.2</v>
      </c>
      <c r="I1666" s="35">
        <v>870.97</v>
      </c>
      <c r="J1666" s="162" t="s">
        <v>50</v>
      </c>
      <c r="K1666" s="35"/>
      <c r="L1666" s="151" t="s">
        <v>261</v>
      </c>
      <c r="M1666" s="112" t="str">
        <f t="shared" si="50"/>
        <v>20231闽A07L5P</v>
      </c>
    </row>
    <row r="1667" s="85" customFormat="1" ht="20.1" customHeight="1" spans="1:13">
      <c r="A1667" s="98">
        <v>1666</v>
      </c>
      <c r="B1667" s="99">
        <v>44935</v>
      </c>
      <c r="C1667" s="174" t="s">
        <v>467</v>
      </c>
      <c r="D1667" s="171" t="s">
        <v>478</v>
      </c>
      <c r="E1667" s="100">
        <v>50376</v>
      </c>
      <c r="F1667" s="102">
        <v>7.4389551391255</v>
      </c>
      <c r="G1667" s="100">
        <v>35.22</v>
      </c>
      <c r="H1667" s="100">
        <v>262</v>
      </c>
      <c r="I1667" s="35">
        <v>608.97</v>
      </c>
      <c r="J1667" s="162" t="s">
        <v>50</v>
      </c>
      <c r="K1667" s="35"/>
      <c r="L1667" s="151" t="s">
        <v>261</v>
      </c>
      <c r="M1667" s="112" t="str">
        <f t="shared" ref="M1667:M1730" si="51">YEAR(B1667)&amp;MONTH(B1667)&amp;D1667</f>
        <v>20231闽A07L5P</v>
      </c>
    </row>
    <row r="1668" s="85" customFormat="1" ht="20.1" customHeight="1" spans="1:13">
      <c r="A1668" s="98">
        <v>1667</v>
      </c>
      <c r="B1668" s="99">
        <v>44937</v>
      </c>
      <c r="C1668" s="174" t="s">
        <v>467</v>
      </c>
      <c r="D1668" s="171" t="s">
        <v>478</v>
      </c>
      <c r="E1668" s="100">
        <v>50590</v>
      </c>
      <c r="F1668" s="102">
        <v>7.43998684643209</v>
      </c>
      <c r="G1668" s="100">
        <v>30.41</v>
      </c>
      <c r="H1668" s="100">
        <v>226.25</v>
      </c>
      <c r="I1668" s="35">
        <v>382.72</v>
      </c>
      <c r="J1668" s="162" t="s">
        <v>50</v>
      </c>
      <c r="K1668" s="35"/>
      <c r="L1668" s="151" t="s">
        <v>261</v>
      </c>
      <c r="M1668" s="112" t="str">
        <f t="shared" si="51"/>
        <v>20231闽A07L5P</v>
      </c>
    </row>
    <row r="1669" s="85" customFormat="1" ht="20.1" customHeight="1" spans="1:13">
      <c r="A1669" s="98">
        <v>1668</v>
      </c>
      <c r="B1669" s="99">
        <v>44938</v>
      </c>
      <c r="C1669" s="174" t="s">
        <v>467</v>
      </c>
      <c r="D1669" s="171" t="s">
        <v>478</v>
      </c>
      <c r="E1669" s="100">
        <v>50831</v>
      </c>
      <c r="F1669" s="102">
        <v>7.44014294222752</v>
      </c>
      <c r="G1669" s="100">
        <v>33.58</v>
      </c>
      <c r="H1669" s="100">
        <v>249.84</v>
      </c>
      <c r="I1669" s="35">
        <v>132.88</v>
      </c>
      <c r="J1669" s="162" t="s">
        <v>50</v>
      </c>
      <c r="K1669" s="35"/>
      <c r="L1669" s="151" t="s">
        <v>261</v>
      </c>
      <c r="M1669" s="112" t="str">
        <f t="shared" si="51"/>
        <v>20231闽A07L5P</v>
      </c>
    </row>
    <row r="1670" s="85" customFormat="1" ht="20.1" customHeight="1" spans="1:13">
      <c r="A1670" s="98">
        <v>1669</v>
      </c>
      <c r="B1670" s="99">
        <v>44939</v>
      </c>
      <c r="C1670" s="174" t="s">
        <v>467</v>
      </c>
      <c r="D1670" s="171" t="s">
        <v>478</v>
      </c>
      <c r="E1670" s="100">
        <v>51087</v>
      </c>
      <c r="F1670" s="102">
        <v>7.44008958566629</v>
      </c>
      <c r="G1670" s="100">
        <v>17.86</v>
      </c>
      <c r="H1670" s="100">
        <v>132.88</v>
      </c>
      <c r="I1670" s="35">
        <v>0</v>
      </c>
      <c r="J1670" s="162" t="s">
        <v>50</v>
      </c>
      <c r="K1670" s="35"/>
      <c r="L1670" s="151" t="s">
        <v>261</v>
      </c>
      <c r="M1670" s="112" t="str">
        <f t="shared" si="51"/>
        <v>20231闽A07L5P</v>
      </c>
    </row>
    <row r="1671" s="85" customFormat="1" ht="20.1" customHeight="1" spans="1:13">
      <c r="A1671" s="98">
        <v>1670</v>
      </c>
      <c r="B1671" s="99">
        <v>44940</v>
      </c>
      <c r="C1671" s="174" t="s">
        <v>467</v>
      </c>
      <c r="D1671" s="171" t="s">
        <v>478</v>
      </c>
      <c r="E1671" s="100">
        <v>51208</v>
      </c>
      <c r="F1671" s="102">
        <v>7.44013050570963</v>
      </c>
      <c r="G1671" s="100">
        <v>30.65</v>
      </c>
      <c r="H1671" s="100">
        <v>228.04</v>
      </c>
      <c r="I1671" s="35">
        <v>1771.96</v>
      </c>
      <c r="J1671" s="162" t="s">
        <v>50</v>
      </c>
      <c r="K1671" s="35"/>
      <c r="L1671" s="151" t="s">
        <v>261</v>
      </c>
      <c r="M1671" s="112" t="str">
        <f t="shared" si="51"/>
        <v>20231闽A07L5P</v>
      </c>
    </row>
    <row r="1672" s="85" customFormat="1" ht="20.1" customHeight="1" spans="1:13">
      <c r="A1672" s="98">
        <v>1671</v>
      </c>
      <c r="B1672" s="99">
        <v>44941</v>
      </c>
      <c r="C1672" s="174" t="s">
        <v>467</v>
      </c>
      <c r="D1672" s="171" t="s">
        <v>478</v>
      </c>
      <c r="E1672" s="100">
        <v>51451</v>
      </c>
      <c r="F1672" s="102">
        <v>7.43993710691824</v>
      </c>
      <c r="G1672" s="100">
        <v>31.8</v>
      </c>
      <c r="H1672" s="100">
        <v>236.59</v>
      </c>
      <c r="I1672" s="35">
        <v>1535.37</v>
      </c>
      <c r="J1672" s="162" t="s">
        <v>50</v>
      </c>
      <c r="K1672" s="35"/>
      <c r="L1672" s="151" t="s">
        <v>261</v>
      </c>
      <c r="M1672" s="112" t="str">
        <f t="shared" si="51"/>
        <v>20231闽A07L5P</v>
      </c>
    </row>
    <row r="1673" s="85" customFormat="1" ht="20.1" customHeight="1" spans="1:13">
      <c r="A1673" s="98">
        <v>1672</v>
      </c>
      <c r="B1673" s="99">
        <v>44942</v>
      </c>
      <c r="C1673" s="174" t="s">
        <v>467</v>
      </c>
      <c r="D1673" s="171" t="s">
        <v>478</v>
      </c>
      <c r="E1673" s="100">
        <v>51687</v>
      </c>
      <c r="F1673" s="102">
        <v>7.44010807565296</v>
      </c>
      <c r="G1673" s="100">
        <v>33.31</v>
      </c>
      <c r="H1673" s="100">
        <v>247.83</v>
      </c>
      <c r="I1673" s="35">
        <v>1287.54</v>
      </c>
      <c r="J1673" s="162" t="s">
        <v>50</v>
      </c>
      <c r="K1673" s="35"/>
      <c r="L1673" s="151" t="s">
        <v>261</v>
      </c>
      <c r="M1673" s="112" t="str">
        <f t="shared" si="51"/>
        <v>20231闽A07L5P</v>
      </c>
    </row>
    <row r="1674" s="85" customFormat="1" ht="20.1" customHeight="1" spans="1:13">
      <c r="A1674" s="98">
        <v>1673</v>
      </c>
      <c r="B1674" s="99">
        <v>44943</v>
      </c>
      <c r="C1674" s="174" t="s">
        <v>467</v>
      </c>
      <c r="D1674" s="171" t="s">
        <v>478</v>
      </c>
      <c r="E1674" s="100">
        <v>51931</v>
      </c>
      <c r="F1674" s="102">
        <v>7.44</v>
      </c>
      <c r="G1674" s="100">
        <v>35.75</v>
      </c>
      <c r="H1674" s="100">
        <v>265.98</v>
      </c>
      <c r="I1674" s="35">
        <v>1021.56</v>
      </c>
      <c r="J1674" s="162" t="s">
        <v>50</v>
      </c>
      <c r="K1674" s="35"/>
      <c r="L1674" s="151" t="s">
        <v>261</v>
      </c>
      <c r="M1674" s="112" t="str">
        <f t="shared" si="51"/>
        <v>20231闽A07L5P</v>
      </c>
    </row>
    <row r="1675" s="85" customFormat="1" ht="20.1" customHeight="1" spans="1:13">
      <c r="A1675" s="98">
        <v>1674</v>
      </c>
      <c r="B1675" s="99">
        <v>44944</v>
      </c>
      <c r="C1675" s="174" t="s">
        <v>467</v>
      </c>
      <c r="D1675" s="171" t="s">
        <v>478</v>
      </c>
      <c r="E1675" s="100">
        <v>52151</v>
      </c>
      <c r="F1675" s="102">
        <v>7.27010573534124</v>
      </c>
      <c r="G1675" s="100">
        <v>31.21</v>
      </c>
      <c r="H1675" s="100">
        <v>226.9</v>
      </c>
      <c r="I1675" s="35">
        <v>794.66</v>
      </c>
      <c r="J1675" s="162" t="s">
        <v>50</v>
      </c>
      <c r="K1675" s="35"/>
      <c r="L1675" s="151" t="s">
        <v>261</v>
      </c>
      <c r="M1675" s="112" t="str">
        <f t="shared" si="51"/>
        <v>20231闽A07L5P</v>
      </c>
    </row>
    <row r="1676" s="85" customFormat="1" ht="20.1" customHeight="1" spans="1:13">
      <c r="A1676" s="98">
        <v>1675</v>
      </c>
      <c r="B1676" s="99">
        <v>44945</v>
      </c>
      <c r="C1676" s="174" t="s">
        <v>467</v>
      </c>
      <c r="D1676" s="171" t="s">
        <v>478</v>
      </c>
      <c r="E1676" s="100">
        <v>52372</v>
      </c>
      <c r="F1676" s="102">
        <v>7.27016393442623</v>
      </c>
      <c r="G1676" s="100">
        <v>30.5</v>
      </c>
      <c r="H1676" s="100">
        <v>221.74</v>
      </c>
      <c r="I1676" s="35">
        <v>572.92</v>
      </c>
      <c r="J1676" s="162" t="s">
        <v>50</v>
      </c>
      <c r="K1676" s="35"/>
      <c r="L1676" s="151" t="s">
        <v>261</v>
      </c>
      <c r="M1676" s="112" t="str">
        <f t="shared" si="51"/>
        <v>20231闽A07L5P</v>
      </c>
    </row>
    <row r="1677" s="85" customFormat="1" ht="20.1" customHeight="1" spans="1:13">
      <c r="A1677" s="98">
        <v>1676</v>
      </c>
      <c r="B1677" s="99">
        <v>44946</v>
      </c>
      <c r="C1677" s="174" t="s">
        <v>467</v>
      </c>
      <c r="D1677" s="171" t="s">
        <v>478</v>
      </c>
      <c r="E1677" s="100">
        <v>52616</v>
      </c>
      <c r="F1677" s="102">
        <v>7.2699012202208</v>
      </c>
      <c r="G1677" s="100">
        <v>34.42</v>
      </c>
      <c r="H1677" s="100">
        <v>250.23</v>
      </c>
      <c r="I1677" s="35">
        <v>298.57</v>
      </c>
      <c r="J1677" s="162" t="s">
        <v>50</v>
      </c>
      <c r="K1677" s="35"/>
      <c r="L1677" s="151" t="s">
        <v>261</v>
      </c>
      <c r="M1677" s="112" t="str">
        <f t="shared" si="51"/>
        <v>20231闽A07L5P</v>
      </c>
    </row>
    <row r="1678" s="85" customFormat="1" ht="20.1" customHeight="1" spans="1:13">
      <c r="A1678" s="98">
        <v>1677</v>
      </c>
      <c r="B1678" s="99">
        <v>44947</v>
      </c>
      <c r="C1678" s="174" t="s">
        <v>467</v>
      </c>
      <c r="D1678" s="171" t="s">
        <v>478</v>
      </c>
      <c r="E1678" s="100">
        <v>52856</v>
      </c>
      <c r="F1678" s="102">
        <v>7.27013782542113</v>
      </c>
      <c r="G1678" s="100">
        <v>32.65</v>
      </c>
      <c r="H1678" s="100">
        <v>237.37</v>
      </c>
      <c r="I1678" s="35">
        <v>61.2</v>
      </c>
      <c r="J1678" s="162" t="s">
        <v>50</v>
      </c>
      <c r="K1678" s="35"/>
      <c r="L1678" s="151" t="s">
        <v>261</v>
      </c>
      <c r="M1678" s="112" t="str">
        <f t="shared" si="51"/>
        <v>20231闽A07L5P</v>
      </c>
    </row>
    <row r="1679" s="85" customFormat="1" ht="20.1" customHeight="1" spans="1:13">
      <c r="A1679" s="98">
        <v>1678</v>
      </c>
      <c r="B1679" s="99">
        <v>44949</v>
      </c>
      <c r="C1679" s="174" t="s">
        <v>467</v>
      </c>
      <c r="D1679" s="171" t="s">
        <v>478</v>
      </c>
      <c r="E1679" s="100">
        <v>53102</v>
      </c>
      <c r="F1679" s="102">
        <v>7.26989079563183</v>
      </c>
      <c r="G1679" s="100">
        <v>32.05</v>
      </c>
      <c r="H1679" s="100">
        <v>233</v>
      </c>
      <c r="I1679" s="35">
        <v>1828.2</v>
      </c>
      <c r="J1679" s="162" t="s">
        <v>50</v>
      </c>
      <c r="K1679" s="35"/>
      <c r="L1679" s="151" t="s">
        <v>261</v>
      </c>
      <c r="M1679" s="112" t="str">
        <f t="shared" si="51"/>
        <v>20231闽A07L5P</v>
      </c>
    </row>
    <row r="1680" s="85" customFormat="1" ht="20.1" customHeight="1" spans="1:13">
      <c r="A1680" s="98">
        <v>1679</v>
      </c>
      <c r="B1680" s="99">
        <v>44951</v>
      </c>
      <c r="C1680" s="174" t="s">
        <v>467</v>
      </c>
      <c r="D1680" s="171" t="s">
        <v>478</v>
      </c>
      <c r="E1680" s="100">
        <v>53299</v>
      </c>
      <c r="F1680" s="102">
        <v>7.26994727592267</v>
      </c>
      <c r="G1680" s="100">
        <v>28.45</v>
      </c>
      <c r="H1680" s="100">
        <v>206.83</v>
      </c>
      <c r="I1680" s="35">
        <v>1621.37</v>
      </c>
      <c r="J1680" s="162" t="s">
        <v>50</v>
      </c>
      <c r="K1680" s="35"/>
      <c r="L1680" s="151" t="s">
        <v>261</v>
      </c>
      <c r="M1680" s="112" t="str">
        <f t="shared" si="51"/>
        <v>20231闽A07L5P</v>
      </c>
    </row>
    <row r="1681" s="85" customFormat="1" ht="20.1" customHeight="1" spans="1:13">
      <c r="A1681" s="98">
        <v>1680</v>
      </c>
      <c r="B1681" s="99">
        <v>44952</v>
      </c>
      <c r="C1681" s="174" t="s">
        <v>467</v>
      </c>
      <c r="D1681" s="171" t="s">
        <v>478</v>
      </c>
      <c r="E1681" s="100">
        <v>53561</v>
      </c>
      <c r="F1681" s="102">
        <v>7.27013930950939</v>
      </c>
      <c r="G1681" s="100">
        <v>33.02</v>
      </c>
      <c r="H1681" s="100">
        <v>240.06</v>
      </c>
      <c r="I1681" s="35">
        <v>1381.31</v>
      </c>
      <c r="J1681" s="162" t="s">
        <v>50</v>
      </c>
      <c r="K1681" s="35"/>
      <c r="L1681" s="151" t="s">
        <v>261</v>
      </c>
      <c r="M1681" s="112" t="str">
        <f t="shared" si="51"/>
        <v>20231闽A07L5P</v>
      </c>
    </row>
    <row r="1682" s="85" customFormat="1" ht="20.1" customHeight="1" spans="1:13">
      <c r="A1682" s="98">
        <v>1681</v>
      </c>
      <c r="B1682" s="99">
        <v>44954</v>
      </c>
      <c r="C1682" s="174" t="s">
        <v>467</v>
      </c>
      <c r="D1682" s="171" t="s">
        <v>478</v>
      </c>
      <c r="E1682" s="100">
        <v>53803</v>
      </c>
      <c r="F1682" s="102">
        <v>7.27009063444109</v>
      </c>
      <c r="G1682" s="100">
        <v>33.1</v>
      </c>
      <c r="H1682" s="100">
        <v>240.64</v>
      </c>
      <c r="I1682" s="35">
        <v>1140.67</v>
      </c>
      <c r="J1682" s="162" t="s">
        <v>50</v>
      </c>
      <c r="K1682" s="35"/>
      <c r="L1682" s="151" t="s">
        <v>261</v>
      </c>
      <c r="M1682" s="112" t="str">
        <f t="shared" si="51"/>
        <v>20231闽A07L5P</v>
      </c>
    </row>
    <row r="1683" s="85" customFormat="1" ht="20.1" customHeight="1" spans="1:13">
      <c r="A1683" s="98">
        <v>1682</v>
      </c>
      <c r="B1683" s="99">
        <v>44954</v>
      </c>
      <c r="C1683" s="174" t="s">
        <v>467</v>
      </c>
      <c r="D1683" s="171" t="s">
        <v>478</v>
      </c>
      <c r="E1683" s="100">
        <v>54070</v>
      </c>
      <c r="F1683" s="102">
        <v>7.27008491182234</v>
      </c>
      <c r="G1683" s="100">
        <v>30.62</v>
      </c>
      <c r="H1683" s="100">
        <v>222.61</v>
      </c>
      <c r="I1683" s="35">
        <v>918.06</v>
      </c>
      <c r="J1683" s="162" t="s">
        <v>50</v>
      </c>
      <c r="K1683" s="35"/>
      <c r="L1683" s="151" t="s">
        <v>261</v>
      </c>
      <c r="M1683" s="112" t="str">
        <f t="shared" si="51"/>
        <v>20231闽A07L5P</v>
      </c>
    </row>
    <row r="1684" s="85" customFormat="1" ht="20.1" customHeight="1" spans="1:13">
      <c r="A1684" s="98">
        <v>1683</v>
      </c>
      <c r="B1684" s="99">
        <v>44957</v>
      </c>
      <c r="C1684" s="174" t="s">
        <v>467</v>
      </c>
      <c r="D1684" s="171" t="s">
        <v>478</v>
      </c>
      <c r="E1684" s="100">
        <v>54302</v>
      </c>
      <c r="F1684" s="102">
        <v>7.26994406829556</v>
      </c>
      <c r="G1684" s="100">
        <v>33.97</v>
      </c>
      <c r="H1684" s="100">
        <v>246.96</v>
      </c>
      <c r="I1684" s="35">
        <v>671.1</v>
      </c>
      <c r="J1684" s="162" t="s">
        <v>50</v>
      </c>
      <c r="K1684" s="35"/>
      <c r="L1684" s="151" t="s">
        <v>261</v>
      </c>
      <c r="M1684" s="112" t="str">
        <f t="shared" si="51"/>
        <v>20231闽A07L5P</v>
      </c>
    </row>
    <row r="1685" s="85" customFormat="1" ht="20.1" customHeight="1" spans="1:13">
      <c r="A1685" s="98">
        <v>1684</v>
      </c>
      <c r="B1685" s="99"/>
      <c r="C1685" s="165"/>
      <c r="D1685" s="171"/>
      <c r="E1685" s="100"/>
      <c r="F1685" s="102"/>
      <c r="G1685" s="100"/>
      <c r="H1685" s="100"/>
      <c r="I1685" s="35"/>
      <c r="J1685" s="162"/>
      <c r="K1685" s="35"/>
      <c r="L1685" s="151"/>
      <c r="M1685" s="112" t="str">
        <f t="shared" si="51"/>
        <v>19001</v>
      </c>
    </row>
    <row r="1686" s="85" customFormat="1" ht="20.1" customHeight="1" spans="1:13">
      <c r="A1686" s="98">
        <v>1685</v>
      </c>
      <c r="B1686" s="99">
        <v>44927</v>
      </c>
      <c r="C1686" s="143">
        <v>190002</v>
      </c>
      <c r="D1686" s="171" t="s">
        <v>479</v>
      </c>
      <c r="E1686" s="100">
        <v>180916</v>
      </c>
      <c r="F1686" s="102">
        <v>7.55</v>
      </c>
      <c r="G1686" s="100">
        <v>52.4</v>
      </c>
      <c r="H1686" s="100">
        <v>395.62</v>
      </c>
      <c r="I1686" s="35">
        <v>878.4</v>
      </c>
      <c r="J1686" s="7" t="s">
        <v>93</v>
      </c>
      <c r="K1686" s="35"/>
      <c r="L1686" s="151" t="s">
        <v>261</v>
      </c>
      <c r="M1686" s="112" t="str">
        <f t="shared" si="51"/>
        <v>20231闽A632Q8</v>
      </c>
    </row>
    <row r="1687" s="85" customFormat="1" ht="20.1" customHeight="1" spans="1:13">
      <c r="A1687" s="98">
        <v>1686</v>
      </c>
      <c r="B1687" s="99">
        <v>44935</v>
      </c>
      <c r="C1687" s="143">
        <v>190002</v>
      </c>
      <c r="D1687" s="171" t="s">
        <v>479</v>
      </c>
      <c r="E1687" s="100">
        <v>181558</v>
      </c>
      <c r="F1687" s="102">
        <v>7.7498429976973</v>
      </c>
      <c r="G1687" s="100">
        <v>47.77</v>
      </c>
      <c r="H1687" s="100">
        <v>370.21</v>
      </c>
      <c r="I1687" s="35">
        <v>508.19</v>
      </c>
      <c r="J1687" s="7" t="s">
        <v>93</v>
      </c>
      <c r="K1687" s="35"/>
      <c r="L1687" s="151" t="s">
        <v>261</v>
      </c>
      <c r="M1687" s="112" t="str">
        <f t="shared" si="51"/>
        <v>20231闽A632Q8</v>
      </c>
    </row>
    <row r="1688" s="85" customFormat="1" ht="20.1" customHeight="1" spans="1:13">
      <c r="A1688" s="98">
        <v>1687</v>
      </c>
      <c r="B1688" s="99">
        <v>44940</v>
      </c>
      <c r="C1688" s="143">
        <v>190002</v>
      </c>
      <c r="D1688" s="171" t="s">
        <v>479</v>
      </c>
      <c r="E1688" s="100">
        <v>182274</v>
      </c>
      <c r="F1688" s="102">
        <v>7.74953502789833</v>
      </c>
      <c r="G1688" s="100">
        <v>48.39</v>
      </c>
      <c r="H1688" s="100">
        <v>375</v>
      </c>
      <c r="I1688" s="35">
        <v>133.19</v>
      </c>
      <c r="J1688" s="7" t="s">
        <v>93</v>
      </c>
      <c r="K1688" s="35"/>
      <c r="L1688" s="151" t="s">
        <v>261</v>
      </c>
      <c r="M1688" s="112" t="str">
        <f t="shared" si="51"/>
        <v>20231闽A632Q8</v>
      </c>
    </row>
    <row r="1689" s="85" customFormat="1" ht="20.1" customHeight="1" spans="1:13">
      <c r="A1689" s="98">
        <v>1688</v>
      </c>
      <c r="B1689" s="99">
        <v>44952</v>
      </c>
      <c r="C1689" s="143">
        <v>190002</v>
      </c>
      <c r="D1689" s="171" t="s">
        <v>479</v>
      </c>
      <c r="E1689" s="100">
        <v>182798</v>
      </c>
      <c r="F1689" s="102">
        <v>7.58000413992962</v>
      </c>
      <c r="G1689" s="100">
        <v>48.31</v>
      </c>
      <c r="H1689" s="100">
        <v>366.19</v>
      </c>
      <c r="I1689" s="35">
        <v>1267</v>
      </c>
      <c r="J1689" s="7" t="s">
        <v>93</v>
      </c>
      <c r="K1689" s="35"/>
      <c r="L1689" s="151" t="s">
        <v>261</v>
      </c>
      <c r="M1689" s="112" t="str">
        <f t="shared" si="51"/>
        <v>20231闽A632Q8</v>
      </c>
    </row>
    <row r="1690" s="85" customFormat="1" ht="20.1" customHeight="1" spans="1:13">
      <c r="A1690" s="98">
        <v>1689</v>
      </c>
      <c r="B1690" s="99">
        <v>44956</v>
      </c>
      <c r="C1690" s="143">
        <v>190002</v>
      </c>
      <c r="D1690" s="171" t="s">
        <v>479</v>
      </c>
      <c r="E1690" s="100">
        <v>183417</v>
      </c>
      <c r="F1690" s="102">
        <v>7.5802912427688</v>
      </c>
      <c r="G1690" s="100">
        <v>50.13</v>
      </c>
      <c r="H1690" s="100">
        <v>380</v>
      </c>
      <c r="I1690" s="35">
        <v>887</v>
      </c>
      <c r="J1690" s="7" t="s">
        <v>93</v>
      </c>
      <c r="K1690" s="35"/>
      <c r="L1690" s="151" t="s">
        <v>261</v>
      </c>
      <c r="M1690" s="112" t="str">
        <f t="shared" si="51"/>
        <v>20231闽A632Q8</v>
      </c>
    </row>
    <row r="1691" s="85" customFormat="1" ht="20.1" customHeight="1" spans="1:13">
      <c r="A1691" s="98">
        <v>1690</v>
      </c>
      <c r="B1691" s="99"/>
      <c r="C1691" s="143"/>
      <c r="D1691" s="171"/>
      <c r="E1691" s="100"/>
      <c r="F1691" s="102"/>
      <c r="G1691" s="100"/>
      <c r="H1691" s="100"/>
      <c r="I1691" s="35"/>
      <c r="J1691" s="7"/>
      <c r="K1691" s="35"/>
      <c r="L1691" s="151"/>
      <c r="M1691" s="112" t="str">
        <f t="shared" si="51"/>
        <v>19001</v>
      </c>
    </row>
    <row r="1692" s="85" customFormat="1" ht="20.1" customHeight="1" spans="1:13">
      <c r="A1692" s="98">
        <v>1691</v>
      </c>
      <c r="B1692" s="99">
        <v>44932</v>
      </c>
      <c r="C1692" s="165"/>
      <c r="D1692" s="171" t="s">
        <v>100</v>
      </c>
      <c r="E1692" s="100"/>
      <c r="F1692" s="102">
        <v>7.44000167476135</v>
      </c>
      <c r="G1692" s="100">
        <v>238.84</v>
      </c>
      <c r="H1692" s="100">
        <v>1776.97</v>
      </c>
      <c r="I1692" s="35">
        <v>269.16</v>
      </c>
      <c r="J1692" s="7"/>
      <c r="K1692" s="35"/>
      <c r="L1692" s="151" t="s">
        <v>261</v>
      </c>
      <c r="M1692" s="112" t="str">
        <f t="shared" si="51"/>
        <v>20231大铲车</v>
      </c>
    </row>
    <row r="1693" s="85" customFormat="1" ht="20.1" customHeight="1" spans="1:13">
      <c r="A1693" s="98">
        <v>1692</v>
      </c>
      <c r="B1693" s="99">
        <v>44937</v>
      </c>
      <c r="C1693" s="165"/>
      <c r="D1693" s="171" t="s">
        <v>100</v>
      </c>
      <c r="E1693" s="100"/>
      <c r="F1693" s="102">
        <v>7.44</v>
      </c>
      <c r="G1693" s="100">
        <v>214.25</v>
      </c>
      <c r="H1693" s="100">
        <v>1594.02</v>
      </c>
      <c r="I1693" s="35">
        <v>175.14</v>
      </c>
      <c r="J1693" s="7"/>
      <c r="K1693" s="35"/>
      <c r="L1693" s="151" t="s">
        <v>261</v>
      </c>
      <c r="M1693" s="112" t="str">
        <f t="shared" si="51"/>
        <v>20231大铲车</v>
      </c>
    </row>
    <row r="1694" s="85" customFormat="1" ht="20.1" customHeight="1" spans="1:13">
      <c r="A1694" s="98">
        <v>1693</v>
      </c>
      <c r="B1694" s="99">
        <v>44942</v>
      </c>
      <c r="C1694" s="165"/>
      <c r="D1694" s="171" t="s">
        <v>100</v>
      </c>
      <c r="E1694" s="100"/>
      <c r="F1694" s="102">
        <v>7.43994765865969</v>
      </c>
      <c r="G1694" s="100">
        <v>213.98</v>
      </c>
      <c r="H1694" s="100">
        <v>1592</v>
      </c>
      <c r="I1694" s="35">
        <v>283.14</v>
      </c>
      <c r="J1694" s="7"/>
      <c r="K1694" s="35"/>
      <c r="L1694" s="151" t="s">
        <v>261</v>
      </c>
      <c r="M1694" s="112" t="str">
        <f t="shared" si="51"/>
        <v>20231大铲车</v>
      </c>
    </row>
    <row r="1695" s="85" customFormat="1" ht="20.1" customHeight="1" spans="1:13">
      <c r="A1695" s="98">
        <v>1694</v>
      </c>
      <c r="B1695" s="99">
        <v>44947</v>
      </c>
      <c r="C1695" s="165"/>
      <c r="D1695" s="171" t="s">
        <v>100</v>
      </c>
      <c r="E1695" s="100"/>
      <c r="F1695" s="102">
        <v>7.2699828104856</v>
      </c>
      <c r="G1695" s="100">
        <v>186.16</v>
      </c>
      <c r="H1695" s="100">
        <v>1353.38</v>
      </c>
      <c r="I1695" s="35">
        <v>429.76</v>
      </c>
      <c r="J1695" s="7"/>
      <c r="K1695" s="35"/>
      <c r="L1695" s="151" t="s">
        <v>261</v>
      </c>
      <c r="M1695" s="112" t="str">
        <f t="shared" si="51"/>
        <v>20231大铲车</v>
      </c>
    </row>
    <row r="1696" s="85" customFormat="1" ht="20.1" customHeight="1" spans="1:13">
      <c r="A1696" s="98">
        <v>1695</v>
      </c>
      <c r="B1696" s="99">
        <v>44955</v>
      </c>
      <c r="C1696" s="165"/>
      <c r="D1696" s="171" t="s">
        <v>100</v>
      </c>
      <c r="E1696" s="100"/>
      <c r="F1696" s="102">
        <v>7.27003068530515</v>
      </c>
      <c r="G1696" s="100">
        <v>175.98</v>
      </c>
      <c r="H1696" s="100">
        <v>1279.38</v>
      </c>
      <c r="I1696" s="35">
        <v>650.38</v>
      </c>
      <c r="J1696" s="7"/>
      <c r="K1696" s="35"/>
      <c r="L1696" s="151" t="s">
        <v>261</v>
      </c>
      <c r="M1696" s="112" t="str">
        <f t="shared" si="51"/>
        <v>20231大铲车</v>
      </c>
    </row>
    <row r="1697" s="85" customFormat="1" ht="20.1" customHeight="1" spans="1:13">
      <c r="A1697" s="98">
        <v>1696</v>
      </c>
      <c r="B1697" s="99"/>
      <c r="C1697" s="165"/>
      <c r="D1697" s="171"/>
      <c r="E1697" s="100"/>
      <c r="F1697" s="102"/>
      <c r="G1697" s="100"/>
      <c r="H1697" s="100"/>
      <c r="I1697" s="35"/>
      <c r="J1697" s="7"/>
      <c r="K1697" s="35"/>
      <c r="L1697" s="151"/>
      <c r="M1697" s="112" t="str">
        <f t="shared" si="51"/>
        <v>19001</v>
      </c>
    </row>
    <row r="1698" s="85" customFormat="1" ht="20.1" customHeight="1" spans="1:13">
      <c r="A1698" s="98">
        <v>1697</v>
      </c>
      <c r="B1698" s="99">
        <v>44936</v>
      </c>
      <c r="C1698" s="143">
        <v>180021</v>
      </c>
      <c r="D1698" s="171" t="s">
        <v>466</v>
      </c>
      <c r="E1698" s="100">
        <v>15206</v>
      </c>
      <c r="F1698" s="102">
        <v>7.43966612230085</v>
      </c>
      <c r="G1698" s="100">
        <v>55.11</v>
      </c>
      <c r="H1698" s="100">
        <v>410</v>
      </c>
      <c r="I1698" s="35">
        <v>631.14</v>
      </c>
      <c r="J1698" s="7" t="s">
        <v>85</v>
      </c>
      <c r="K1698" s="35"/>
      <c r="L1698" s="151" t="s">
        <v>261</v>
      </c>
      <c r="M1698" s="112" t="str">
        <f t="shared" si="51"/>
        <v>20231闽A83P3B</v>
      </c>
    </row>
    <row r="1699" s="85" customFormat="1" ht="20.1" customHeight="1" spans="1:13">
      <c r="A1699" s="98">
        <v>1698</v>
      </c>
      <c r="B1699" s="99">
        <v>44956</v>
      </c>
      <c r="C1699" s="143">
        <v>180021</v>
      </c>
      <c r="D1699" s="171" t="s">
        <v>466</v>
      </c>
      <c r="E1699" s="100">
        <v>16267</v>
      </c>
      <c r="F1699" s="102">
        <v>7.27005783775767</v>
      </c>
      <c r="G1699" s="100">
        <v>67.43</v>
      </c>
      <c r="H1699" s="100">
        <v>490.22</v>
      </c>
      <c r="I1699" s="35">
        <v>640.92</v>
      </c>
      <c r="J1699" s="7" t="s">
        <v>85</v>
      </c>
      <c r="K1699" s="35"/>
      <c r="L1699" s="151" t="s">
        <v>261</v>
      </c>
      <c r="M1699" s="112" t="str">
        <f t="shared" si="51"/>
        <v>20231闽A83P3B</v>
      </c>
    </row>
    <row r="1700" s="85" customFormat="1" ht="20.1" customHeight="1" spans="1:13">
      <c r="A1700" s="98">
        <v>1699</v>
      </c>
      <c r="B1700" s="99"/>
      <c r="C1700" s="143"/>
      <c r="D1700" s="171"/>
      <c r="E1700" s="100"/>
      <c r="F1700" s="102"/>
      <c r="G1700" s="100"/>
      <c r="H1700" s="100"/>
      <c r="I1700" s="35"/>
      <c r="J1700" s="7"/>
      <c r="K1700" s="35"/>
      <c r="L1700" s="151"/>
      <c r="M1700" s="112" t="str">
        <f t="shared" si="51"/>
        <v>19001</v>
      </c>
    </row>
    <row r="1701" s="85" customFormat="1" ht="20.1" customHeight="1" spans="1:13">
      <c r="A1701" s="98">
        <v>1700</v>
      </c>
      <c r="B1701" s="99">
        <v>44928</v>
      </c>
      <c r="C1701" s="143">
        <v>180020</v>
      </c>
      <c r="D1701" s="171" t="s">
        <v>480</v>
      </c>
      <c r="E1701" s="100">
        <v>22004</v>
      </c>
      <c r="F1701" s="102">
        <v>7.23045070871158</v>
      </c>
      <c r="G1701" s="100">
        <v>62.79</v>
      </c>
      <c r="H1701" s="100">
        <v>454</v>
      </c>
      <c r="I1701" s="35">
        <v>1046</v>
      </c>
      <c r="J1701" s="7" t="s">
        <v>88</v>
      </c>
      <c r="K1701" s="35"/>
      <c r="L1701" s="151" t="s">
        <v>261</v>
      </c>
      <c r="M1701" s="112" t="str">
        <f t="shared" si="51"/>
        <v>20231闽AW5Z36</v>
      </c>
    </row>
    <row r="1702" s="85" customFormat="1" ht="20.1" customHeight="1" spans="1:13">
      <c r="A1702" s="98">
        <v>1701</v>
      </c>
      <c r="B1702" s="99">
        <v>44937</v>
      </c>
      <c r="C1702" s="143">
        <v>180020</v>
      </c>
      <c r="D1702" s="171" t="s">
        <v>480</v>
      </c>
      <c r="E1702" s="100">
        <v>22861</v>
      </c>
      <c r="F1702" s="102">
        <v>7.43996232930466</v>
      </c>
      <c r="G1702" s="100">
        <v>63.71</v>
      </c>
      <c r="H1702" s="100">
        <v>474</v>
      </c>
      <c r="I1702" s="35">
        <v>572</v>
      </c>
      <c r="J1702" s="7" t="s">
        <v>88</v>
      </c>
      <c r="K1702" s="35"/>
      <c r="L1702" s="151" t="s">
        <v>261</v>
      </c>
      <c r="M1702" s="112" t="str">
        <f t="shared" si="51"/>
        <v>20231闽AW5Z36</v>
      </c>
    </row>
    <row r="1703" s="85" customFormat="1" ht="20.1" customHeight="1" spans="1:13">
      <c r="A1703" s="98">
        <v>1702</v>
      </c>
      <c r="B1703" s="99">
        <v>44956</v>
      </c>
      <c r="C1703" s="143">
        <v>180020</v>
      </c>
      <c r="D1703" s="171" t="s">
        <v>480</v>
      </c>
      <c r="E1703" s="100">
        <v>23627</v>
      </c>
      <c r="F1703" s="102">
        <v>7.26958706233318</v>
      </c>
      <c r="G1703" s="100">
        <v>63.69</v>
      </c>
      <c r="H1703" s="100">
        <v>463</v>
      </c>
      <c r="I1703" s="35">
        <v>109</v>
      </c>
      <c r="J1703" s="7" t="s">
        <v>88</v>
      </c>
      <c r="K1703" s="35"/>
      <c r="L1703" s="151" t="s">
        <v>261</v>
      </c>
      <c r="M1703" s="112" t="str">
        <f t="shared" si="51"/>
        <v>20231闽AW5Z36</v>
      </c>
    </row>
    <row r="1704" s="85" customFormat="1" ht="20.1" customHeight="1" spans="1:13">
      <c r="A1704" s="98">
        <v>1703</v>
      </c>
      <c r="B1704" s="99"/>
      <c r="C1704" s="143"/>
      <c r="D1704" s="171"/>
      <c r="E1704" s="100"/>
      <c r="F1704" s="102"/>
      <c r="G1704" s="100"/>
      <c r="H1704" s="100"/>
      <c r="I1704" s="35"/>
      <c r="J1704" s="7"/>
      <c r="K1704" s="35"/>
      <c r="L1704" s="151"/>
      <c r="M1704" s="112" t="str">
        <f t="shared" si="51"/>
        <v>19001</v>
      </c>
    </row>
    <row r="1705" s="85" customFormat="1" ht="20.1" customHeight="1" spans="1:13">
      <c r="A1705" s="98">
        <v>1704</v>
      </c>
      <c r="B1705" s="99">
        <v>44930</v>
      </c>
      <c r="C1705" s="143">
        <v>130015</v>
      </c>
      <c r="D1705" s="171" t="s">
        <v>465</v>
      </c>
      <c r="E1705" s="100">
        <v>7864</v>
      </c>
      <c r="F1705" s="102">
        <v>7.44025251766121</v>
      </c>
      <c r="G1705" s="100">
        <v>133.06</v>
      </c>
      <c r="H1705" s="100">
        <v>990</v>
      </c>
      <c r="I1705" s="35">
        <v>2124.6</v>
      </c>
      <c r="J1705" s="7" t="s">
        <v>166</v>
      </c>
      <c r="K1705" s="35"/>
      <c r="L1705" s="151" t="s">
        <v>261</v>
      </c>
      <c r="M1705" s="112" t="str">
        <f t="shared" si="51"/>
        <v>20231闽AU9316</v>
      </c>
    </row>
    <row r="1706" s="85" customFormat="1" ht="20.1" customHeight="1" spans="1:13">
      <c r="A1706" s="98">
        <v>1705</v>
      </c>
      <c r="B1706" s="99">
        <v>44936</v>
      </c>
      <c r="C1706" s="143">
        <v>130015</v>
      </c>
      <c r="D1706" s="171" t="s">
        <v>465</v>
      </c>
      <c r="E1706" s="100">
        <v>7962</v>
      </c>
      <c r="F1706" s="102">
        <v>7.43979137904587</v>
      </c>
      <c r="G1706" s="100">
        <v>130.38</v>
      </c>
      <c r="H1706" s="100">
        <v>970</v>
      </c>
      <c r="I1706" s="35">
        <v>1154.6</v>
      </c>
      <c r="J1706" s="7" t="s">
        <v>166</v>
      </c>
      <c r="K1706" s="35"/>
      <c r="L1706" s="151" t="s">
        <v>261</v>
      </c>
      <c r="M1706" s="112" t="str">
        <f t="shared" si="51"/>
        <v>20231闽AU9316</v>
      </c>
    </row>
    <row r="1707" s="85" customFormat="1" ht="20.1" customHeight="1" spans="1:13">
      <c r="A1707" s="98">
        <v>1706</v>
      </c>
      <c r="B1707" s="99">
        <v>44939</v>
      </c>
      <c r="C1707" s="143">
        <v>130015</v>
      </c>
      <c r="D1707" s="171" t="s">
        <v>465</v>
      </c>
      <c r="E1707" s="100">
        <v>8041</v>
      </c>
      <c r="F1707" s="102">
        <v>7.43978424625686</v>
      </c>
      <c r="G1707" s="100">
        <v>107.53</v>
      </c>
      <c r="H1707" s="100">
        <v>800</v>
      </c>
      <c r="I1707" s="35">
        <v>319.6</v>
      </c>
      <c r="J1707" s="7" t="s">
        <v>62</v>
      </c>
      <c r="K1707" s="35"/>
      <c r="L1707" s="151" t="s">
        <v>261</v>
      </c>
      <c r="M1707" s="112" t="str">
        <f t="shared" si="51"/>
        <v>20231闽AU9316</v>
      </c>
    </row>
    <row r="1708" s="85" customFormat="1" ht="20.1" customHeight="1" spans="1:13">
      <c r="A1708" s="98">
        <v>1707</v>
      </c>
      <c r="B1708" s="99">
        <v>44946</v>
      </c>
      <c r="C1708" s="143">
        <v>130015</v>
      </c>
      <c r="D1708" s="171" t="s">
        <v>465</v>
      </c>
      <c r="E1708" s="100">
        <v>8132</v>
      </c>
      <c r="F1708" s="102">
        <v>7.27025063567018</v>
      </c>
      <c r="G1708" s="100">
        <v>110.12</v>
      </c>
      <c r="H1708" s="100">
        <v>800.6</v>
      </c>
      <c r="I1708" s="35">
        <v>1500</v>
      </c>
      <c r="J1708" s="7" t="s">
        <v>62</v>
      </c>
      <c r="K1708" s="35"/>
      <c r="L1708" s="151" t="s">
        <v>261</v>
      </c>
      <c r="M1708" s="112" t="str">
        <f t="shared" si="51"/>
        <v>20231闽AU9316</v>
      </c>
    </row>
    <row r="1709" s="85" customFormat="1" ht="20.1" customHeight="1" spans="1:13">
      <c r="A1709" s="98">
        <v>1708</v>
      </c>
      <c r="B1709" s="99">
        <v>44955</v>
      </c>
      <c r="C1709" s="143">
        <v>130015</v>
      </c>
      <c r="D1709" s="171" t="s">
        <v>465</v>
      </c>
      <c r="E1709" s="100">
        <v>8244</v>
      </c>
      <c r="F1709" s="102">
        <v>7.27008360596147</v>
      </c>
      <c r="G1709" s="100">
        <v>110.04</v>
      </c>
      <c r="H1709" s="100">
        <v>800</v>
      </c>
      <c r="I1709" s="35">
        <v>700</v>
      </c>
      <c r="J1709" s="7" t="s">
        <v>62</v>
      </c>
      <c r="K1709" s="35"/>
      <c r="L1709" s="151" t="s">
        <v>261</v>
      </c>
      <c r="M1709" s="112" t="str">
        <f t="shared" si="51"/>
        <v>20231闽AU9316</v>
      </c>
    </row>
    <row r="1710" s="85" customFormat="1" ht="20.1" customHeight="1" spans="1:13">
      <c r="A1710" s="98">
        <v>1709</v>
      </c>
      <c r="B1710" s="99"/>
      <c r="C1710" s="143"/>
      <c r="D1710" s="171"/>
      <c r="E1710" s="100"/>
      <c r="F1710" s="102"/>
      <c r="G1710" s="100"/>
      <c r="H1710" s="100"/>
      <c r="I1710" s="35"/>
      <c r="J1710" s="7"/>
      <c r="K1710" s="35"/>
      <c r="L1710" s="151"/>
      <c r="M1710" s="112" t="str">
        <f t="shared" si="51"/>
        <v>19001</v>
      </c>
    </row>
    <row r="1711" s="85" customFormat="1" ht="20.1" customHeight="1" spans="1:13">
      <c r="A1711" s="98">
        <v>1710</v>
      </c>
      <c r="B1711" s="99">
        <v>44928</v>
      </c>
      <c r="C1711" s="143">
        <v>144001</v>
      </c>
      <c r="D1711" s="171" t="s">
        <v>481</v>
      </c>
      <c r="E1711" s="100">
        <v>159459</v>
      </c>
      <c r="F1711" s="102">
        <v>7.23000239253529</v>
      </c>
      <c r="G1711" s="100">
        <v>125.39</v>
      </c>
      <c r="H1711" s="100">
        <v>906.57</v>
      </c>
      <c r="I1711" s="35">
        <v>4187.07</v>
      </c>
      <c r="J1711" s="7" t="s">
        <v>42</v>
      </c>
      <c r="K1711" s="35"/>
      <c r="L1711" s="151" t="s">
        <v>261</v>
      </c>
      <c r="M1711" s="112" t="str">
        <f t="shared" si="51"/>
        <v>20231闽AR5325</v>
      </c>
    </row>
    <row r="1712" s="85" customFormat="1" ht="20.1" customHeight="1" spans="1:13">
      <c r="A1712" s="98">
        <v>1711</v>
      </c>
      <c r="B1712" s="99">
        <v>44931</v>
      </c>
      <c r="C1712" s="143">
        <v>144001</v>
      </c>
      <c r="D1712" s="171" t="s">
        <v>481</v>
      </c>
      <c r="E1712" s="100">
        <v>159653</v>
      </c>
      <c r="F1712" s="102">
        <v>7.43999028182702</v>
      </c>
      <c r="G1712" s="100">
        <v>123.48</v>
      </c>
      <c r="H1712" s="100">
        <v>918.69</v>
      </c>
      <c r="I1712" s="35">
        <v>3215.36</v>
      </c>
      <c r="J1712" s="7" t="s">
        <v>42</v>
      </c>
      <c r="K1712" s="35"/>
      <c r="L1712" s="151" t="s">
        <v>261</v>
      </c>
      <c r="M1712" s="112" t="str">
        <f t="shared" si="51"/>
        <v>20231闽AR5325</v>
      </c>
    </row>
    <row r="1713" s="85" customFormat="1" ht="20.1" customHeight="1" spans="1:13">
      <c r="A1713" s="98">
        <v>1712</v>
      </c>
      <c r="B1713" s="99">
        <v>44936</v>
      </c>
      <c r="C1713" s="143">
        <v>144001</v>
      </c>
      <c r="D1713" s="171" t="s">
        <v>481</v>
      </c>
      <c r="E1713" s="100">
        <v>159971</v>
      </c>
      <c r="F1713" s="102">
        <v>7.43998829039813</v>
      </c>
      <c r="G1713" s="100">
        <v>136.64</v>
      </c>
      <c r="H1713" s="100">
        <v>1016.6</v>
      </c>
      <c r="I1713" s="35">
        <v>2198.76</v>
      </c>
      <c r="J1713" s="7" t="s">
        <v>42</v>
      </c>
      <c r="K1713" s="35"/>
      <c r="L1713" s="151" t="s">
        <v>261</v>
      </c>
      <c r="M1713" s="112" t="str">
        <f t="shared" si="51"/>
        <v>20231闽AR5325</v>
      </c>
    </row>
    <row r="1714" s="85" customFormat="1" ht="20.1" customHeight="1" spans="1:13">
      <c r="A1714" s="98">
        <v>1713</v>
      </c>
      <c r="B1714" s="99">
        <v>44941</v>
      </c>
      <c r="C1714" s="143">
        <v>144001</v>
      </c>
      <c r="D1714" s="171" t="s">
        <v>481</v>
      </c>
      <c r="E1714" s="100">
        <v>160298</v>
      </c>
      <c r="F1714" s="102">
        <v>7.44003729737484</v>
      </c>
      <c r="G1714" s="100">
        <v>139.42</v>
      </c>
      <c r="H1714" s="100">
        <v>1037.29</v>
      </c>
      <c r="I1714" s="35">
        <v>1161.47</v>
      </c>
      <c r="J1714" s="7" t="s">
        <v>42</v>
      </c>
      <c r="K1714" s="35"/>
      <c r="L1714" s="151" t="s">
        <v>261</v>
      </c>
      <c r="M1714" s="112" t="str">
        <f t="shared" si="51"/>
        <v>20231闽AR5325</v>
      </c>
    </row>
    <row r="1715" s="85" customFormat="1" ht="20.1" customHeight="1" spans="1:13">
      <c r="A1715" s="98">
        <v>1714</v>
      </c>
      <c r="B1715" s="99">
        <v>44943</v>
      </c>
      <c r="C1715" s="143">
        <v>144001</v>
      </c>
      <c r="D1715" s="171" t="s">
        <v>481</v>
      </c>
      <c r="E1715" s="100">
        <v>160490</v>
      </c>
      <c r="F1715" s="102">
        <v>7.44</v>
      </c>
      <c r="G1715" s="100">
        <v>122.5</v>
      </c>
      <c r="H1715" s="100">
        <v>911.4</v>
      </c>
      <c r="I1715" s="35">
        <v>250.07</v>
      </c>
      <c r="J1715" s="7" t="s">
        <v>42</v>
      </c>
      <c r="K1715" s="35"/>
      <c r="L1715" s="151" t="s">
        <v>261</v>
      </c>
      <c r="M1715" s="112" t="str">
        <f t="shared" si="51"/>
        <v>20231闽AR5325</v>
      </c>
    </row>
    <row r="1716" s="85" customFormat="1" ht="20.1" customHeight="1" spans="1:13">
      <c r="A1716" s="98">
        <v>1715</v>
      </c>
      <c r="B1716" s="99">
        <v>44955</v>
      </c>
      <c r="C1716" s="143">
        <v>144001</v>
      </c>
      <c r="D1716" s="171" t="s">
        <v>481</v>
      </c>
      <c r="E1716" s="100">
        <v>160733</v>
      </c>
      <c r="F1716" s="102">
        <v>7.26999519153711</v>
      </c>
      <c r="G1716" s="100">
        <v>124.78</v>
      </c>
      <c r="H1716" s="100">
        <v>907.15</v>
      </c>
      <c r="I1716" s="35">
        <v>2342.92</v>
      </c>
      <c r="J1716" s="7" t="s">
        <v>42</v>
      </c>
      <c r="K1716" s="35"/>
      <c r="L1716" s="151" t="s">
        <v>261</v>
      </c>
      <c r="M1716" s="112" t="str">
        <f t="shared" si="51"/>
        <v>20231闽AR5325</v>
      </c>
    </row>
    <row r="1717" s="85" customFormat="1" ht="20.1" customHeight="1" spans="1:13">
      <c r="A1717" s="98">
        <v>1716</v>
      </c>
      <c r="B1717" s="99"/>
      <c r="C1717" s="143"/>
      <c r="D1717" s="171"/>
      <c r="E1717" s="100"/>
      <c r="F1717" s="102"/>
      <c r="G1717" s="100"/>
      <c r="H1717" s="100"/>
      <c r="I1717" s="35"/>
      <c r="J1717" s="7"/>
      <c r="K1717" s="35"/>
      <c r="L1717" s="151"/>
      <c r="M1717" s="112" t="str">
        <f t="shared" si="51"/>
        <v>19001</v>
      </c>
    </row>
    <row r="1718" s="85" customFormat="1" ht="20.1" customHeight="1" spans="1:13">
      <c r="A1718" s="98">
        <v>1717</v>
      </c>
      <c r="B1718" s="99">
        <v>44927</v>
      </c>
      <c r="C1718" s="143">
        <v>141012</v>
      </c>
      <c r="D1718" s="171" t="s">
        <v>482</v>
      </c>
      <c r="E1718" s="100">
        <v>27058</v>
      </c>
      <c r="F1718" s="102">
        <v>7.22973547673726</v>
      </c>
      <c r="G1718" s="100">
        <v>117.57</v>
      </c>
      <c r="H1718" s="100">
        <v>850</v>
      </c>
      <c r="I1718" s="35">
        <v>1576</v>
      </c>
      <c r="J1718" s="7" t="s">
        <v>156</v>
      </c>
      <c r="K1718" s="35"/>
      <c r="L1718" s="151" t="s">
        <v>261</v>
      </c>
      <c r="M1718" s="112" t="str">
        <f t="shared" si="51"/>
        <v>20231闽AU9387</v>
      </c>
    </row>
    <row r="1719" s="85" customFormat="1" ht="20.1" customHeight="1" spans="1:13">
      <c r="A1719" s="98">
        <v>1718</v>
      </c>
      <c r="B1719" s="99">
        <v>44929</v>
      </c>
      <c r="C1719" s="143">
        <v>141012</v>
      </c>
      <c r="D1719" s="171" t="s">
        <v>482</v>
      </c>
      <c r="E1719" s="100">
        <v>27430</v>
      </c>
      <c r="F1719" s="102">
        <v>7.22956361401352</v>
      </c>
      <c r="G1719" s="100">
        <v>130.16</v>
      </c>
      <c r="H1719" s="100">
        <v>941</v>
      </c>
      <c r="I1719" s="35">
        <v>635</v>
      </c>
      <c r="J1719" s="7" t="s">
        <v>156</v>
      </c>
      <c r="K1719" s="35"/>
      <c r="L1719" s="151" t="s">
        <v>261</v>
      </c>
      <c r="M1719" s="112" t="str">
        <f t="shared" si="51"/>
        <v>20231闽AU9387</v>
      </c>
    </row>
    <row r="1720" s="85" customFormat="1" ht="20.1" customHeight="1" spans="1:13">
      <c r="A1720" s="98">
        <v>1719</v>
      </c>
      <c r="B1720" s="99">
        <v>44930</v>
      </c>
      <c r="C1720" s="143">
        <v>141012</v>
      </c>
      <c r="D1720" s="171" t="s">
        <v>482</v>
      </c>
      <c r="E1720" s="100">
        <v>27802</v>
      </c>
      <c r="F1720" s="102">
        <v>7.43993917891536</v>
      </c>
      <c r="G1720" s="100">
        <v>118.38</v>
      </c>
      <c r="H1720" s="100">
        <v>880.74</v>
      </c>
      <c r="I1720" s="35">
        <v>2754.26</v>
      </c>
      <c r="J1720" s="7" t="s">
        <v>156</v>
      </c>
      <c r="K1720" s="35"/>
      <c r="L1720" s="151" t="s">
        <v>261</v>
      </c>
      <c r="M1720" s="112" t="str">
        <f t="shared" si="51"/>
        <v>20231闽AU9387</v>
      </c>
    </row>
    <row r="1721" s="85" customFormat="1" ht="20.1" customHeight="1" spans="1:13">
      <c r="A1721" s="98">
        <v>1720</v>
      </c>
      <c r="B1721" s="99">
        <v>44931</v>
      </c>
      <c r="C1721" s="143">
        <v>141012</v>
      </c>
      <c r="D1721" s="171" t="s">
        <v>482</v>
      </c>
      <c r="E1721" s="100">
        <v>28152</v>
      </c>
      <c r="F1721" s="102">
        <v>7.43999645735542</v>
      </c>
      <c r="G1721" s="100">
        <v>112.91</v>
      </c>
      <c r="H1721" s="100">
        <v>840.05</v>
      </c>
      <c r="I1721" s="35">
        <v>1872.21</v>
      </c>
      <c r="J1721" s="7" t="s">
        <v>156</v>
      </c>
      <c r="K1721" s="35"/>
      <c r="L1721" s="151" t="s">
        <v>261</v>
      </c>
      <c r="M1721" s="112" t="str">
        <f t="shared" si="51"/>
        <v>20231闽AU9387</v>
      </c>
    </row>
    <row r="1722" s="85" customFormat="1" ht="20.1" customHeight="1" spans="1:13">
      <c r="A1722" s="98">
        <v>1721</v>
      </c>
      <c r="B1722" s="99">
        <v>44932</v>
      </c>
      <c r="C1722" s="143">
        <v>141012</v>
      </c>
      <c r="D1722" s="171" t="s">
        <v>482</v>
      </c>
      <c r="E1722" s="100">
        <v>28427</v>
      </c>
      <c r="F1722" s="102">
        <v>7.43990581490581</v>
      </c>
      <c r="G1722" s="100">
        <v>97.68</v>
      </c>
      <c r="H1722" s="100">
        <v>726.73</v>
      </c>
      <c r="I1722" s="35">
        <v>1145.48</v>
      </c>
      <c r="J1722" s="162" t="s">
        <v>450</v>
      </c>
      <c r="K1722" s="35"/>
      <c r="L1722" s="151" t="s">
        <v>261</v>
      </c>
      <c r="M1722" s="112" t="str">
        <f t="shared" si="51"/>
        <v>20231闽AU9387</v>
      </c>
    </row>
    <row r="1723" s="85" customFormat="1" ht="20.1" customHeight="1" spans="1:13">
      <c r="A1723" s="98">
        <v>1722</v>
      </c>
      <c r="B1723" s="99">
        <v>44932</v>
      </c>
      <c r="C1723" s="143">
        <v>141012</v>
      </c>
      <c r="D1723" s="171" t="s">
        <v>482</v>
      </c>
      <c r="E1723" s="100">
        <v>28725</v>
      </c>
      <c r="F1723" s="102">
        <v>7.43973812121813</v>
      </c>
      <c r="G1723" s="100">
        <v>100.81</v>
      </c>
      <c r="H1723" s="100">
        <v>750</v>
      </c>
      <c r="I1723" s="35">
        <v>395.48</v>
      </c>
      <c r="J1723" s="7" t="s">
        <v>156</v>
      </c>
      <c r="K1723" s="35"/>
      <c r="L1723" s="151" t="s">
        <v>261</v>
      </c>
      <c r="M1723" s="112" t="str">
        <f t="shared" si="51"/>
        <v>20231闽AU9387</v>
      </c>
    </row>
    <row r="1724" s="85" customFormat="1" ht="20.1" customHeight="1" spans="1:13">
      <c r="A1724" s="98">
        <v>1723</v>
      </c>
      <c r="B1724" s="99">
        <v>44933</v>
      </c>
      <c r="C1724" s="143">
        <v>141012</v>
      </c>
      <c r="D1724" s="171" t="s">
        <v>482</v>
      </c>
      <c r="E1724" s="100">
        <v>29044</v>
      </c>
      <c r="F1724" s="102">
        <v>7.43957420162805</v>
      </c>
      <c r="G1724" s="100">
        <v>47.91</v>
      </c>
      <c r="H1724" s="100">
        <v>356.43</v>
      </c>
      <c r="I1724" s="35">
        <v>0</v>
      </c>
      <c r="J1724" s="7" t="s">
        <v>156</v>
      </c>
      <c r="K1724" s="35"/>
      <c r="L1724" s="151" t="s">
        <v>261</v>
      </c>
      <c r="M1724" s="112" t="str">
        <f t="shared" si="51"/>
        <v>20231闽AU9387</v>
      </c>
    </row>
    <row r="1725" s="85" customFormat="1" ht="20.1" customHeight="1" spans="1:13">
      <c r="A1725" s="98">
        <v>1724</v>
      </c>
      <c r="B1725" s="99">
        <v>44934</v>
      </c>
      <c r="C1725" s="143">
        <v>141012</v>
      </c>
      <c r="D1725" s="171" t="s">
        <v>482</v>
      </c>
      <c r="E1725" s="100">
        <v>29217</v>
      </c>
      <c r="F1725" s="102">
        <v>7.4398249452954</v>
      </c>
      <c r="G1725" s="100">
        <v>132.53</v>
      </c>
      <c r="H1725" s="100">
        <v>986</v>
      </c>
      <c r="I1725" s="35">
        <v>2014</v>
      </c>
      <c r="J1725" s="7" t="s">
        <v>156</v>
      </c>
      <c r="K1725" s="35"/>
      <c r="L1725" s="151" t="s">
        <v>261</v>
      </c>
      <c r="M1725" s="112" t="str">
        <f t="shared" si="51"/>
        <v>20231闽AU9387</v>
      </c>
    </row>
    <row r="1726" s="85" customFormat="1" ht="20.1" customHeight="1" spans="1:13">
      <c r="A1726" s="98">
        <v>1725</v>
      </c>
      <c r="B1726" s="99">
        <v>44935</v>
      </c>
      <c r="C1726" s="143">
        <v>141012</v>
      </c>
      <c r="D1726" s="171" t="s">
        <v>482</v>
      </c>
      <c r="E1726" s="100">
        <v>29577</v>
      </c>
      <c r="F1726" s="102">
        <v>7.43993937097385</v>
      </c>
      <c r="G1726" s="100">
        <v>105.56</v>
      </c>
      <c r="H1726" s="100">
        <v>785.36</v>
      </c>
      <c r="I1726" s="35">
        <v>1228.64</v>
      </c>
      <c r="J1726" s="162" t="s">
        <v>450</v>
      </c>
      <c r="K1726" s="35"/>
      <c r="L1726" s="151" t="s">
        <v>261</v>
      </c>
      <c r="M1726" s="112" t="str">
        <f t="shared" si="51"/>
        <v>20231闽AU9387</v>
      </c>
    </row>
    <row r="1727" s="85" customFormat="1" ht="20.1" customHeight="1" spans="1:13">
      <c r="A1727" s="98">
        <v>1726</v>
      </c>
      <c r="B1727" s="99">
        <v>44935</v>
      </c>
      <c r="C1727" s="143">
        <v>141012</v>
      </c>
      <c r="D1727" s="171" t="s">
        <v>482</v>
      </c>
      <c r="E1727" s="100">
        <v>29875</v>
      </c>
      <c r="F1727" s="102">
        <v>7.43995711222302</v>
      </c>
      <c r="G1727" s="100">
        <v>111.92</v>
      </c>
      <c r="H1727" s="100">
        <v>832.68</v>
      </c>
      <c r="I1727" s="35">
        <v>395.96</v>
      </c>
      <c r="J1727" s="162" t="s">
        <v>450</v>
      </c>
      <c r="K1727" s="35"/>
      <c r="L1727" s="151" t="s">
        <v>261</v>
      </c>
      <c r="M1727" s="112" t="str">
        <f t="shared" si="51"/>
        <v>20231闽AU9387</v>
      </c>
    </row>
    <row r="1728" s="85" customFormat="1" ht="20.1" customHeight="1" spans="1:13">
      <c r="A1728" s="98">
        <v>1727</v>
      </c>
      <c r="B1728" s="99">
        <v>44936</v>
      </c>
      <c r="C1728" s="143">
        <v>141012</v>
      </c>
      <c r="D1728" s="171" t="s">
        <v>482</v>
      </c>
      <c r="E1728" s="100">
        <v>30098</v>
      </c>
      <c r="F1728" s="102">
        <v>7.43905607274302</v>
      </c>
      <c r="G1728" s="100">
        <v>46.19</v>
      </c>
      <c r="H1728" s="100">
        <v>343.61</v>
      </c>
      <c r="I1728" s="35">
        <v>0</v>
      </c>
      <c r="J1728" s="7" t="s">
        <v>156</v>
      </c>
      <c r="K1728" s="35"/>
      <c r="L1728" s="151" t="s">
        <v>261</v>
      </c>
      <c r="M1728" s="112" t="str">
        <f t="shared" si="51"/>
        <v>20231闽AU9387</v>
      </c>
    </row>
    <row r="1729" s="85" customFormat="1" ht="20.1" customHeight="1" spans="1:13">
      <c r="A1729" s="98">
        <v>1728</v>
      </c>
      <c r="B1729" s="99">
        <v>44937</v>
      </c>
      <c r="C1729" s="143">
        <v>141012</v>
      </c>
      <c r="D1729" s="171" t="s">
        <v>482</v>
      </c>
      <c r="E1729" s="100">
        <v>30330</v>
      </c>
      <c r="F1729" s="102">
        <v>7.43984430290163</v>
      </c>
      <c r="G1729" s="100">
        <v>113.04</v>
      </c>
      <c r="H1729" s="100">
        <v>841</v>
      </c>
      <c r="I1729" s="35">
        <v>2159</v>
      </c>
      <c r="J1729" s="7" t="s">
        <v>156</v>
      </c>
      <c r="K1729" s="35"/>
      <c r="L1729" s="151" t="s">
        <v>261</v>
      </c>
      <c r="M1729" s="112" t="str">
        <f t="shared" si="51"/>
        <v>20231闽AU9387</v>
      </c>
    </row>
    <row r="1730" s="85" customFormat="1" ht="20.1" customHeight="1" spans="1:13">
      <c r="A1730" s="98">
        <v>1729</v>
      </c>
      <c r="B1730" s="99">
        <v>44938</v>
      </c>
      <c r="C1730" s="143">
        <v>141012</v>
      </c>
      <c r="D1730" s="171" t="s">
        <v>482</v>
      </c>
      <c r="E1730" s="100">
        <v>30702</v>
      </c>
      <c r="F1730" s="102">
        <v>7.43989349205106</v>
      </c>
      <c r="G1730" s="100">
        <v>127.69</v>
      </c>
      <c r="H1730" s="100">
        <v>950</v>
      </c>
      <c r="I1730" s="35">
        <v>1209</v>
      </c>
      <c r="J1730" s="7" t="s">
        <v>156</v>
      </c>
      <c r="K1730" s="35"/>
      <c r="L1730" s="151" t="s">
        <v>261</v>
      </c>
      <c r="M1730" s="112" t="str">
        <f t="shared" si="51"/>
        <v>20231闽AU9387</v>
      </c>
    </row>
    <row r="1731" s="85" customFormat="1" ht="20.1" customHeight="1" spans="1:13">
      <c r="A1731" s="98">
        <v>1730</v>
      </c>
      <c r="B1731" s="99">
        <v>44939</v>
      </c>
      <c r="C1731" s="143">
        <v>141012</v>
      </c>
      <c r="D1731" s="171" t="s">
        <v>482</v>
      </c>
      <c r="E1731" s="100">
        <v>30925</v>
      </c>
      <c r="F1731" s="102">
        <v>7.43997599039616</v>
      </c>
      <c r="G1731" s="100">
        <v>66.64</v>
      </c>
      <c r="H1731" s="100">
        <v>495.8</v>
      </c>
      <c r="I1731" s="35">
        <v>713.2</v>
      </c>
      <c r="J1731" s="162" t="s">
        <v>450</v>
      </c>
      <c r="K1731" s="35"/>
      <c r="L1731" s="151" t="s">
        <v>261</v>
      </c>
      <c r="M1731" s="112" t="str">
        <f t="shared" ref="M1731:M1794" si="52">YEAR(B1731)&amp;MONTH(B1731)&amp;D1731</f>
        <v>20231闽AU9387</v>
      </c>
    </row>
    <row r="1732" s="85" customFormat="1" ht="20.1" customHeight="1" spans="1:13">
      <c r="A1732" s="98">
        <v>1731</v>
      </c>
      <c r="B1732" s="99">
        <v>44940</v>
      </c>
      <c r="C1732" s="143">
        <v>141012</v>
      </c>
      <c r="D1732" s="171" t="s">
        <v>482</v>
      </c>
      <c r="E1732" s="100">
        <v>31297</v>
      </c>
      <c r="F1732" s="102">
        <v>7.43924063836445</v>
      </c>
      <c r="G1732" s="100">
        <v>95.87</v>
      </c>
      <c r="H1732" s="100">
        <v>713.2</v>
      </c>
      <c r="I1732" s="35">
        <v>0</v>
      </c>
      <c r="J1732" s="162" t="s">
        <v>450</v>
      </c>
      <c r="K1732" s="35"/>
      <c r="L1732" s="151" t="s">
        <v>261</v>
      </c>
      <c r="M1732" s="112" t="str">
        <f t="shared" si="52"/>
        <v>20231闽AU9387</v>
      </c>
    </row>
    <row r="1733" s="85" customFormat="1" ht="20.1" customHeight="1" spans="1:13">
      <c r="A1733" s="98">
        <v>1732</v>
      </c>
      <c r="B1733" s="99">
        <v>44940</v>
      </c>
      <c r="C1733" s="143">
        <v>141012</v>
      </c>
      <c r="D1733" s="171" t="s">
        <v>482</v>
      </c>
      <c r="E1733" s="100">
        <v>31440</v>
      </c>
      <c r="F1733" s="102">
        <v>7.43962458509786</v>
      </c>
      <c r="G1733" s="100">
        <v>87.37</v>
      </c>
      <c r="H1733" s="100">
        <v>650</v>
      </c>
      <c r="I1733" s="35">
        <v>2350</v>
      </c>
      <c r="J1733" s="7" t="s">
        <v>156</v>
      </c>
      <c r="K1733" s="35"/>
      <c r="L1733" s="151" t="s">
        <v>261</v>
      </c>
      <c r="M1733" s="112" t="str">
        <f t="shared" si="52"/>
        <v>20231闽AU9387</v>
      </c>
    </row>
    <row r="1734" s="85" customFormat="1" ht="20.1" customHeight="1" spans="1:13">
      <c r="A1734" s="98">
        <v>1733</v>
      </c>
      <c r="B1734" s="99">
        <v>44941</v>
      </c>
      <c r="C1734" s="143">
        <v>141012</v>
      </c>
      <c r="D1734" s="171" t="s">
        <v>482</v>
      </c>
      <c r="E1734" s="100">
        <v>31697</v>
      </c>
      <c r="F1734" s="102">
        <v>7.43990843189622</v>
      </c>
      <c r="G1734" s="100">
        <v>104.84</v>
      </c>
      <c r="H1734" s="100">
        <v>780</v>
      </c>
      <c r="I1734" s="35">
        <v>1523</v>
      </c>
      <c r="J1734" s="7" t="s">
        <v>156</v>
      </c>
      <c r="K1734" s="35"/>
      <c r="L1734" s="151" t="s">
        <v>261</v>
      </c>
      <c r="M1734" s="112" t="str">
        <f t="shared" si="52"/>
        <v>20231闽AU9387</v>
      </c>
    </row>
    <row r="1735" s="85" customFormat="1" ht="20.1" customHeight="1" spans="1:13">
      <c r="A1735" s="98">
        <v>1734</v>
      </c>
      <c r="B1735" s="99">
        <v>44942</v>
      </c>
      <c r="C1735" s="143">
        <v>141012</v>
      </c>
      <c r="D1735" s="171" t="s">
        <v>482</v>
      </c>
      <c r="E1735" s="100">
        <v>31995</v>
      </c>
      <c r="F1735" s="102">
        <v>7.43938601081458</v>
      </c>
      <c r="G1735" s="100">
        <v>114.66</v>
      </c>
      <c r="H1735" s="100">
        <v>853</v>
      </c>
      <c r="I1735" s="35">
        <v>670</v>
      </c>
      <c r="J1735" s="7" t="s">
        <v>156</v>
      </c>
      <c r="K1735" s="35"/>
      <c r="L1735" s="151" t="s">
        <v>261</v>
      </c>
      <c r="M1735" s="112" t="str">
        <f t="shared" si="52"/>
        <v>20231闽AU9387</v>
      </c>
    </row>
    <row r="1736" s="85" customFormat="1" ht="20.1" customHeight="1" spans="1:13">
      <c r="A1736" s="98">
        <v>1735</v>
      </c>
      <c r="B1736" s="99">
        <v>44945</v>
      </c>
      <c r="C1736" s="143">
        <v>141012</v>
      </c>
      <c r="D1736" s="171" t="s">
        <v>482</v>
      </c>
      <c r="E1736" s="100">
        <v>32333</v>
      </c>
      <c r="F1736" s="102">
        <v>7.269889224572</v>
      </c>
      <c r="G1736" s="100">
        <v>89.37</v>
      </c>
      <c r="H1736" s="100">
        <v>649.71</v>
      </c>
      <c r="I1736" s="35">
        <v>20.29</v>
      </c>
      <c r="J1736" s="7" t="s">
        <v>42</v>
      </c>
      <c r="K1736" s="35"/>
      <c r="L1736" s="151" t="s">
        <v>261</v>
      </c>
      <c r="M1736" s="112" t="str">
        <f t="shared" si="52"/>
        <v>20231闽AU9387</v>
      </c>
    </row>
    <row r="1737" s="85" customFormat="1" ht="20.1" customHeight="1" spans="1:13">
      <c r="A1737" s="98">
        <v>1736</v>
      </c>
      <c r="B1737" s="99">
        <v>44946</v>
      </c>
      <c r="C1737" s="143">
        <v>141012</v>
      </c>
      <c r="D1737" s="171" t="s">
        <v>482</v>
      </c>
      <c r="E1737" s="100">
        <v>32641</v>
      </c>
      <c r="F1737" s="102">
        <v>7.26997326997327</v>
      </c>
      <c r="G1737" s="100">
        <v>134.68</v>
      </c>
      <c r="H1737" s="100">
        <v>979.12</v>
      </c>
      <c r="I1737" s="35">
        <v>2041.17</v>
      </c>
      <c r="J1737" s="7" t="s">
        <v>42</v>
      </c>
      <c r="K1737" s="35"/>
      <c r="L1737" s="151" t="s">
        <v>261</v>
      </c>
      <c r="M1737" s="112" t="str">
        <f t="shared" si="52"/>
        <v>20231闽AU9387</v>
      </c>
    </row>
    <row r="1738" s="85" customFormat="1" ht="20.1" customHeight="1" spans="1:13">
      <c r="A1738" s="98">
        <v>1737</v>
      </c>
      <c r="B1738" s="99">
        <v>44946</v>
      </c>
      <c r="C1738" s="143">
        <v>141012</v>
      </c>
      <c r="D1738" s="171" t="s">
        <v>482</v>
      </c>
      <c r="E1738" s="100">
        <v>32918</v>
      </c>
      <c r="F1738" s="102">
        <v>7.26917916819124</v>
      </c>
      <c r="G1738" s="100">
        <v>81.99</v>
      </c>
      <c r="H1738" s="100">
        <v>596</v>
      </c>
      <c r="I1738" s="35">
        <v>1445.17</v>
      </c>
      <c r="J1738" s="7" t="s">
        <v>156</v>
      </c>
      <c r="K1738" s="35"/>
      <c r="L1738" s="151" t="s">
        <v>261</v>
      </c>
      <c r="M1738" s="112" t="str">
        <f t="shared" si="52"/>
        <v>20231闽AU9387</v>
      </c>
    </row>
    <row r="1739" s="85" customFormat="1" ht="20.1" customHeight="1" spans="1:13">
      <c r="A1739" s="98">
        <v>1738</v>
      </c>
      <c r="B1739" s="99">
        <v>44949</v>
      </c>
      <c r="C1739" s="143">
        <v>141012</v>
      </c>
      <c r="D1739" s="171" t="s">
        <v>482</v>
      </c>
      <c r="E1739" s="100">
        <v>33228</v>
      </c>
      <c r="F1739" s="102">
        <v>7.27003411833236</v>
      </c>
      <c r="G1739" s="100">
        <v>120.17</v>
      </c>
      <c r="H1739" s="100">
        <v>873.64</v>
      </c>
      <c r="I1739" s="35">
        <v>571.53</v>
      </c>
      <c r="J1739" s="7" t="s">
        <v>42</v>
      </c>
      <c r="K1739" s="35"/>
      <c r="L1739" s="151" t="s">
        <v>261</v>
      </c>
      <c r="M1739" s="112" t="str">
        <f t="shared" si="52"/>
        <v>20231闽AU9387</v>
      </c>
    </row>
    <row r="1740" s="85" customFormat="1" ht="20.1" customHeight="1" spans="1:13">
      <c r="A1740" s="98">
        <v>1739</v>
      </c>
      <c r="B1740" s="99">
        <v>44950</v>
      </c>
      <c r="C1740" s="143">
        <v>141012</v>
      </c>
      <c r="D1740" s="171" t="s">
        <v>482</v>
      </c>
      <c r="E1740" s="100">
        <v>33579</v>
      </c>
      <c r="F1740" s="102">
        <v>7.26948850623463</v>
      </c>
      <c r="G1740" s="100">
        <v>117.89</v>
      </c>
      <c r="H1740" s="100">
        <v>857</v>
      </c>
      <c r="I1740" s="35">
        <v>2609.53</v>
      </c>
      <c r="J1740" s="7" t="s">
        <v>42</v>
      </c>
      <c r="K1740" s="35"/>
      <c r="L1740" s="151" t="s">
        <v>261</v>
      </c>
      <c r="M1740" s="112" t="str">
        <f t="shared" si="52"/>
        <v>20231闽AU9387</v>
      </c>
    </row>
    <row r="1741" s="85" customFormat="1" ht="20.1" customHeight="1" spans="1:13">
      <c r="A1741" s="98">
        <v>1740</v>
      </c>
      <c r="B1741" s="99">
        <v>44951</v>
      </c>
      <c r="C1741" s="143">
        <v>141012</v>
      </c>
      <c r="D1741" s="171" t="s">
        <v>482</v>
      </c>
      <c r="E1741" s="100">
        <v>33834</v>
      </c>
      <c r="F1741" s="102">
        <v>7.26995391705069</v>
      </c>
      <c r="G1741" s="100">
        <v>108.5</v>
      </c>
      <c r="H1741" s="100">
        <v>788.79</v>
      </c>
      <c r="I1741" s="35">
        <v>1820.74</v>
      </c>
      <c r="J1741" s="7" t="s">
        <v>42</v>
      </c>
      <c r="K1741" s="35"/>
      <c r="L1741" s="151" t="s">
        <v>261</v>
      </c>
      <c r="M1741" s="112" t="str">
        <f t="shared" si="52"/>
        <v>20231闽AU9387</v>
      </c>
    </row>
    <row r="1742" s="85" customFormat="1" ht="20.1" customHeight="1" spans="1:13">
      <c r="A1742" s="98">
        <v>1741</v>
      </c>
      <c r="B1742" s="99">
        <v>44952</v>
      </c>
      <c r="C1742" s="143">
        <v>141012</v>
      </c>
      <c r="D1742" s="171" t="s">
        <v>482</v>
      </c>
      <c r="E1742" s="100">
        <v>34164</v>
      </c>
      <c r="F1742" s="102">
        <v>7.26978998384491</v>
      </c>
      <c r="G1742" s="100">
        <v>123.8</v>
      </c>
      <c r="H1742" s="100">
        <v>900</v>
      </c>
      <c r="I1742" s="35">
        <v>920.74</v>
      </c>
      <c r="J1742" s="7" t="s">
        <v>42</v>
      </c>
      <c r="K1742" s="35"/>
      <c r="L1742" s="151" t="s">
        <v>261</v>
      </c>
      <c r="M1742" s="112" t="str">
        <f t="shared" si="52"/>
        <v>20231闽AU9387</v>
      </c>
    </row>
    <row r="1743" s="85" customFormat="1" ht="20.1" customHeight="1" spans="1:13">
      <c r="A1743" s="98">
        <v>1742</v>
      </c>
      <c r="B1743" s="99">
        <v>44954</v>
      </c>
      <c r="C1743" s="143">
        <v>141012</v>
      </c>
      <c r="D1743" s="171" t="s">
        <v>482</v>
      </c>
      <c r="E1743" s="100">
        <v>34535</v>
      </c>
      <c r="F1743" s="102">
        <v>7.26964226011367</v>
      </c>
      <c r="G1743" s="100">
        <v>119.64</v>
      </c>
      <c r="H1743" s="100">
        <v>869.74</v>
      </c>
      <c r="I1743" s="35">
        <v>0</v>
      </c>
      <c r="J1743" s="7" t="s">
        <v>42</v>
      </c>
      <c r="K1743" s="35"/>
      <c r="L1743" s="151" t="s">
        <v>261</v>
      </c>
      <c r="M1743" s="112" t="str">
        <f t="shared" si="52"/>
        <v>20231闽AU9387</v>
      </c>
    </row>
    <row r="1744" s="85" customFormat="1" ht="20.1" customHeight="1" spans="1:13">
      <c r="A1744" s="98">
        <v>1743</v>
      </c>
      <c r="B1744" s="99">
        <v>44955</v>
      </c>
      <c r="C1744" s="143">
        <v>141012</v>
      </c>
      <c r="D1744" s="171" t="s">
        <v>482</v>
      </c>
      <c r="E1744" s="100">
        <v>34883</v>
      </c>
      <c r="F1744" s="102">
        <v>7.26992120867517</v>
      </c>
      <c r="G1744" s="100">
        <v>123.11</v>
      </c>
      <c r="H1744" s="100">
        <v>895</v>
      </c>
      <c r="I1744" s="35">
        <v>2105</v>
      </c>
      <c r="J1744" s="162" t="s">
        <v>450</v>
      </c>
      <c r="K1744" s="35"/>
      <c r="L1744" s="151" t="s">
        <v>261</v>
      </c>
      <c r="M1744" s="112" t="str">
        <f t="shared" si="52"/>
        <v>20231闽AU9387</v>
      </c>
    </row>
    <row r="1745" s="85" customFormat="1" ht="20.1" customHeight="1" spans="1:13">
      <c r="A1745" s="98">
        <v>1744</v>
      </c>
      <c r="B1745" s="99">
        <v>44956</v>
      </c>
      <c r="C1745" s="143">
        <v>141012</v>
      </c>
      <c r="D1745" s="171" t="s">
        <v>482</v>
      </c>
      <c r="E1745" s="100">
        <v>35181</v>
      </c>
      <c r="F1745" s="102">
        <v>7.26933830382106</v>
      </c>
      <c r="G1745" s="100">
        <v>107.3</v>
      </c>
      <c r="H1745" s="100">
        <v>780</v>
      </c>
      <c r="I1745" s="35">
        <v>1254</v>
      </c>
      <c r="J1745" s="7" t="s">
        <v>156</v>
      </c>
      <c r="K1745" s="35"/>
      <c r="L1745" s="151" t="s">
        <v>261</v>
      </c>
      <c r="M1745" s="112" t="str">
        <f t="shared" si="52"/>
        <v>20231闽AU9387</v>
      </c>
    </row>
    <row r="1746" s="85" customFormat="1" ht="20.1" customHeight="1" spans="1:13">
      <c r="A1746" s="98">
        <v>1745</v>
      </c>
      <c r="B1746" s="99">
        <v>44957</v>
      </c>
      <c r="C1746" s="143">
        <v>141012</v>
      </c>
      <c r="D1746" s="171" t="s">
        <v>482</v>
      </c>
      <c r="E1746" s="100">
        <v>35556</v>
      </c>
      <c r="F1746" s="102">
        <v>7.26951844692831</v>
      </c>
      <c r="G1746" s="100">
        <v>118.99</v>
      </c>
      <c r="H1746" s="100">
        <v>865</v>
      </c>
      <c r="I1746" s="35">
        <v>389</v>
      </c>
      <c r="J1746" s="7" t="s">
        <v>156</v>
      </c>
      <c r="K1746" s="35"/>
      <c r="L1746" s="151" t="s">
        <v>261</v>
      </c>
      <c r="M1746" s="112" t="str">
        <f t="shared" si="52"/>
        <v>20231闽AU9387</v>
      </c>
    </row>
    <row r="1747" s="85" customFormat="1" ht="20.1" customHeight="1" spans="1:13">
      <c r="A1747" s="98">
        <v>1746</v>
      </c>
      <c r="B1747" s="99"/>
      <c r="C1747" s="143"/>
      <c r="D1747" s="171"/>
      <c r="E1747" s="100"/>
      <c r="F1747" s="102"/>
      <c r="G1747" s="100"/>
      <c r="H1747" s="100"/>
      <c r="I1747" s="35"/>
      <c r="J1747" s="7"/>
      <c r="K1747" s="35"/>
      <c r="L1747" s="151"/>
      <c r="M1747" s="112" t="str">
        <f t="shared" si="52"/>
        <v>19001</v>
      </c>
    </row>
    <row r="1748" s="85" customFormat="1" ht="20.1" customHeight="1" spans="1:13">
      <c r="A1748" s="98">
        <v>1747</v>
      </c>
      <c r="B1748" s="99">
        <v>44939</v>
      </c>
      <c r="C1748" s="143">
        <v>110003</v>
      </c>
      <c r="D1748" s="171" t="s">
        <v>483</v>
      </c>
      <c r="E1748" s="100">
        <v>28864</v>
      </c>
      <c r="F1748" s="102">
        <v>7.43978424625686</v>
      </c>
      <c r="G1748" s="100">
        <v>107.53</v>
      </c>
      <c r="H1748" s="100">
        <v>800</v>
      </c>
      <c r="I1748" s="35">
        <v>229</v>
      </c>
      <c r="J1748" s="7" t="s">
        <v>62</v>
      </c>
      <c r="K1748" s="35"/>
      <c r="L1748" s="151" t="s">
        <v>261</v>
      </c>
      <c r="M1748" s="112" t="str">
        <f t="shared" si="52"/>
        <v>20231闽AM2289</v>
      </c>
    </row>
    <row r="1749" s="85" customFormat="1" ht="20.1" customHeight="1" spans="1:13">
      <c r="A1749" s="98">
        <v>1748</v>
      </c>
      <c r="B1749" s="99"/>
      <c r="C1749" s="143"/>
      <c r="D1749" s="171"/>
      <c r="E1749" s="100"/>
      <c r="F1749" s="102"/>
      <c r="G1749" s="100"/>
      <c r="H1749" s="100"/>
      <c r="I1749" s="35"/>
      <c r="J1749" s="7"/>
      <c r="K1749" s="35"/>
      <c r="L1749" s="151"/>
      <c r="M1749" s="112" t="str">
        <f t="shared" si="52"/>
        <v>19001</v>
      </c>
    </row>
    <row r="1750" s="85" customFormat="1" ht="20.1" customHeight="1" spans="1:13">
      <c r="A1750" s="98">
        <v>1749</v>
      </c>
      <c r="B1750" s="99">
        <v>44927</v>
      </c>
      <c r="C1750" s="143">
        <v>140002</v>
      </c>
      <c r="D1750" s="169" t="s">
        <v>484</v>
      </c>
      <c r="E1750" s="100">
        <v>178566</v>
      </c>
      <c r="F1750" s="102">
        <v>7.22996784565916</v>
      </c>
      <c r="G1750" s="100">
        <v>155.5</v>
      </c>
      <c r="H1750" s="100">
        <v>1124.26</v>
      </c>
      <c r="I1750" s="35">
        <v>787.64</v>
      </c>
      <c r="J1750" s="162" t="s">
        <v>450</v>
      </c>
      <c r="K1750" s="35"/>
      <c r="L1750" s="151" t="s">
        <v>261</v>
      </c>
      <c r="M1750" s="112" t="str">
        <f t="shared" si="52"/>
        <v>20231闽AS2757</v>
      </c>
    </row>
    <row r="1751" s="85" customFormat="1" ht="20.1" customHeight="1" spans="1:13">
      <c r="A1751" s="98">
        <v>1750</v>
      </c>
      <c r="B1751" s="99">
        <v>44928</v>
      </c>
      <c r="C1751" s="143">
        <v>140002</v>
      </c>
      <c r="D1751" s="169" t="s">
        <v>484</v>
      </c>
      <c r="E1751" s="100">
        <v>178946</v>
      </c>
      <c r="F1751" s="102">
        <v>7.22999270250547</v>
      </c>
      <c r="G1751" s="100">
        <v>164.44</v>
      </c>
      <c r="H1751" s="100">
        <v>1188.9</v>
      </c>
      <c r="I1751" s="35">
        <v>3568.02</v>
      </c>
      <c r="J1751" s="162" t="s">
        <v>450</v>
      </c>
      <c r="K1751" s="35"/>
      <c r="L1751" s="151" t="s">
        <v>261</v>
      </c>
      <c r="M1751" s="112" t="str">
        <f t="shared" si="52"/>
        <v>20231闽AS2757</v>
      </c>
    </row>
    <row r="1752" s="85" customFormat="1" ht="20.1" customHeight="1" spans="1:13">
      <c r="A1752" s="98">
        <v>1751</v>
      </c>
      <c r="B1752" s="99">
        <v>44930</v>
      </c>
      <c r="C1752" s="143">
        <v>140002</v>
      </c>
      <c r="D1752" s="169" t="s">
        <v>484</v>
      </c>
      <c r="E1752" s="100">
        <v>179406</v>
      </c>
      <c r="F1752" s="102">
        <v>7.4399667454275</v>
      </c>
      <c r="G1752" s="100">
        <v>228.54</v>
      </c>
      <c r="H1752" s="100">
        <v>1700.33</v>
      </c>
      <c r="I1752" s="35">
        <v>1836.09</v>
      </c>
      <c r="J1752" s="162" t="s">
        <v>450</v>
      </c>
      <c r="K1752" s="35"/>
      <c r="L1752" s="151" t="s">
        <v>261</v>
      </c>
      <c r="M1752" s="112" t="str">
        <f t="shared" si="52"/>
        <v>20231闽AS2757</v>
      </c>
    </row>
    <row r="1753" s="85" customFormat="1" ht="20.1" customHeight="1" spans="1:13">
      <c r="A1753" s="98">
        <v>1752</v>
      </c>
      <c r="B1753" s="99">
        <v>44930</v>
      </c>
      <c r="C1753" s="143">
        <v>140002</v>
      </c>
      <c r="D1753" s="169" t="s">
        <v>484</v>
      </c>
      <c r="E1753" s="100">
        <v>179710</v>
      </c>
      <c r="F1753" s="102">
        <v>7.44</v>
      </c>
      <c r="G1753" s="100">
        <v>133</v>
      </c>
      <c r="H1753" s="100">
        <v>989.52</v>
      </c>
      <c r="I1753" s="35">
        <v>785</v>
      </c>
      <c r="J1753" s="162" t="s">
        <v>450</v>
      </c>
      <c r="K1753" s="35"/>
      <c r="L1753" s="151" t="s">
        <v>261</v>
      </c>
      <c r="M1753" s="112" t="str">
        <f t="shared" si="52"/>
        <v>20231闽AS2757</v>
      </c>
    </row>
    <row r="1754" s="85" customFormat="1" ht="20.1" customHeight="1" spans="1:13">
      <c r="A1754" s="98">
        <v>1753</v>
      </c>
      <c r="B1754" s="99">
        <v>44931</v>
      </c>
      <c r="C1754" s="143">
        <v>140002</v>
      </c>
      <c r="D1754" s="169" t="s">
        <v>484</v>
      </c>
      <c r="E1754" s="100">
        <v>180089</v>
      </c>
      <c r="F1754" s="102">
        <v>7.43994501403288</v>
      </c>
      <c r="G1754" s="100">
        <v>174.59</v>
      </c>
      <c r="H1754" s="100">
        <v>1298.94</v>
      </c>
      <c r="I1754" s="35">
        <v>4407.29</v>
      </c>
      <c r="J1754" s="162" t="s">
        <v>450</v>
      </c>
      <c r="K1754" s="35"/>
      <c r="L1754" s="151" t="s">
        <v>261</v>
      </c>
      <c r="M1754" s="112" t="str">
        <f t="shared" si="52"/>
        <v>20231闽AS2757</v>
      </c>
    </row>
    <row r="1755" s="85" customFormat="1" ht="20.1" customHeight="1" spans="1:13">
      <c r="A1755" s="98">
        <v>1754</v>
      </c>
      <c r="B1755" s="99">
        <v>44933</v>
      </c>
      <c r="C1755" s="143">
        <v>140002</v>
      </c>
      <c r="D1755" s="169" t="s">
        <v>484</v>
      </c>
      <c r="E1755" s="100">
        <v>180573</v>
      </c>
      <c r="F1755" s="102">
        <v>7.4397433027386</v>
      </c>
      <c r="G1755" s="100">
        <v>268.02</v>
      </c>
      <c r="H1755" s="100">
        <v>1994</v>
      </c>
      <c r="I1755" s="35">
        <v>2413.29</v>
      </c>
      <c r="J1755" s="162" t="s">
        <v>450</v>
      </c>
      <c r="K1755" s="35"/>
      <c r="L1755" s="151" t="s">
        <v>261</v>
      </c>
      <c r="M1755" s="112" t="str">
        <f t="shared" si="52"/>
        <v>20231闽AS2757</v>
      </c>
    </row>
    <row r="1756" s="85" customFormat="1" ht="20.1" customHeight="1" spans="1:13">
      <c r="A1756" s="98">
        <v>1755</v>
      </c>
      <c r="B1756" s="99">
        <v>44934</v>
      </c>
      <c r="C1756" s="143">
        <v>140002</v>
      </c>
      <c r="D1756" s="169" t="s">
        <v>484</v>
      </c>
      <c r="E1756" s="100">
        <v>180956</v>
      </c>
      <c r="F1756" s="102">
        <v>7.43998131714152</v>
      </c>
      <c r="G1756" s="100">
        <v>171.28</v>
      </c>
      <c r="H1756" s="100">
        <v>1274.32</v>
      </c>
      <c r="I1756" s="35">
        <v>1138.97</v>
      </c>
      <c r="J1756" s="162" t="s">
        <v>450</v>
      </c>
      <c r="K1756" s="35"/>
      <c r="L1756" s="151" t="s">
        <v>261</v>
      </c>
      <c r="M1756" s="112" t="str">
        <f t="shared" si="52"/>
        <v>20231闽AS2757</v>
      </c>
    </row>
    <row r="1757" s="85" customFormat="1" ht="20.1" customHeight="1" spans="1:13">
      <c r="A1757" s="98">
        <v>1756</v>
      </c>
      <c r="B1757" s="99">
        <v>44936</v>
      </c>
      <c r="C1757" s="143">
        <v>140002</v>
      </c>
      <c r="D1757" s="169" t="s">
        <v>484</v>
      </c>
      <c r="E1757" s="100">
        <v>181411</v>
      </c>
      <c r="F1757" s="102">
        <v>7.43995455219088</v>
      </c>
      <c r="G1757" s="100">
        <v>202.43</v>
      </c>
      <c r="H1757" s="100">
        <v>1506.07</v>
      </c>
      <c r="I1757" s="35">
        <v>3632.9</v>
      </c>
      <c r="J1757" s="162" t="s">
        <v>450</v>
      </c>
      <c r="K1757" s="35"/>
      <c r="L1757" s="151" t="s">
        <v>261</v>
      </c>
      <c r="M1757" s="112" t="str">
        <f t="shared" si="52"/>
        <v>20231闽AS2757</v>
      </c>
    </row>
    <row r="1758" s="85" customFormat="1" ht="20.1" customHeight="1" spans="1:13">
      <c r="A1758" s="98">
        <v>1757</v>
      </c>
      <c r="B1758" s="99">
        <v>44937</v>
      </c>
      <c r="C1758" s="143">
        <v>140002</v>
      </c>
      <c r="D1758" s="169" t="s">
        <v>484</v>
      </c>
      <c r="E1758" s="100">
        <v>181803</v>
      </c>
      <c r="F1758" s="102">
        <v>7.43996624807664</v>
      </c>
      <c r="G1758" s="100">
        <v>201.47</v>
      </c>
      <c r="H1758" s="100">
        <v>1498.93</v>
      </c>
      <c r="I1758" s="35">
        <v>2066.8</v>
      </c>
      <c r="J1758" s="162" t="s">
        <v>450</v>
      </c>
      <c r="K1758" s="35"/>
      <c r="L1758" s="151" t="s">
        <v>261</v>
      </c>
      <c r="M1758" s="112" t="str">
        <f t="shared" si="52"/>
        <v>20231闽AS2757</v>
      </c>
    </row>
    <row r="1759" s="85" customFormat="1" ht="20.1" customHeight="1" spans="1:13">
      <c r="A1759" s="98">
        <v>1758</v>
      </c>
      <c r="B1759" s="99">
        <v>44941</v>
      </c>
      <c r="C1759" s="143">
        <v>140002</v>
      </c>
      <c r="D1759" s="169" t="s">
        <v>484</v>
      </c>
      <c r="E1759" s="100">
        <v>182335</v>
      </c>
      <c r="F1759" s="102">
        <v>7.43996412421989</v>
      </c>
      <c r="G1759" s="100">
        <v>267.59</v>
      </c>
      <c r="H1759" s="100">
        <v>1990.86</v>
      </c>
      <c r="I1759" s="35">
        <v>2048.64</v>
      </c>
      <c r="J1759" s="162" t="s">
        <v>450</v>
      </c>
      <c r="K1759" s="35"/>
      <c r="L1759" s="151" t="s">
        <v>261</v>
      </c>
      <c r="M1759" s="112" t="str">
        <f t="shared" si="52"/>
        <v>20231闽AS2757</v>
      </c>
    </row>
    <row r="1760" s="85" customFormat="1" ht="20.1" customHeight="1" spans="1:13">
      <c r="A1760" s="98">
        <v>1759</v>
      </c>
      <c r="B1760" s="99">
        <v>44943</v>
      </c>
      <c r="C1760" s="143">
        <v>140002</v>
      </c>
      <c r="D1760" s="169" t="s">
        <v>484</v>
      </c>
      <c r="E1760" s="100">
        <v>182667</v>
      </c>
      <c r="F1760" s="102">
        <v>7.43998684643209</v>
      </c>
      <c r="G1760" s="100">
        <v>243.28</v>
      </c>
      <c r="H1760" s="100">
        <v>1810</v>
      </c>
      <c r="I1760" s="35">
        <v>8208.39</v>
      </c>
      <c r="J1760" s="162" t="s">
        <v>450</v>
      </c>
      <c r="K1760" s="35"/>
      <c r="L1760" s="151" t="s">
        <v>261</v>
      </c>
      <c r="M1760" s="112" t="str">
        <f t="shared" si="52"/>
        <v>20231闽AS2757</v>
      </c>
    </row>
    <row r="1761" s="85" customFormat="1" ht="20.1" customHeight="1" spans="1:13">
      <c r="A1761" s="98">
        <v>1760</v>
      </c>
      <c r="B1761" s="99">
        <v>44945</v>
      </c>
      <c r="C1761" s="143">
        <v>140002</v>
      </c>
      <c r="D1761" s="169" t="s">
        <v>484</v>
      </c>
      <c r="E1761" s="100">
        <v>183124</v>
      </c>
      <c r="F1761" s="102">
        <v>7.26988469806527</v>
      </c>
      <c r="G1761" s="100">
        <v>255.85</v>
      </c>
      <c r="H1761" s="100">
        <v>1860</v>
      </c>
      <c r="I1761" s="35">
        <v>6348.39</v>
      </c>
      <c r="J1761" s="7" t="s">
        <v>156</v>
      </c>
      <c r="K1761" s="35"/>
      <c r="L1761" s="151" t="s">
        <v>261</v>
      </c>
      <c r="M1761" s="112" t="str">
        <f t="shared" si="52"/>
        <v>20231闽AS2757</v>
      </c>
    </row>
    <row r="1762" s="85" customFormat="1" ht="20.1" customHeight="1" spans="1:13">
      <c r="A1762" s="98">
        <v>1761</v>
      </c>
      <c r="B1762" s="99">
        <v>44956</v>
      </c>
      <c r="C1762" s="143">
        <v>140002</v>
      </c>
      <c r="D1762" s="169" t="s">
        <v>484</v>
      </c>
      <c r="E1762" s="100">
        <v>183770</v>
      </c>
      <c r="F1762" s="102">
        <v>7.26997688913789</v>
      </c>
      <c r="G1762" s="100">
        <v>285.58</v>
      </c>
      <c r="H1762" s="100">
        <v>2076.16</v>
      </c>
      <c r="I1762" s="35">
        <v>4181.56</v>
      </c>
      <c r="J1762" s="162" t="s">
        <v>450</v>
      </c>
      <c r="K1762" s="35"/>
      <c r="L1762" s="151" t="s">
        <v>261</v>
      </c>
      <c r="M1762" s="112" t="str">
        <f t="shared" si="52"/>
        <v>20231闽AS2757</v>
      </c>
    </row>
    <row r="1763" s="85" customFormat="1" ht="20.1" customHeight="1" spans="1:13">
      <c r="A1763" s="98">
        <v>1762</v>
      </c>
      <c r="B1763" s="99">
        <v>44957</v>
      </c>
      <c r="C1763" s="143">
        <v>140002</v>
      </c>
      <c r="D1763" s="169" t="s">
        <v>484</v>
      </c>
      <c r="E1763" s="100">
        <v>184352</v>
      </c>
      <c r="F1763" s="102">
        <v>7.26998491704374</v>
      </c>
      <c r="G1763" s="100">
        <v>271.83</v>
      </c>
      <c r="H1763" s="100">
        <v>1976.2</v>
      </c>
      <c r="I1763" s="35">
        <v>2205.36</v>
      </c>
      <c r="J1763" s="162" t="s">
        <v>450</v>
      </c>
      <c r="K1763" s="35"/>
      <c r="L1763" s="151" t="s">
        <v>261</v>
      </c>
      <c r="M1763" s="112" t="str">
        <f t="shared" si="52"/>
        <v>20231闽AS2757</v>
      </c>
    </row>
    <row r="1764" s="85" customFormat="1" ht="20.1" customHeight="1" spans="1:13">
      <c r="A1764" s="98">
        <v>1763</v>
      </c>
      <c r="B1764" s="99"/>
      <c r="C1764" s="143"/>
      <c r="D1764" s="169"/>
      <c r="E1764" s="100"/>
      <c r="F1764" s="102"/>
      <c r="G1764" s="100"/>
      <c r="H1764" s="100"/>
      <c r="I1764" s="35"/>
      <c r="J1764" s="162"/>
      <c r="K1764" s="35"/>
      <c r="L1764" s="151"/>
      <c r="M1764" s="112" t="str">
        <f t="shared" si="52"/>
        <v>19001</v>
      </c>
    </row>
    <row r="1765" s="85" customFormat="1" ht="20.1" customHeight="1" spans="1:13">
      <c r="A1765" s="98">
        <v>1764</v>
      </c>
      <c r="B1765" s="99">
        <v>44928</v>
      </c>
      <c r="C1765" s="143">
        <v>121019</v>
      </c>
      <c r="D1765" s="171" t="s">
        <v>463</v>
      </c>
      <c r="E1765" s="100">
        <v>13859</v>
      </c>
      <c r="F1765" s="102">
        <v>7.22996996509457</v>
      </c>
      <c r="G1765" s="100">
        <v>123.19</v>
      </c>
      <c r="H1765" s="100">
        <v>890.66</v>
      </c>
      <c r="I1765" s="35">
        <v>2171.61</v>
      </c>
      <c r="J1765" s="33" t="s">
        <v>73</v>
      </c>
      <c r="K1765" s="35"/>
      <c r="L1765" s="151" t="s">
        <v>261</v>
      </c>
      <c r="M1765" s="112" t="str">
        <f t="shared" si="52"/>
        <v>20231闽AU9653</v>
      </c>
    </row>
    <row r="1766" s="85" customFormat="1" ht="20.1" customHeight="1" spans="1:13">
      <c r="A1766" s="98">
        <v>1765</v>
      </c>
      <c r="B1766" s="99">
        <v>44933</v>
      </c>
      <c r="C1766" s="143">
        <v>121019</v>
      </c>
      <c r="D1766" s="171" t="s">
        <v>463</v>
      </c>
      <c r="E1766" s="100">
        <v>14118</v>
      </c>
      <c r="F1766" s="102">
        <v>7.4400197060514</v>
      </c>
      <c r="G1766" s="100">
        <v>121.79</v>
      </c>
      <c r="H1766" s="100">
        <v>906.12</v>
      </c>
      <c r="I1766" s="35">
        <v>1265.49</v>
      </c>
      <c r="J1766" s="33" t="s">
        <v>73</v>
      </c>
      <c r="K1766" s="35"/>
      <c r="L1766" s="151" t="s">
        <v>261</v>
      </c>
      <c r="M1766" s="112" t="str">
        <f t="shared" si="52"/>
        <v>20231闽AU9653</v>
      </c>
    </row>
    <row r="1767" s="85" customFormat="1" ht="20.1" customHeight="1" spans="1:13">
      <c r="A1767" s="98">
        <v>1766</v>
      </c>
      <c r="B1767" s="99">
        <v>44939</v>
      </c>
      <c r="C1767" s="143">
        <v>121019</v>
      </c>
      <c r="D1767" s="171" t="s">
        <v>463</v>
      </c>
      <c r="E1767" s="100">
        <v>14352</v>
      </c>
      <c r="F1767" s="102">
        <v>7.44003437768576</v>
      </c>
      <c r="G1767" s="100">
        <v>127.99</v>
      </c>
      <c r="H1767" s="100">
        <v>952.25</v>
      </c>
      <c r="I1767" s="35">
        <v>313.24</v>
      </c>
      <c r="J1767" s="33" t="s">
        <v>73</v>
      </c>
      <c r="K1767" s="35"/>
      <c r="L1767" s="151" t="s">
        <v>261</v>
      </c>
      <c r="M1767" s="112" t="str">
        <f t="shared" si="52"/>
        <v>20231闽AU9653</v>
      </c>
    </row>
    <row r="1768" s="85" customFormat="1" ht="20.1" customHeight="1" spans="1:13">
      <c r="A1768" s="98">
        <v>1767</v>
      </c>
      <c r="B1768" s="99">
        <v>44943</v>
      </c>
      <c r="C1768" s="143">
        <v>121019</v>
      </c>
      <c r="D1768" s="171" t="s">
        <v>463</v>
      </c>
      <c r="E1768" s="100">
        <v>14580</v>
      </c>
      <c r="F1768" s="102">
        <v>7.44001357542847</v>
      </c>
      <c r="G1768" s="100">
        <v>117.86</v>
      </c>
      <c r="H1768" s="100">
        <v>876.88</v>
      </c>
      <c r="I1768" s="35">
        <v>1396.36</v>
      </c>
      <c r="J1768" s="33" t="s">
        <v>73</v>
      </c>
      <c r="K1768" s="35"/>
      <c r="L1768" s="151" t="s">
        <v>261</v>
      </c>
      <c r="M1768" s="112" t="str">
        <f t="shared" si="52"/>
        <v>20231闽AU9653</v>
      </c>
    </row>
    <row r="1769" s="85" customFormat="1" ht="20.1" customHeight="1" spans="1:13">
      <c r="A1769" s="98">
        <v>1768</v>
      </c>
      <c r="B1769" s="99">
        <v>44951</v>
      </c>
      <c r="C1769" s="143">
        <v>121019</v>
      </c>
      <c r="D1769" s="171" t="s">
        <v>463</v>
      </c>
      <c r="E1769" s="100">
        <v>14805</v>
      </c>
      <c r="F1769" s="102">
        <v>7.27002120371881</v>
      </c>
      <c r="G1769" s="100">
        <v>122.62</v>
      </c>
      <c r="H1769" s="100">
        <v>891.45</v>
      </c>
      <c r="I1769" s="35">
        <v>504.91</v>
      </c>
      <c r="J1769" s="33" t="s">
        <v>73</v>
      </c>
      <c r="K1769" s="35"/>
      <c r="L1769" s="151" t="s">
        <v>261</v>
      </c>
      <c r="M1769" s="112" t="str">
        <f t="shared" si="52"/>
        <v>20231闽AU9653</v>
      </c>
    </row>
    <row r="1770" s="85" customFormat="1" ht="20.1" customHeight="1" spans="1:13">
      <c r="A1770" s="98">
        <v>1769</v>
      </c>
      <c r="B1770" s="99">
        <v>44956</v>
      </c>
      <c r="C1770" s="143">
        <v>121019</v>
      </c>
      <c r="D1770" s="171" t="s">
        <v>463</v>
      </c>
      <c r="E1770" s="100">
        <v>15028</v>
      </c>
      <c r="F1770" s="102">
        <v>7.27012239020878</v>
      </c>
      <c r="G1770" s="100">
        <v>69.45</v>
      </c>
      <c r="H1770" s="100">
        <v>504.91</v>
      </c>
      <c r="I1770" s="35">
        <v>0</v>
      </c>
      <c r="J1770" s="33" t="s">
        <v>73</v>
      </c>
      <c r="K1770" s="35"/>
      <c r="L1770" s="151" t="s">
        <v>261</v>
      </c>
      <c r="M1770" s="112" t="str">
        <f t="shared" si="52"/>
        <v>20231闽AU9653</v>
      </c>
    </row>
    <row r="1771" s="85" customFormat="1" ht="20.1" customHeight="1" spans="1:13">
      <c r="A1771" s="98">
        <v>1770</v>
      </c>
      <c r="B1771" s="99"/>
      <c r="C1771" s="143"/>
      <c r="D1771" s="143"/>
      <c r="E1771" s="100"/>
      <c r="F1771" s="102"/>
      <c r="G1771" s="100"/>
      <c r="H1771" s="100"/>
      <c r="I1771" s="35"/>
      <c r="J1771" s="35"/>
      <c r="K1771" s="35"/>
      <c r="L1771" s="147"/>
      <c r="M1771" s="112" t="str">
        <f t="shared" si="52"/>
        <v>19001</v>
      </c>
    </row>
    <row r="1772" s="85" customFormat="1" ht="20.1" customHeight="1" spans="1:13">
      <c r="A1772" s="98">
        <v>1771</v>
      </c>
      <c r="B1772" s="176">
        <v>44930</v>
      </c>
      <c r="C1772" s="143">
        <v>183016</v>
      </c>
      <c r="D1772" s="163" t="s">
        <v>485</v>
      </c>
      <c r="E1772" s="100">
        <v>5229</v>
      </c>
      <c r="F1772" s="102">
        <v>7.64970432617491</v>
      </c>
      <c r="G1772" s="100">
        <v>64.26</v>
      </c>
      <c r="H1772" s="100">
        <v>491.57</v>
      </c>
      <c r="I1772" s="35">
        <v>928.77</v>
      </c>
      <c r="J1772" s="7" t="s">
        <v>77</v>
      </c>
      <c r="K1772" s="35"/>
      <c r="L1772" s="146" t="s">
        <v>262</v>
      </c>
      <c r="M1772" s="112" t="str">
        <f t="shared" si="52"/>
        <v>20231闽A63Q6R</v>
      </c>
    </row>
    <row r="1773" s="85" customFormat="1" ht="20.1" customHeight="1" spans="1:13">
      <c r="A1773" s="98">
        <v>1772</v>
      </c>
      <c r="B1773" s="176">
        <v>44938</v>
      </c>
      <c r="C1773" s="143">
        <v>183016</v>
      </c>
      <c r="D1773" s="163" t="s">
        <v>485</v>
      </c>
      <c r="E1773" s="100">
        <v>5395</v>
      </c>
      <c r="F1773" s="102">
        <v>7.65002447381302</v>
      </c>
      <c r="G1773" s="100">
        <v>61.29</v>
      </c>
      <c r="H1773" s="100">
        <v>468.87</v>
      </c>
      <c r="I1773" s="35">
        <v>459.9</v>
      </c>
      <c r="J1773" s="7" t="s">
        <v>77</v>
      </c>
      <c r="K1773" s="35"/>
      <c r="L1773" s="146" t="s">
        <v>262</v>
      </c>
      <c r="M1773" s="112" t="str">
        <f t="shared" si="52"/>
        <v>20231闽A63Q6R</v>
      </c>
    </row>
    <row r="1774" s="85" customFormat="1" ht="20.1" customHeight="1" spans="1:13">
      <c r="A1774" s="98">
        <v>1773</v>
      </c>
      <c r="B1774" s="176">
        <v>44945</v>
      </c>
      <c r="C1774" s="143">
        <v>183016</v>
      </c>
      <c r="D1774" s="163" t="s">
        <v>485</v>
      </c>
      <c r="E1774" s="100">
        <v>5563</v>
      </c>
      <c r="F1774" s="102">
        <v>7.48050742574257</v>
      </c>
      <c r="G1774" s="100">
        <v>64.64</v>
      </c>
      <c r="H1774" s="100">
        <v>483.54</v>
      </c>
      <c r="I1774" s="35">
        <v>976.36</v>
      </c>
      <c r="J1774" s="7" t="s">
        <v>77</v>
      </c>
      <c r="K1774" s="35"/>
      <c r="L1774" s="146" t="s">
        <v>262</v>
      </c>
      <c r="M1774" s="112" t="str">
        <f t="shared" si="52"/>
        <v>20231闽A63Q6R</v>
      </c>
    </row>
    <row r="1775" s="85" customFormat="1" ht="20.1" customHeight="1" spans="1:13">
      <c r="A1775" s="98">
        <v>1774</v>
      </c>
      <c r="B1775" s="176">
        <v>44955</v>
      </c>
      <c r="C1775" s="143">
        <v>183016</v>
      </c>
      <c r="D1775" s="163" t="s">
        <v>485</v>
      </c>
      <c r="E1775" s="100">
        <v>5678</v>
      </c>
      <c r="F1775" s="102">
        <v>7.47950530035336</v>
      </c>
      <c r="G1775" s="100">
        <v>56.6</v>
      </c>
      <c r="H1775" s="100">
        <v>423.34</v>
      </c>
      <c r="I1775" s="35">
        <v>553.02</v>
      </c>
      <c r="J1775" s="7" t="s">
        <v>77</v>
      </c>
      <c r="K1775" s="35"/>
      <c r="L1775" s="146" t="s">
        <v>262</v>
      </c>
      <c r="M1775" s="112" t="str">
        <f t="shared" si="52"/>
        <v>20231闽A63Q6R</v>
      </c>
    </row>
    <row r="1776" s="85" customFormat="1" ht="20.1" customHeight="1" spans="1:13">
      <c r="A1776" s="98">
        <v>1775</v>
      </c>
      <c r="B1776" s="99"/>
      <c r="C1776" s="143"/>
      <c r="D1776" s="143"/>
      <c r="E1776" s="100"/>
      <c r="F1776" s="102"/>
      <c r="G1776" s="100"/>
      <c r="H1776" s="100"/>
      <c r="I1776" s="35"/>
      <c r="J1776" s="35"/>
      <c r="K1776" s="35"/>
      <c r="L1776" s="147"/>
      <c r="M1776" s="112" t="str">
        <f t="shared" si="52"/>
        <v>19001</v>
      </c>
    </row>
    <row r="1777" s="85" customFormat="1" ht="20.1" customHeight="1" spans="1:13">
      <c r="A1777" s="98">
        <v>1776</v>
      </c>
      <c r="B1777" s="99">
        <v>44929</v>
      </c>
      <c r="C1777" s="143">
        <v>183022</v>
      </c>
      <c r="D1777" s="163" t="s">
        <v>486</v>
      </c>
      <c r="E1777" s="100">
        <v>3487</v>
      </c>
      <c r="F1777" s="102">
        <v>7.45008403361344</v>
      </c>
      <c r="G1777" s="100">
        <v>59.5</v>
      </c>
      <c r="H1777" s="100">
        <v>443.28</v>
      </c>
      <c r="I1777" s="35">
        <v>1472.67</v>
      </c>
      <c r="J1777" s="7" t="s">
        <v>82</v>
      </c>
      <c r="K1777" s="35"/>
      <c r="L1777" s="146" t="s">
        <v>262</v>
      </c>
      <c r="M1777" s="112" t="str">
        <f t="shared" si="52"/>
        <v>20231闽A92P3S</v>
      </c>
    </row>
    <row r="1778" s="85" customFormat="1" ht="20.1" customHeight="1" spans="1:13">
      <c r="A1778" s="98">
        <v>1777</v>
      </c>
      <c r="B1778" s="99"/>
      <c r="C1778" s="143"/>
      <c r="D1778" s="143"/>
      <c r="E1778" s="100"/>
      <c r="F1778" s="102"/>
      <c r="G1778" s="100"/>
      <c r="H1778" s="100"/>
      <c r="I1778" s="35"/>
      <c r="J1778" s="35"/>
      <c r="K1778" s="35"/>
      <c r="L1778" s="147"/>
      <c r="M1778" s="112" t="str">
        <f t="shared" si="52"/>
        <v>19001</v>
      </c>
    </row>
    <row r="1779" s="85" customFormat="1" ht="20.1" customHeight="1" spans="1:13">
      <c r="A1779" s="98">
        <v>1778</v>
      </c>
      <c r="B1779" s="176">
        <v>44929</v>
      </c>
      <c r="C1779" s="143">
        <v>183018</v>
      </c>
      <c r="D1779" s="163" t="s">
        <v>487</v>
      </c>
      <c r="E1779" s="100">
        <v>6367</v>
      </c>
      <c r="F1779" s="102">
        <v>7.44958058183116</v>
      </c>
      <c r="G1779" s="100">
        <v>56.03</v>
      </c>
      <c r="H1779" s="100">
        <v>417.4</v>
      </c>
      <c r="I1779" s="35">
        <v>54.23</v>
      </c>
      <c r="J1779" s="7" t="s">
        <v>80</v>
      </c>
      <c r="K1779" s="35"/>
      <c r="L1779" s="146" t="s">
        <v>262</v>
      </c>
      <c r="M1779" s="112" t="str">
        <f t="shared" si="52"/>
        <v>20231闽A99P3E</v>
      </c>
    </row>
    <row r="1780" s="85" customFormat="1" ht="20.1" customHeight="1" spans="1:13">
      <c r="A1780" s="98">
        <v>1779</v>
      </c>
      <c r="B1780" s="176">
        <v>44938</v>
      </c>
      <c r="C1780" s="143">
        <v>183018</v>
      </c>
      <c r="D1780" s="163" t="s">
        <v>487</v>
      </c>
      <c r="E1780" s="100">
        <v>6578</v>
      </c>
      <c r="F1780" s="102">
        <v>7.65039171796307</v>
      </c>
      <c r="G1780" s="100">
        <v>71.48</v>
      </c>
      <c r="H1780" s="100">
        <v>546.85</v>
      </c>
      <c r="I1780" s="35">
        <v>507.38</v>
      </c>
      <c r="J1780" s="7" t="s">
        <v>80</v>
      </c>
      <c r="K1780" s="35"/>
      <c r="L1780" s="146" t="s">
        <v>262</v>
      </c>
      <c r="M1780" s="112" t="str">
        <f t="shared" si="52"/>
        <v>20231闽A99P3E</v>
      </c>
    </row>
    <row r="1781" s="85" customFormat="1" ht="20.1" customHeight="1" spans="1:13">
      <c r="A1781" s="98">
        <v>1780</v>
      </c>
      <c r="B1781" s="176">
        <v>44945</v>
      </c>
      <c r="C1781" s="143">
        <v>183018</v>
      </c>
      <c r="D1781" s="163" t="s">
        <v>487</v>
      </c>
      <c r="E1781" s="100">
        <v>6816</v>
      </c>
      <c r="F1781" s="102">
        <v>7.47963578196136</v>
      </c>
      <c r="G1781" s="100">
        <v>81.27</v>
      </c>
      <c r="H1781" s="100">
        <v>607.87</v>
      </c>
      <c r="I1781" s="35">
        <v>899.51</v>
      </c>
      <c r="J1781" s="7" t="s">
        <v>80</v>
      </c>
      <c r="K1781" s="35"/>
      <c r="L1781" s="146" t="s">
        <v>262</v>
      </c>
      <c r="M1781" s="112" t="str">
        <f t="shared" si="52"/>
        <v>20231闽A99P3E</v>
      </c>
    </row>
    <row r="1782" s="85" customFormat="1" ht="20.1" customHeight="1" spans="1:13">
      <c r="A1782" s="98">
        <v>1781</v>
      </c>
      <c r="B1782" s="176">
        <v>44955</v>
      </c>
      <c r="C1782" s="143">
        <v>183018</v>
      </c>
      <c r="D1782" s="163" t="s">
        <v>487</v>
      </c>
      <c r="E1782" s="100">
        <v>7037</v>
      </c>
      <c r="F1782" s="102">
        <v>7.48044841852396</v>
      </c>
      <c r="G1782" s="100">
        <v>74.93</v>
      </c>
      <c r="H1782" s="100">
        <v>560.51</v>
      </c>
      <c r="I1782" s="35">
        <v>339</v>
      </c>
      <c r="J1782" s="7" t="s">
        <v>80</v>
      </c>
      <c r="K1782" s="35"/>
      <c r="L1782" s="146" t="s">
        <v>262</v>
      </c>
      <c r="M1782" s="112" t="str">
        <f t="shared" si="52"/>
        <v>20231闽A99P3E</v>
      </c>
    </row>
    <row r="1783" s="85" customFormat="1" ht="20.1" customHeight="1" spans="1:13">
      <c r="A1783" s="98">
        <v>1782</v>
      </c>
      <c r="B1783" s="99"/>
      <c r="C1783" s="142"/>
      <c r="D1783" s="143"/>
      <c r="E1783" s="100"/>
      <c r="F1783" s="102"/>
      <c r="G1783" s="102"/>
      <c r="H1783" s="100"/>
      <c r="I1783" s="35"/>
      <c r="J1783" s="35"/>
      <c r="K1783" s="125"/>
      <c r="L1783" s="145"/>
      <c r="M1783" s="112" t="str">
        <f t="shared" si="52"/>
        <v>19001</v>
      </c>
    </row>
    <row r="1784" s="85" customFormat="1" ht="20.1" customHeight="1" spans="1:13">
      <c r="A1784" s="98">
        <v>1783</v>
      </c>
      <c r="B1784" s="99">
        <v>44959</v>
      </c>
      <c r="C1784" s="143">
        <v>140007</v>
      </c>
      <c r="D1784" s="152" t="s">
        <v>25</v>
      </c>
      <c r="E1784" s="100">
        <v>84878</v>
      </c>
      <c r="F1784" s="102">
        <v>7.2699092183925</v>
      </c>
      <c r="G1784" s="100">
        <v>270.98</v>
      </c>
      <c r="H1784" s="100">
        <v>1970</v>
      </c>
      <c r="I1784" s="123">
        <v>1293.93</v>
      </c>
      <c r="J1784" s="123" t="s">
        <v>29</v>
      </c>
      <c r="K1784" s="35"/>
      <c r="L1784" s="145" t="s">
        <v>261</v>
      </c>
      <c r="M1784" s="112" t="str">
        <f t="shared" si="52"/>
        <v>20232闽AV0833</v>
      </c>
    </row>
    <row r="1785" s="85" customFormat="1" ht="20.1" customHeight="1" spans="1:13">
      <c r="A1785" s="98">
        <v>1784</v>
      </c>
      <c r="B1785" s="99">
        <v>44960</v>
      </c>
      <c r="C1785" s="143">
        <v>140007</v>
      </c>
      <c r="D1785" s="152" t="s">
        <v>25</v>
      </c>
      <c r="E1785" s="100">
        <v>85310</v>
      </c>
      <c r="F1785" s="102">
        <v>7.26995665522846</v>
      </c>
      <c r="G1785" s="100">
        <v>221.48</v>
      </c>
      <c r="H1785" s="100">
        <v>1610.15</v>
      </c>
      <c r="I1785" s="123">
        <v>7607.04</v>
      </c>
      <c r="J1785" s="123" t="s">
        <v>29</v>
      </c>
      <c r="K1785" s="35"/>
      <c r="L1785" s="145" t="s">
        <v>261</v>
      </c>
      <c r="M1785" s="112" t="str">
        <f t="shared" si="52"/>
        <v>20232闽AV0833</v>
      </c>
    </row>
    <row r="1786" s="85" customFormat="1" ht="20.1" customHeight="1" spans="1:13">
      <c r="A1786" s="98">
        <v>1785</v>
      </c>
      <c r="B1786" s="99">
        <v>44962</v>
      </c>
      <c r="C1786" s="143">
        <v>140007</v>
      </c>
      <c r="D1786" s="152" t="s">
        <v>25</v>
      </c>
      <c r="E1786" s="100">
        <v>85829</v>
      </c>
      <c r="F1786" s="102">
        <v>7.43999260081391</v>
      </c>
      <c r="G1786" s="100">
        <v>270.3</v>
      </c>
      <c r="H1786" s="100">
        <v>2011.03</v>
      </c>
      <c r="I1786" s="123">
        <v>5596.01</v>
      </c>
      <c r="J1786" s="123" t="s">
        <v>488</v>
      </c>
      <c r="K1786" s="35"/>
      <c r="L1786" s="145" t="s">
        <v>261</v>
      </c>
      <c r="M1786" s="112" t="str">
        <f t="shared" si="52"/>
        <v>20232闽AV0833</v>
      </c>
    </row>
    <row r="1787" s="85" customFormat="1" ht="20.1" customHeight="1" spans="1:13">
      <c r="A1787" s="98">
        <v>1786</v>
      </c>
      <c r="B1787" s="99">
        <v>44963</v>
      </c>
      <c r="C1787" s="143">
        <v>140007</v>
      </c>
      <c r="D1787" s="152" t="s">
        <v>25</v>
      </c>
      <c r="E1787" s="100">
        <v>86352</v>
      </c>
      <c r="F1787" s="102">
        <v>7.43997294555292</v>
      </c>
      <c r="G1787" s="100">
        <v>236.56</v>
      </c>
      <c r="H1787" s="100">
        <v>1760</v>
      </c>
      <c r="I1787" s="123">
        <v>3836.01</v>
      </c>
      <c r="J1787" s="123" t="s">
        <v>488</v>
      </c>
      <c r="K1787" s="35"/>
      <c r="L1787" s="145" t="s">
        <v>261</v>
      </c>
      <c r="M1787" s="112" t="str">
        <f t="shared" si="52"/>
        <v>20232闽AV0833</v>
      </c>
    </row>
    <row r="1788" s="85" customFormat="1" ht="20.1" customHeight="1" spans="1:13">
      <c r="A1788" s="98">
        <v>1787</v>
      </c>
      <c r="B1788" s="99">
        <v>44965</v>
      </c>
      <c r="C1788" s="143">
        <v>140007</v>
      </c>
      <c r="D1788" s="152" t="s">
        <v>25</v>
      </c>
      <c r="E1788" s="100">
        <v>86946</v>
      </c>
      <c r="F1788" s="102">
        <v>7.43996776792909</v>
      </c>
      <c r="G1788" s="100">
        <v>260.61</v>
      </c>
      <c r="H1788" s="100">
        <v>1938.93</v>
      </c>
      <c r="I1788" s="123">
        <v>1845.46</v>
      </c>
      <c r="J1788" s="123" t="s">
        <v>450</v>
      </c>
      <c r="K1788" s="35"/>
      <c r="L1788" s="145" t="s">
        <v>261</v>
      </c>
      <c r="M1788" s="112" t="str">
        <f t="shared" si="52"/>
        <v>20232闽AV0833</v>
      </c>
    </row>
    <row r="1789" s="85" customFormat="1" ht="20.1" customHeight="1" spans="1:13">
      <c r="A1789" s="98">
        <v>1788</v>
      </c>
      <c r="B1789" s="99">
        <v>44966</v>
      </c>
      <c r="C1789" s="143">
        <v>140007</v>
      </c>
      <c r="D1789" s="152" t="s">
        <v>25</v>
      </c>
      <c r="E1789" s="100">
        <v>87543</v>
      </c>
      <c r="F1789" s="102">
        <v>7.43995823181343</v>
      </c>
      <c r="G1789" s="100">
        <v>229.84</v>
      </c>
      <c r="H1789" s="100">
        <v>1710</v>
      </c>
      <c r="I1789" s="123">
        <v>89.46</v>
      </c>
      <c r="J1789" s="123" t="s">
        <v>450</v>
      </c>
      <c r="K1789" s="35"/>
      <c r="L1789" s="145" t="s">
        <v>261</v>
      </c>
      <c r="M1789" s="112" t="str">
        <f t="shared" si="52"/>
        <v>20232闽AV0833</v>
      </c>
    </row>
    <row r="1790" s="85" customFormat="1" ht="20.1" customHeight="1" spans="1:13">
      <c r="A1790" s="98">
        <v>1789</v>
      </c>
      <c r="B1790" s="99">
        <v>44968</v>
      </c>
      <c r="C1790" s="143">
        <v>140007</v>
      </c>
      <c r="D1790" s="152" t="s">
        <v>25</v>
      </c>
      <c r="E1790" s="100">
        <v>88063</v>
      </c>
      <c r="F1790" s="102">
        <v>7.43990384615385</v>
      </c>
      <c r="G1790" s="100">
        <v>45.76</v>
      </c>
      <c r="H1790" s="100">
        <v>340.45</v>
      </c>
      <c r="I1790" s="123">
        <v>3722.86</v>
      </c>
      <c r="J1790" s="123" t="s">
        <v>450</v>
      </c>
      <c r="K1790" s="35"/>
      <c r="L1790" s="145" t="s">
        <v>261</v>
      </c>
      <c r="M1790" s="112" t="str">
        <f t="shared" si="52"/>
        <v>20232闽AV0833</v>
      </c>
    </row>
    <row r="1791" s="85" customFormat="1" ht="20.1" customHeight="1" spans="1:13">
      <c r="A1791" s="98">
        <v>1790</v>
      </c>
      <c r="B1791" s="99">
        <v>44968</v>
      </c>
      <c r="C1791" s="143">
        <v>140007</v>
      </c>
      <c r="D1791" s="152" t="s">
        <v>25</v>
      </c>
      <c r="E1791" s="100">
        <v>88063</v>
      </c>
      <c r="F1791" s="102">
        <v>7.43996852097782</v>
      </c>
      <c r="G1791" s="100">
        <v>203.31</v>
      </c>
      <c r="H1791" s="100">
        <v>1512.62</v>
      </c>
      <c r="I1791" s="123">
        <v>2210.24</v>
      </c>
      <c r="J1791" s="123" t="s">
        <v>450</v>
      </c>
      <c r="K1791" s="35"/>
      <c r="L1791" s="145" t="s">
        <v>261</v>
      </c>
      <c r="M1791" s="112" t="str">
        <f t="shared" si="52"/>
        <v>20232闽AV0833</v>
      </c>
    </row>
    <row r="1792" s="85" customFormat="1" ht="20.1" customHeight="1" spans="1:13">
      <c r="A1792" s="98">
        <v>1791</v>
      </c>
      <c r="B1792" s="99">
        <v>44971</v>
      </c>
      <c r="C1792" s="143">
        <v>140007</v>
      </c>
      <c r="D1792" s="152" t="s">
        <v>25</v>
      </c>
      <c r="E1792" s="100">
        <v>88517</v>
      </c>
      <c r="F1792" s="102">
        <v>7.43980912443063</v>
      </c>
      <c r="G1792" s="100">
        <v>276.62</v>
      </c>
      <c r="H1792" s="100">
        <v>2058</v>
      </c>
      <c r="I1792" s="123">
        <v>4069.09</v>
      </c>
      <c r="J1792" s="123" t="s">
        <v>29</v>
      </c>
      <c r="K1792" s="35"/>
      <c r="L1792" s="145" t="s">
        <v>261</v>
      </c>
      <c r="M1792" s="112" t="str">
        <f t="shared" si="52"/>
        <v>20232闽AV0833</v>
      </c>
    </row>
    <row r="1793" s="85" customFormat="1" ht="20.1" customHeight="1" spans="1:13">
      <c r="A1793" s="98">
        <v>1792</v>
      </c>
      <c r="B1793" s="99">
        <v>44973</v>
      </c>
      <c r="C1793" s="143">
        <v>140007</v>
      </c>
      <c r="D1793" s="152" t="s">
        <v>25</v>
      </c>
      <c r="E1793" s="100">
        <v>88962</v>
      </c>
      <c r="F1793" s="102">
        <v>7.43996016869728</v>
      </c>
      <c r="G1793" s="100">
        <v>170.72</v>
      </c>
      <c r="H1793" s="100">
        <v>1270.15</v>
      </c>
      <c r="I1793" s="123">
        <v>2798.94</v>
      </c>
      <c r="J1793" s="123" t="s">
        <v>450</v>
      </c>
      <c r="K1793" s="35"/>
      <c r="L1793" s="145" t="s">
        <v>261</v>
      </c>
      <c r="M1793" s="112" t="str">
        <f t="shared" si="52"/>
        <v>20232闽AV0833</v>
      </c>
    </row>
    <row r="1794" s="85" customFormat="1" ht="20.1" customHeight="1" spans="1:13">
      <c r="A1794" s="98">
        <v>1793</v>
      </c>
      <c r="B1794" s="99">
        <v>44974</v>
      </c>
      <c r="C1794" s="143">
        <v>140007</v>
      </c>
      <c r="D1794" s="152" t="s">
        <v>25</v>
      </c>
      <c r="E1794" s="100">
        <v>89260</v>
      </c>
      <c r="F1794" s="102">
        <v>7.43998229892687</v>
      </c>
      <c r="G1794" s="100">
        <v>180.78</v>
      </c>
      <c r="H1794" s="100">
        <v>1345</v>
      </c>
      <c r="I1794" s="123">
        <v>1420.99</v>
      </c>
      <c r="J1794" s="123" t="s">
        <v>29</v>
      </c>
      <c r="K1794" s="35"/>
      <c r="L1794" s="145" t="s">
        <v>261</v>
      </c>
      <c r="M1794" s="112" t="str">
        <f t="shared" si="52"/>
        <v>20232闽AV0833</v>
      </c>
    </row>
    <row r="1795" s="85" customFormat="1" ht="20.1" customHeight="1" spans="1:13">
      <c r="A1795" s="98">
        <v>1794</v>
      </c>
      <c r="B1795" s="99">
        <v>44976</v>
      </c>
      <c r="C1795" s="143">
        <v>140007</v>
      </c>
      <c r="D1795" s="152" t="s">
        <v>25</v>
      </c>
      <c r="E1795" s="100">
        <v>89779</v>
      </c>
      <c r="F1795" s="102">
        <v>7.43997721555039</v>
      </c>
      <c r="G1795" s="100">
        <v>210.67</v>
      </c>
      <c r="H1795" s="100">
        <v>1567.38</v>
      </c>
      <c r="I1795" s="123">
        <v>3853.61</v>
      </c>
      <c r="J1795" s="123" t="s">
        <v>450</v>
      </c>
      <c r="K1795" s="35"/>
      <c r="L1795" s="145" t="s">
        <v>261</v>
      </c>
      <c r="M1795" s="112" t="str">
        <f t="shared" ref="M1795:M1858" si="53">YEAR(B1795)&amp;MONTH(B1795)&amp;D1795</f>
        <v>20232闽AV0833</v>
      </c>
    </row>
    <row r="1796" s="85" customFormat="1" ht="20.1" customHeight="1" spans="1:13">
      <c r="A1796" s="98">
        <v>1795</v>
      </c>
      <c r="B1796" s="99">
        <v>44979</v>
      </c>
      <c r="C1796" s="143">
        <v>140007</v>
      </c>
      <c r="D1796" s="152" t="s">
        <v>25</v>
      </c>
      <c r="E1796" s="100">
        <v>90261</v>
      </c>
      <c r="F1796" s="102">
        <v>7.43997294555293</v>
      </c>
      <c r="G1796" s="100">
        <v>266.13</v>
      </c>
      <c r="H1796" s="100">
        <v>1980</v>
      </c>
      <c r="I1796" s="123">
        <v>3853.91</v>
      </c>
      <c r="J1796" s="123" t="s">
        <v>29</v>
      </c>
      <c r="K1796" s="35"/>
      <c r="L1796" s="145" t="s">
        <v>261</v>
      </c>
      <c r="M1796" s="112" t="str">
        <f t="shared" si="53"/>
        <v>20232闽AV0833</v>
      </c>
    </row>
    <row r="1797" s="85" customFormat="1" ht="20.1" customHeight="1" spans="1:13">
      <c r="A1797" s="98">
        <v>1796</v>
      </c>
      <c r="B1797" s="99">
        <v>44984</v>
      </c>
      <c r="C1797" s="143">
        <v>140007</v>
      </c>
      <c r="D1797" s="152" t="s">
        <v>25</v>
      </c>
      <c r="E1797" s="100">
        <v>90595</v>
      </c>
      <c r="F1797" s="102">
        <v>7.43986574678352</v>
      </c>
      <c r="G1797" s="100">
        <v>214.52</v>
      </c>
      <c r="H1797" s="100">
        <v>1596</v>
      </c>
      <c r="I1797" s="123">
        <v>1737.11</v>
      </c>
      <c r="J1797" s="123" t="s">
        <v>29</v>
      </c>
      <c r="K1797" s="35"/>
      <c r="L1797" s="145" t="s">
        <v>261</v>
      </c>
      <c r="M1797" s="112" t="str">
        <f t="shared" si="53"/>
        <v>20232闽AV0833</v>
      </c>
    </row>
    <row r="1798" s="85" customFormat="1" ht="20.1" customHeight="1" spans="1:13">
      <c r="A1798" s="98">
        <v>1797</v>
      </c>
      <c r="B1798" s="99"/>
      <c r="C1798" s="143"/>
      <c r="D1798" s="152"/>
      <c r="E1798" s="100"/>
      <c r="F1798" s="102"/>
      <c r="G1798" s="100"/>
      <c r="H1798" s="100"/>
      <c r="I1798" s="123"/>
      <c r="J1798" s="123"/>
      <c r="K1798" s="35"/>
      <c r="L1798" s="145"/>
      <c r="M1798" s="112" t="str">
        <f t="shared" si="53"/>
        <v>19001</v>
      </c>
    </row>
    <row r="1799" s="85" customFormat="1" ht="20.1" customHeight="1" spans="1:13">
      <c r="A1799" s="98">
        <v>1798</v>
      </c>
      <c r="B1799" s="99">
        <v>44961</v>
      </c>
      <c r="C1799" s="143">
        <v>146005</v>
      </c>
      <c r="D1799" s="152" t="s">
        <v>44</v>
      </c>
      <c r="E1799" s="100">
        <v>1096</v>
      </c>
      <c r="F1799" s="102">
        <v>7.44065903378944</v>
      </c>
      <c r="G1799" s="100">
        <v>35.81</v>
      </c>
      <c r="H1799" s="100">
        <v>266.45</v>
      </c>
      <c r="I1799" s="123">
        <v>0</v>
      </c>
      <c r="J1799" s="35" t="s">
        <v>144</v>
      </c>
      <c r="K1799" s="35"/>
      <c r="L1799" s="145" t="s">
        <v>261</v>
      </c>
      <c r="M1799" s="112" t="str">
        <f t="shared" si="53"/>
        <v>20232闽AQ8712</v>
      </c>
    </row>
    <row r="1800" s="85" customFormat="1" ht="20.1" customHeight="1" spans="1:13">
      <c r="A1800" s="98">
        <v>1799</v>
      </c>
      <c r="B1800" s="99">
        <v>44964</v>
      </c>
      <c r="C1800" s="143">
        <v>146005</v>
      </c>
      <c r="D1800" s="152" t="s">
        <v>44</v>
      </c>
      <c r="E1800" s="100">
        <v>1297</v>
      </c>
      <c r="F1800" s="102">
        <v>7.44004250151791</v>
      </c>
      <c r="G1800" s="100">
        <v>65.88</v>
      </c>
      <c r="H1800" s="100">
        <v>490.15</v>
      </c>
      <c r="I1800" s="123">
        <v>9.85</v>
      </c>
      <c r="J1800" s="35" t="s">
        <v>144</v>
      </c>
      <c r="K1800" s="35"/>
      <c r="L1800" s="145" t="s">
        <v>261</v>
      </c>
      <c r="M1800" s="112" t="str">
        <f t="shared" si="53"/>
        <v>20232闽AQ8712</v>
      </c>
    </row>
    <row r="1801" s="85" customFormat="1" ht="20.1" customHeight="1" spans="1:13">
      <c r="A1801" s="98">
        <v>1800</v>
      </c>
      <c r="B1801" s="99">
        <v>44967</v>
      </c>
      <c r="C1801" s="143">
        <v>146005</v>
      </c>
      <c r="D1801" s="152" t="s">
        <v>44</v>
      </c>
      <c r="E1801" s="100">
        <v>1553</v>
      </c>
      <c r="F1801" s="102">
        <v>7.44004226096144</v>
      </c>
      <c r="G1801" s="100">
        <v>75.72</v>
      </c>
      <c r="H1801" s="100">
        <v>563.36</v>
      </c>
      <c r="I1801" s="123">
        <v>1946.49</v>
      </c>
      <c r="J1801" s="35" t="s">
        <v>144</v>
      </c>
      <c r="K1801" s="35"/>
      <c r="L1801" s="145" t="s">
        <v>261</v>
      </c>
      <c r="M1801" s="112" t="str">
        <f t="shared" si="53"/>
        <v>20232闽AQ8712</v>
      </c>
    </row>
    <row r="1802" s="85" customFormat="1" ht="20.1" customHeight="1" spans="1:13">
      <c r="A1802" s="98">
        <v>1801</v>
      </c>
      <c r="B1802" s="99">
        <v>44971</v>
      </c>
      <c r="C1802" s="143">
        <v>146005</v>
      </c>
      <c r="D1802" s="152" t="s">
        <v>44</v>
      </c>
      <c r="E1802" s="100">
        <v>2005</v>
      </c>
      <c r="F1802" s="102">
        <v>7.44000482858522</v>
      </c>
      <c r="G1802" s="100">
        <v>82.84</v>
      </c>
      <c r="H1802" s="100">
        <v>616.33</v>
      </c>
      <c r="I1802" s="123">
        <v>1330.16</v>
      </c>
      <c r="J1802" s="35" t="s">
        <v>144</v>
      </c>
      <c r="K1802" s="35"/>
      <c r="L1802" s="145" t="s">
        <v>261</v>
      </c>
      <c r="M1802" s="112" t="str">
        <f t="shared" si="53"/>
        <v>20232闽AQ8712</v>
      </c>
    </row>
    <row r="1803" s="85" customFormat="1" ht="20.1" customHeight="1" spans="1:13">
      <c r="A1803" s="98">
        <v>1802</v>
      </c>
      <c r="B1803" s="99">
        <v>44975</v>
      </c>
      <c r="C1803" s="143">
        <v>146005</v>
      </c>
      <c r="D1803" s="152" t="s">
        <v>44</v>
      </c>
      <c r="E1803" s="100">
        <v>2413</v>
      </c>
      <c r="F1803" s="102">
        <v>7.44004508947443</v>
      </c>
      <c r="G1803" s="100">
        <v>70.97</v>
      </c>
      <c r="H1803" s="100">
        <v>528.02</v>
      </c>
      <c r="I1803" s="123">
        <v>802.14</v>
      </c>
      <c r="J1803" s="35" t="s">
        <v>144</v>
      </c>
      <c r="K1803" s="35"/>
      <c r="L1803" s="145" t="s">
        <v>261</v>
      </c>
      <c r="M1803" s="112" t="str">
        <f t="shared" si="53"/>
        <v>20232闽AQ8712</v>
      </c>
    </row>
    <row r="1804" s="85" customFormat="1" ht="20.1" customHeight="1" spans="1:13">
      <c r="A1804" s="98">
        <v>1803</v>
      </c>
      <c r="B1804" s="99">
        <v>44979</v>
      </c>
      <c r="C1804" s="143">
        <v>146005</v>
      </c>
      <c r="D1804" s="152" t="s">
        <v>44</v>
      </c>
      <c r="E1804" s="100">
        <v>2752</v>
      </c>
      <c r="F1804" s="102">
        <v>7.44001911741278</v>
      </c>
      <c r="G1804" s="100">
        <v>62.77</v>
      </c>
      <c r="H1804" s="100">
        <v>467.01</v>
      </c>
      <c r="I1804" s="123">
        <v>335.13</v>
      </c>
      <c r="J1804" s="35" t="s">
        <v>144</v>
      </c>
      <c r="K1804" s="35"/>
      <c r="L1804" s="145" t="s">
        <v>261</v>
      </c>
      <c r="M1804" s="112" t="str">
        <f t="shared" si="53"/>
        <v>20232闽AQ8712</v>
      </c>
    </row>
    <row r="1805" s="85" customFormat="1" ht="20.1" customHeight="1" spans="1:13">
      <c r="A1805" s="98">
        <v>1804</v>
      </c>
      <c r="B1805" s="99">
        <v>44982</v>
      </c>
      <c r="C1805" s="143">
        <v>146005</v>
      </c>
      <c r="D1805" s="152" t="s">
        <v>44</v>
      </c>
      <c r="E1805" s="100">
        <v>3052</v>
      </c>
      <c r="F1805" s="102">
        <v>7.44071936056838</v>
      </c>
      <c r="G1805" s="100">
        <v>45.04</v>
      </c>
      <c r="H1805" s="100">
        <v>335.13</v>
      </c>
      <c r="I1805" s="123">
        <v>0</v>
      </c>
      <c r="J1805" s="35" t="s">
        <v>144</v>
      </c>
      <c r="K1805" s="35"/>
      <c r="L1805" s="145" t="s">
        <v>261</v>
      </c>
      <c r="M1805" s="112" t="str">
        <f t="shared" si="53"/>
        <v>20232闽AQ8712</v>
      </c>
    </row>
    <row r="1806" s="85" customFormat="1" ht="20.1" customHeight="1" spans="1:13">
      <c r="A1806" s="98">
        <v>1805</v>
      </c>
      <c r="B1806" s="99">
        <v>44985</v>
      </c>
      <c r="C1806" s="143">
        <v>146005</v>
      </c>
      <c r="D1806" s="152" t="s">
        <v>44</v>
      </c>
      <c r="E1806" s="100">
        <v>3275</v>
      </c>
      <c r="F1806" s="102">
        <v>7.44004764425622</v>
      </c>
      <c r="G1806" s="100">
        <v>75.56</v>
      </c>
      <c r="H1806" s="100">
        <v>562.17</v>
      </c>
      <c r="I1806" s="123">
        <v>271.96</v>
      </c>
      <c r="J1806" s="35" t="s">
        <v>144</v>
      </c>
      <c r="K1806" s="35"/>
      <c r="L1806" s="145" t="s">
        <v>261</v>
      </c>
      <c r="M1806" s="112" t="str">
        <f t="shared" si="53"/>
        <v>20232闽AQ8712</v>
      </c>
    </row>
    <row r="1807" s="85" customFormat="1" ht="20.1" customHeight="1" spans="1:13">
      <c r="A1807" s="98">
        <v>1806</v>
      </c>
      <c r="B1807" s="99"/>
      <c r="C1807" s="143"/>
      <c r="D1807" s="152"/>
      <c r="E1807" s="100"/>
      <c r="F1807" s="102"/>
      <c r="G1807" s="100"/>
      <c r="H1807" s="100"/>
      <c r="I1807" s="123"/>
      <c r="J1807" s="35"/>
      <c r="K1807" s="35"/>
      <c r="L1807" s="145"/>
      <c r="M1807" s="112" t="str">
        <f t="shared" si="53"/>
        <v>19001</v>
      </c>
    </row>
    <row r="1808" s="85" customFormat="1" ht="20.1" customHeight="1" spans="1:13">
      <c r="A1808" s="98">
        <v>1807</v>
      </c>
      <c r="B1808" s="99">
        <v>44960</v>
      </c>
      <c r="C1808" s="143">
        <v>144003</v>
      </c>
      <c r="D1808" s="152" t="s">
        <v>36</v>
      </c>
      <c r="E1808" s="100">
        <v>18363</v>
      </c>
      <c r="F1808" s="102">
        <v>7.26999699669637</v>
      </c>
      <c r="G1808" s="100">
        <v>99.89</v>
      </c>
      <c r="H1808" s="100">
        <v>726.2</v>
      </c>
      <c r="I1808" s="123">
        <v>258.23</v>
      </c>
      <c r="J1808" s="123" t="s">
        <v>489</v>
      </c>
      <c r="K1808" s="35"/>
      <c r="L1808" s="145" t="s">
        <v>261</v>
      </c>
      <c r="M1808" s="112" t="str">
        <f t="shared" si="53"/>
        <v>20232闽AU9612</v>
      </c>
    </row>
    <row r="1809" s="85" customFormat="1" ht="20.1" customHeight="1" spans="1:13">
      <c r="A1809" s="98">
        <v>1808</v>
      </c>
      <c r="B1809" s="99">
        <v>44963</v>
      </c>
      <c r="C1809" s="143">
        <v>144003</v>
      </c>
      <c r="D1809" s="152" t="s">
        <v>36</v>
      </c>
      <c r="E1809" s="100">
        <v>18555</v>
      </c>
      <c r="F1809" s="102">
        <v>7.43998463606683</v>
      </c>
      <c r="G1809" s="100">
        <v>104.14</v>
      </c>
      <c r="H1809" s="100">
        <v>774.8</v>
      </c>
      <c r="I1809" s="123">
        <v>383.43</v>
      </c>
      <c r="J1809" s="123" t="s">
        <v>489</v>
      </c>
      <c r="K1809" s="35"/>
      <c r="L1809" s="145" t="s">
        <v>261</v>
      </c>
      <c r="M1809" s="112" t="str">
        <f t="shared" si="53"/>
        <v>20232闽AU9612</v>
      </c>
    </row>
    <row r="1810" s="85" customFormat="1" ht="20.1" customHeight="1" spans="1:13">
      <c r="A1810" s="98">
        <v>1809</v>
      </c>
      <c r="B1810" s="99">
        <v>44967</v>
      </c>
      <c r="C1810" s="143">
        <v>144003</v>
      </c>
      <c r="D1810" s="152" t="s">
        <v>36</v>
      </c>
      <c r="E1810" s="100">
        <v>18730</v>
      </c>
      <c r="F1810" s="102">
        <v>7.4399698198623</v>
      </c>
      <c r="G1810" s="100">
        <v>106.03</v>
      </c>
      <c r="H1810" s="100">
        <v>788.86</v>
      </c>
      <c r="I1810" s="123">
        <v>2594.57</v>
      </c>
      <c r="J1810" s="123" t="s">
        <v>489</v>
      </c>
      <c r="K1810" s="35"/>
      <c r="L1810" s="145" t="s">
        <v>261</v>
      </c>
      <c r="M1810" s="112" t="str">
        <f t="shared" si="53"/>
        <v>20232闽AU9612</v>
      </c>
    </row>
    <row r="1811" s="85" customFormat="1" ht="20.1" customHeight="1" spans="1:13">
      <c r="A1811" s="98">
        <v>1810</v>
      </c>
      <c r="B1811" s="99">
        <v>44971</v>
      </c>
      <c r="C1811" s="143">
        <v>144003</v>
      </c>
      <c r="D1811" s="152" t="s">
        <v>36</v>
      </c>
      <c r="E1811" s="100">
        <v>18882</v>
      </c>
      <c r="F1811" s="102">
        <v>7.44028553125286</v>
      </c>
      <c r="G1811" s="100">
        <v>109.27</v>
      </c>
      <c r="H1811" s="100">
        <v>813</v>
      </c>
      <c r="I1811" s="123">
        <v>1781.57</v>
      </c>
      <c r="J1811" s="123" t="s">
        <v>488</v>
      </c>
      <c r="K1811" s="35"/>
      <c r="L1811" s="145" t="s">
        <v>261</v>
      </c>
      <c r="M1811" s="112" t="str">
        <f t="shared" si="53"/>
        <v>20232闽AU9612</v>
      </c>
    </row>
    <row r="1812" s="85" customFormat="1" ht="20.1" customHeight="1" spans="1:13">
      <c r="A1812" s="98">
        <v>1811</v>
      </c>
      <c r="B1812" s="99">
        <v>44977</v>
      </c>
      <c r="C1812" s="143">
        <v>144003</v>
      </c>
      <c r="D1812" s="152" t="s">
        <v>36</v>
      </c>
      <c r="E1812" s="100">
        <v>19078</v>
      </c>
      <c r="F1812" s="102">
        <v>7.44018354637824</v>
      </c>
      <c r="G1812" s="100">
        <v>122.04</v>
      </c>
      <c r="H1812" s="100">
        <v>908</v>
      </c>
      <c r="I1812" s="123">
        <v>873.57</v>
      </c>
      <c r="J1812" s="123" t="s">
        <v>488</v>
      </c>
      <c r="K1812" s="35"/>
      <c r="L1812" s="145" t="s">
        <v>261</v>
      </c>
      <c r="M1812" s="112" t="str">
        <f t="shared" si="53"/>
        <v>20232闽AU9612</v>
      </c>
    </row>
    <row r="1813" s="85" customFormat="1" ht="20.1" customHeight="1" spans="1:13">
      <c r="A1813" s="98">
        <v>1812</v>
      </c>
      <c r="B1813" s="99">
        <v>44981</v>
      </c>
      <c r="C1813" s="143">
        <v>144003</v>
      </c>
      <c r="D1813" s="152" t="s">
        <v>36</v>
      </c>
      <c r="E1813" s="100">
        <v>19120</v>
      </c>
      <c r="F1813" s="102">
        <v>7.44026212738752</v>
      </c>
      <c r="G1813" s="100">
        <v>125.13</v>
      </c>
      <c r="H1813" s="100">
        <v>931</v>
      </c>
      <c r="I1813" s="123">
        <v>72.57</v>
      </c>
      <c r="J1813" s="123" t="s">
        <v>488</v>
      </c>
      <c r="K1813" s="35"/>
      <c r="L1813" s="145" t="s">
        <v>261</v>
      </c>
      <c r="M1813" s="112" t="str">
        <f t="shared" si="53"/>
        <v>20232闽AU9612</v>
      </c>
    </row>
    <row r="1814" s="85" customFormat="1" ht="20.1" customHeight="1" spans="1:13">
      <c r="A1814" s="98">
        <v>1813</v>
      </c>
      <c r="B1814" s="99"/>
      <c r="C1814" s="143"/>
      <c r="D1814" s="152"/>
      <c r="E1814" s="100"/>
      <c r="F1814" s="102"/>
      <c r="G1814" s="100"/>
      <c r="H1814" s="100"/>
      <c r="I1814" s="123"/>
      <c r="J1814" s="123"/>
      <c r="K1814" s="35"/>
      <c r="L1814" s="145"/>
      <c r="M1814" s="112" t="str">
        <f t="shared" si="53"/>
        <v>19001</v>
      </c>
    </row>
    <row r="1815" s="85" customFormat="1" ht="20.1" customHeight="1" spans="1:13">
      <c r="A1815" s="98">
        <v>1814</v>
      </c>
      <c r="B1815" s="99">
        <v>44960</v>
      </c>
      <c r="C1815" s="143">
        <v>144004</v>
      </c>
      <c r="D1815" s="152" t="s">
        <v>39</v>
      </c>
      <c r="E1815" s="100">
        <v>29032</v>
      </c>
      <c r="F1815" s="102">
        <v>7.27000394166338</v>
      </c>
      <c r="G1815" s="100">
        <v>126.85</v>
      </c>
      <c r="H1815" s="100">
        <v>922.2</v>
      </c>
      <c r="I1815" s="123">
        <v>393.78</v>
      </c>
      <c r="J1815" s="35" t="s">
        <v>40</v>
      </c>
      <c r="K1815" s="35"/>
      <c r="L1815" s="145" t="s">
        <v>261</v>
      </c>
      <c r="M1815" s="112" t="str">
        <f t="shared" si="53"/>
        <v>20232闽AU8651</v>
      </c>
    </row>
    <row r="1816" s="85" customFormat="1" ht="20.1" customHeight="1" spans="1:13">
      <c r="A1816" s="98">
        <v>1815</v>
      </c>
      <c r="B1816" s="99">
        <v>44963</v>
      </c>
      <c r="C1816" s="143">
        <v>144004</v>
      </c>
      <c r="D1816" s="152" t="s">
        <v>39</v>
      </c>
      <c r="E1816" s="100">
        <v>29329</v>
      </c>
      <c r="F1816" s="102">
        <v>7.4396372567542</v>
      </c>
      <c r="G1816" s="100">
        <v>52.93</v>
      </c>
      <c r="H1816" s="100">
        <v>393.78</v>
      </c>
      <c r="I1816" s="123">
        <v>0</v>
      </c>
      <c r="J1816" s="35" t="s">
        <v>40</v>
      </c>
      <c r="K1816" s="35"/>
      <c r="L1816" s="145" t="s">
        <v>261</v>
      </c>
      <c r="M1816" s="112" t="str">
        <f t="shared" si="53"/>
        <v>20232闽AU8651</v>
      </c>
    </row>
    <row r="1817" s="85" customFormat="1" ht="20.1" customHeight="1" spans="1:13">
      <c r="A1817" s="98">
        <v>1816</v>
      </c>
      <c r="B1817" s="99">
        <v>44963</v>
      </c>
      <c r="C1817" s="143">
        <v>144004</v>
      </c>
      <c r="D1817" s="152" t="s">
        <v>39</v>
      </c>
      <c r="E1817" s="100">
        <v>29329</v>
      </c>
      <c r="F1817" s="102">
        <v>7.4400871459695</v>
      </c>
      <c r="G1817" s="100">
        <v>64.26</v>
      </c>
      <c r="H1817" s="100">
        <v>478.1</v>
      </c>
      <c r="I1817" s="123">
        <v>121.9</v>
      </c>
      <c r="J1817" s="35" t="s">
        <v>40</v>
      </c>
      <c r="K1817" s="35"/>
      <c r="L1817" s="145" t="s">
        <v>261</v>
      </c>
      <c r="M1817" s="112" t="str">
        <f t="shared" si="53"/>
        <v>20232闽AU8651</v>
      </c>
    </row>
    <row r="1818" s="85" customFormat="1" ht="20.1" customHeight="1" spans="1:13">
      <c r="A1818" s="98">
        <v>1817</v>
      </c>
      <c r="B1818" s="99">
        <v>44965</v>
      </c>
      <c r="C1818" s="143">
        <v>144004</v>
      </c>
      <c r="D1818" s="152" t="s">
        <v>39</v>
      </c>
      <c r="E1818" s="100">
        <v>29561</v>
      </c>
      <c r="F1818" s="102">
        <v>7.44000338009126</v>
      </c>
      <c r="G1818" s="100">
        <v>118.34</v>
      </c>
      <c r="H1818" s="100">
        <v>880.45</v>
      </c>
      <c r="I1818" s="123">
        <v>1241.45</v>
      </c>
      <c r="J1818" s="35" t="s">
        <v>40</v>
      </c>
      <c r="K1818" s="35"/>
      <c r="L1818" s="145" t="s">
        <v>261</v>
      </c>
      <c r="M1818" s="112" t="str">
        <f t="shared" si="53"/>
        <v>20232闽AU8651</v>
      </c>
    </row>
    <row r="1819" s="85" customFormat="1" ht="20.1" customHeight="1" spans="1:13">
      <c r="A1819" s="98">
        <v>1818</v>
      </c>
      <c r="B1819" s="99">
        <v>44969</v>
      </c>
      <c r="C1819" s="143">
        <v>144004</v>
      </c>
      <c r="D1819" s="152" t="s">
        <v>39</v>
      </c>
      <c r="E1819" s="100">
        <v>29803</v>
      </c>
      <c r="F1819" s="102">
        <v>7.44003128802364</v>
      </c>
      <c r="G1819" s="100">
        <v>115.06</v>
      </c>
      <c r="H1819" s="100">
        <v>856.05</v>
      </c>
      <c r="I1819" s="123">
        <v>385.4</v>
      </c>
      <c r="J1819" s="35" t="s">
        <v>40</v>
      </c>
      <c r="K1819" s="35"/>
      <c r="L1819" s="145" t="s">
        <v>261</v>
      </c>
      <c r="M1819" s="112" t="str">
        <f t="shared" si="53"/>
        <v>20232闽AU8651</v>
      </c>
    </row>
    <row r="1820" s="85" customFormat="1" ht="20.1" customHeight="1" spans="1:13">
      <c r="A1820" s="98">
        <v>1819</v>
      </c>
      <c r="B1820" s="99">
        <v>44973</v>
      </c>
      <c r="C1820" s="143">
        <v>144004</v>
      </c>
      <c r="D1820" s="152" t="s">
        <v>39</v>
      </c>
      <c r="E1820" s="100">
        <v>30030</v>
      </c>
      <c r="F1820" s="102">
        <v>7.4393230906257</v>
      </c>
      <c r="G1820" s="100">
        <v>44.91</v>
      </c>
      <c r="H1820" s="100">
        <v>334.1</v>
      </c>
      <c r="I1820" s="123">
        <v>0</v>
      </c>
      <c r="J1820" s="35" t="s">
        <v>40</v>
      </c>
      <c r="K1820" s="35"/>
      <c r="L1820" s="145" t="s">
        <v>261</v>
      </c>
      <c r="M1820" s="112" t="str">
        <f t="shared" si="53"/>
        <v>20232闽AU8651</v>
      </c>
    </row>
    <row r="1821" s="85" customFormat="1" ht="20.1" customHeight="1" spans="1:13">
      <c r="A1821" s="98">
        <v>1820</v>
      </c>
      <c r="B1821" s="99">
        <v>44974</v>
      </c>
      <c r="C1821" s="143">
        <v>144004</v>
      </c>
      <c r="D1821" s="152" t="s">
        <v>39</v>
      </c>
      <c r="E1821" s="100">
        <v>30191</v>
      </c>
      <c r="F1821" s="102">
        <v>7.44001616814875</v>
      </c>
      <c r="G1821" s="100">
        <v>123.7</v>
      </c>
      <c r="H1821" s="100">
        <v>920.33</v>
      </c>
      <c r="I1821" s="123">
        <v>979.67</v>
      </c>
      <c r="J1821" s="35" t="s">
        <v>40</v>
      </c>
      <c r="K1821" s="35"/>
      <c r="L1821" s="145" t="s">
        <v>261</v>
      </c>
      <c r="M1821" s="112" t="str">
        <f t="shared" si="53"/>
        <v>20232闽AU8651</v>
      </c>
    </row>
    <row r="1822" s="85" customFormat="1" ht="20.1" customHeight="1" spans="1:13">
      <c r="A1822" s="98">
        <v>1821</v>
      </c>
      <c r="B1822" s="99">
        <v>44977</v>
      </c>
      <c r="C1822" s="143">
        <v>144004</v>
      </c>
      <c r="D1822" s="152" t="s">
        <v>39</v>
      </c>
      <c r="E1822" s="100">
        <v>30486</v>
      </c>
      <c r="F1822" s="102">
        <v>7.4399902224395</v>
      </c>
      <c r="G1822" s="100">
        <v>122.73</v>
      </c>
      <c r="H1822" s="100">
        <v>913.11</v>
      </c>
      <c r="I1822" s="123">
        <v>66.56</v>
      </c>
      <c r="J1822" s="35" t="s">
        <v>40</v>
      </c>
      <c r="K1822" s="35"/>
      <c r="L1822" s="145" t="s">
        <v>261</v>
      </c>
      <c r="M1822" s="112" t="str">
        <f t="shared" si="53"/>
        <v>20232闽AU8651</v>
      </c>
    </row>
    <row r="1823" s="85" customFormat="1" ht="20.1" customHeight="1" spans="1:13">
      <c r="A1823" s="98">
        <v>1822</v>
      </c>
      <c r="B1823" s="99">
        <v>44981</v>
      </c>
      <c r="C1823" s="143">
        <v>144004</v>
      </c>
      <c r="D1823" s="152" t="s">
        <v>39</v>
      </c>
      <c r="E1823" s="100">
        <v>30762</v>
      </c>
      <c r="F1823" s="102">
        <v>7.43997186181022</v>
      </c>
      <c r="G1823" s="100">
        <v>127.94</v>
      </c>
      <c r="H1823" s="100">
        <v>951.87</v>
      </c>
      <c r="I1823" s="123">
        <v>14.69</v>
      </c>
      <c r="J1823" s="35" t="s">
        <v>40</v>
      </c>
      <c r="K1823" s="35"/>
      <c r="L1823" s="145" t="s">
        <v>261</v>
      </c>
      <c r="M1823" s="112" t="str">
        <f t="shared" si="53"/>
        <v>20232闽AU8651</v>
      </c>
    </row>
    <row r="1824" s="85" customFormat="1" ht="20.1" customHeight="1" spans="1:13">
      <c r="A1824" s="98">
        <v>1823</v>
      </c>
      <c r="B1824" s="99">
        <v>44985</v>
      </c>
      <c r="C1824" s="143">
        <v>144004</v>
      </c>
      <c r="D1824" s="152" t="s">
        <v>39</v>
      </c>
      <c r="E1824" s="100">
        <v>31066</v>
      </c>
      <c r="F1824" s="102">
        <v>7.44002753398726</v>
      </c>
      <c r="G1824" s="100">
        <v>116.22</v>
      </c>
      <c r="H1824" s="100">
        <v>864.68</v>
      </c>
      <c r="I1824" s="123">
        <v>865.49</v>
      </c>
      <c r="J1824" s="35" t="s">
        <v>40</v>
      </c>
      <c r="K1824" s="35"/>
      <c r="L1824" s="145" t="s">
        <v>261</v>
      </c>
      <c r="M1824" s="112" t="str">
        <f t="shared" si="53"/>
        <v>20232闽AU8651</v>
      </c>
    </row>
    <row r="1825" s="85" customFormat="1" ht="20.1" customHeight="1" spans="1:13">
      <c r="A1825" s="98">
        <v>1824</v>
      </c>
      <c r="B1825" s="99"/>
      <c r="C1825" s="143"/>
      <c r="D1825" s="152"/>
      <c r="E1825" s="100"/>
      <c r="F1825" s="102"/>
      <c r="G1825" s="100"/>
      <c r="H1825" s="100"/>
      <c r="I1825" s="123"/>
      <c r="J1825" s="35"/>
      <c r="K1825" s="35"/>
      <c r="L1825" s="145"/>
      <c r="M1825" s="112" t="str">
        <f t="shared" si="53"/>
        <v>19001</v>
      </c>
    </row>
    <row r="1826" s="85" customFormat="1" ht="20.1" customHeight="1" spans="1:13">
      <c r="A1826" s="98">
        <v>1825</v>
      </c>
      <c r="B1826" s="99">
        <v>44967</v>
      </c>
      <c r="C1826" s="143">
        <v>130011</v>
      </c>
      <c r="D1826" s="152" t="s">
        <v>59</v>
      </c>
      <c r="E1826" s="100">
        <v>8908</v>
      </c>
      <c r="F1826" s="102">
        <v>7.44023636852001</v>
      </c>
      <c r="G1826" s="100">
        <v>111.69</v>
      </c>
      <c r="H1826" s="100">
        <v>831</v>
      </c>
      <c r="I1826" s="123">
        <v>2886</v>
      </c>
      <c r="J1826" s="35" t="s">
        <v>60</v>
      </c>
      <c r="K1826" s="35"/>
      <c r="L1826" s="145" t="s">
        <v>261</v>
      </c>
      <c r="M1826" s="112" t="str">
        <f t="shared" si="53"/>
        <v>20232闽AU9093</v>
      </c>
    </row>
    <row r="1827" s="85" customFormat="1" ht="20.1" customHeight="1" spans="1:13">
      <c r="A1827" s="98">
        <v>1826</v>
      </c>
      <c r="B1827" s="99">
        <v>44976</v>
      </c>
      <c r="C1827" s="143">
        <v>130011</v>
      </c>
      <c r="D1827" s="152" t="s">
        <v>59</v>
      </c>
      <c r="E1827" s="100">
        <v>9007</v>
      </c>
      <c r="F1827" s="102">
        <v>7.44022893012093</v>
      </c>
      <c r="G1827" s="100">
        <v>108.33</v>
      </c>
      <c r="H1827" s="100">
        <v>806</v>
      </c>
      <c r="I1827" s="123">
        <v>2080</v>
      </c>
      <c r="J1827" s="35" t="s">
        <v>60</v>
      </c>
      <c r="K1827" s="35"/>
      <c r="L1827" s="145" t="s">
        <v>261</v>
      </c>
      <c r="M1827" s="112" t="str">
        <f t="shared" si="53"/>
        <v>20232闽AU9093</v>
      </c>
    </row>
    <row r="1828" s="85" customFormat="1" ht="20.1" customHeight="1" spans="1:13">
      <c r="A1828" s="98">
        <v>1827</v>
      </c>
      <c r="B1828" s="99">
        <v>44982</v>
      </c>
      <c r="C1828" s="143">
        <v>130011</v>
      </c>
      <c r="D1828" s="152" t="s">
        <v>59</v>
      </c>
      <c r="E1828" s="100">
        <v>9109</v>
      </c>
      <c r="F1828" s="102">
        <v>7.43999316648159</v>
      </c>
      <c r="G1828" s="100">
        <v>117.07</v>
      </c>
      <c r="H1828" s="100">
        <v>871</v>
      </c>
      <c r="I1828" s="123">
        <v>1209</v>
      </c>
      <c r="J1828" s="35" t="s">
        <v>60</v>
      </c>
      <c r="K1828" s="35"/>
      <c r="L1828" s="145" t="s">
        <v>261</v>
      </c>
      <c r="M1828" s="112" t="str">
        <f t="shared" si="53"/>
        <v>20232闽AU9093</v>
      </c>
    </row>
    <row r="1829" s="85" customFormat="1" ht="20.1" customHeight="1" spans="1:13">
      <c r="A1829" s="98">
        <v>1828</v>
      </c>
      <c r="B1829" s="99"/>
      <c r="C1829" s="143"/>
      <c r="D1829" s="152"/>
      <c r="E1829" s="100"/>
      <c r="F1829" s="102"/>
      <c r="G1829" s="100"/>
      <c r="H1829" s="100"/>
      <c r="I1829" s="123"/>
      <c r="J1829" s="35"/>
      <c r="K1829" s="35"/>
      <c r="L1829" s="145"/>
      <c r="M1829" s="112" t="str">
        <f t="shared" si="53"/>
        <v>19001</v>
      </c>
    </row>
    <row r="1830" s="85" customFormat="1" ht="20.1" customHeight="1" spans="1:13">
      <c r="A1830" s="98">
        <v>1829</v>
      </c>
      <c r="B1830" s="99">
        <v>44958</v>
      </c>
      <c r="C1830" s="143">
        <v>121020</v>
      </c>
      <c r="D1830" s="152" t="s">
        <v>74</v>
      </c>
      <c r="E1830" s="100">
        <v>16762</v>
      </c>
      <c r="F1830" s="102">
        <v>7.27025803531009</v>
      </c>
      <c r="G1830" s="100">
        <v>110.45</v>
      </c>
      <c r="H1830" s="100">
        <v>803</v>
      </c>
      <c r="I1830" s="123">
        <v>701</v>
      </c>
      <c r="J1830" s="35" t="s">
        <v>64</v>
      </c>
      <c r="K1830" s="35"/>
      <c r="L1830" s="145" t="s">
        <v>261</v>
      </c>
      <c r="M1830" s="112" t="str">
        <f t="shared" si="53"/>
        <v>20232闽AU9103</v>
      </c>
    </row>
    <row r="1831" s="85" customFormat="1" ht="20.1" customHeight="1" spans="1:13">
      <c r="A1831" s="98">
        <v>1830</v>
      </c>
      <c r="B1831" s="99">
        <v>44963</v>
      </c>
      <c r="C1831" s="143">
        <v>121020</v>
      </c>
      <c r="D1831" s="152" t="s">
        <v>74</v>
      </c>
      <c r="E1831" s="100">
        <v>17006</v>
      </c>
      <c r="F1831" s="102">
        <v>7.43971689572875</v>
      </c>
      <c r="G1831" s="100">
        <v>121.51</v>
      </c>
      <c r="H1831" s="100">
        <v>904</v>
      </c>
      <c r="I1831" s="123">
        <v>297</v>
      </c>
      <c r="J1831" s="35" t="s">
        <v>64</v>
      </c>
      <c r="K1831" s="35"/>
      <c r="L1831" s="145" t="s">
        <v>261</v>
      </c>
      <c r="M1831" s="112" t="str">
        <f t="shared" si="53"/>
        <v>20232闽AU9103</v>
      </c>
    </row>
    <row r="1832" s="85" customFormat="1" ht="20.1" customHeight="1" spans="1:13">
      <c r="A1832" s="98">
        <v>1831</v>
      </c>
      <c r="B1832" s="99">
        <v>44967</v>
      </c>
      <c r="C1832" s="143">
        <v>121020</v>
      </c>
      <c r="D1832" s="152" t="s">
        <v>74</v>
      </c>
      <c r="E1832" s="100">
        <v>17247</v>
      </c>
      <c r="F1832" s="102">
        <v>7.43986112259238</v>
      </c>
      <c r="G1832" s="100">
        <v>120.97</v>
      </c>
      <c r="H1832" s="100">
        <v>900</v>
      </c>
      <c r="I1832" s="123">
        <v>1363</v>
      </c>
      <c r="J1832" s="35" t="s">
        <v>64</v>
      </c>
      <c r="K1832" s="35"/>
      <c r="L1832" s="145" t="s">
        <v>261</v>
      </c>
      <c r="M1832" s="112" t="str">
        <f t="shared" si="53"/>
        <v>20232闽AU9103</v>
      </c>
    </row>
    <row r="1833" s="85" customFormat="1" ht="20.1" customHeight="1" spans="1:13">
      <c r="A1833" s="98">
        <v>1832</v>
      </c>
      <c r="B1833" s="99">
        <v>44971</v>
      </c>
      <c r="C1833" s="143">
        <v>121020</v>
      </c>
      <c r="D1833" s="152" t="s">
        <v>74</v>
      </c>
      <c r="E1833" s="100">
        <v>17506</v>
      </c>
      <c r="F1833" s="102">
        <v>7.43980738362761</v>
      </c>
      <c r="G1833" s="100">
        <v>124.6</v>
      </c>
      <c r="H1833" s="100">
        <v>927</v>
      </c>
      <c r="I1833" s="123">
        <v>436</v>
      </c>
      <c r="J1833" s="35" t="s">
        <v>64</v>
      </c>
      <c r="K1833" s="35"/>
      <c r="L1833" s="145" t="s">
        <v>261</v>
      </c>
      <c r="M1833" s="112" t="str">
        <f t="shared" si="53"/>
        <v>20232闽AU9103</v>
      </c>
    </row>
    <row r="1834" s="85" customFormat="1" ht="20.1" customHeight="1" spans="1:13">
      <c r="A1834" s="98">
        <v>1833</v>
      </c>
      <c r="B1834" s="99">
        <v>44975</v>
      </c>
      <c r="C1834" s="143">
        <v>121020</v>
      </c>
      <c r="D1834" s="152" t="s">
        <v>74</v>
      </c>
      <c r="E1834" s="100">
        <v>17650</v>
      </c>
      <c r="F1834" s="102">
        <v>7.44014732965009</v>
      </c>
      <c r="G1834" s="100">
        <v>81.45</v>
      </c>
      <c r="H1834" s="100">
        <v>606</v>
      </c>
      <c r="I1834" s="123">
        <v>394</v>
      </c>
      <c r="J1834" s="35" t="s">
        <v>64</v>
      </c>
      <c r="K1834" s="35"/>
      <c r="L1834" s="145" t="s">
        <v>261</v>
      </c>
      <c r="M1834" s="112" t="str">
        <f t="shared" si="53"/>
        <v>20232闽AU9103</v>
      </c>
    </row>
    <row r="1835" s="85" customFormat="1" ht="20.1" customHeight="1" spans="1:13">
      <c r="A1835" s="98">
        <v>1834</v>
      </c>
      <c r="B1835" s="99">
        <v>44979</v>
      </c>
      <c r="C1835" s="143">
        <v>121020</v>
      </c>
      <c r="D1835" s="152" t="s">
        <v>74</v>
      </c>
      <c r="E1835" s="100">
        <v>17872</v>
      </c>
      <c r="F1835" s="102">
        <v>7.43957703927492</v>
      </c>
      <c r="G1835" s="100">
        <v>52.96</v>
      </c>
      <c r="H1835" s="100">
        <v>394</v>
      </c>
      <c r="I1835" s="123">
        <v>0</v>
      </c>
      <c r="J1835" s="35" t="s">
        <v>64</v>
      </c>
      <c r="K1835" s="35"/>
      <c r="L1835" s="145" t="s">
        <v>261</v>
      </c>
      <c r="M1835" s="112" t="str">
        <f t="shared" si="53"/>
        <v>20232闽AU9103</v>
      </c>
    </row>
    <row r="1836" s="85" customFormat="1" ht="20.1" customHeight="1" spans="1:13">
      <c r="A1836" s="98">
        <v>1835</v>
      </c>
      <c r="B1836" s="99">
        <v>44981</v>
      </c>
      <c r="C1836" s="143">
        <v>121020</v>
      </c>
      <c r="D1836" s="152" t="s">
        <v>74</v>
      </c>
      <c r="E1836" s="100">
        <v>17947</v>
      </c>
      <c r="F1836" s="102">
        <v>7.44030163385002</v>
      </c>
      <c r="G1836" s="100">
        <v>119.35</v>
      </c>
      <c r="H1836" s="100">
        <v>888</v>
      </c>
      <c r="I1836" s="123">
        <v>112</v>
      </c>
      <c r="J1836" s="35" t="s">
        <v>64</v>
      </c>
      <c r="K1836" s="35"/>
      <c r="L1836" s="145" t="s">
        <v>261</v>
      </c>
      <c r="M1836" s="112" t="str">
        <f t="shared" si="53"/>
        <v>20232闽AU9103</v>
      </c>
    </row>
    <row r="1837" s="85" customFormat="1" ht="20.1" customHeight="1" spans="1:13">
      <c r="A1837" s="98">
        <v>1836</v>
      </c>
      <c r="B1837" s="99">
        <v>44985</v>
      </c>
      <c r="C1837" s="143">
        <v>121020</v>
      </c>
      <c r="D1837" s="152" t="s">
        <v>74</v>
      </c>
      <c r="E1837" s="100">
        <v>18193</v>
      </c>
      <c r="F1837" s="102">
        <v>7.44</v>
      </c>
      <c r="G1837" s="100">
        <v>125</v>
      </c>
      <c r="H1837" s="100">
        <v>930</v>
      </c>
      <c r="I1837" s="123">
        <v>148</v>
      </c>
      <c r="J1837" s="35" t="s">
        <v>64</v>
      </c>
      <c r="K1837" s="35"/>
      <c r="L1837" s="145" t="s">
        <v>261</v>
      </c>
      <c r="M1837" s="112" t="str">
        <f t="shared" si="53"/>
        <v>20232闽AU9103</v>
      </c>
    </row>
    <row r="1838" s="85" customFormat="1" ht="20.1" customHeight="1" spans="1:13">
      <c r="A1838" s="98">
        <v>1837</v>
      </c>
      <c r="B1838" s="99"/>
      <c r="C1838" s="143"/>
      <c r="D1838" s="152"/>
      <c r="E1838" s="100"/>
      <c r="F1838" s="102"/>
      <c r="G1838" s="100"/>
      <c r="H1838" s="100"/>
      <c r="I1838" s="123"/>
      <c r="J1838" s="35"/>
      <c r="K1838" s="35"/>
      <c r="L1838" s="145"/>
      <c r="M1838" s="112" t="str">
        <f t="shared" si="53"/>
        <v>19001</v>
      </c>
    </row>
    <row r="1839" s="85" customFormat="1" ht="20.1" customHeight="1" spans="1:13">
      <c r="A1839" s="98">
        <v>1838</v>
      </c>
      <c r="B1839" s="99">
        <v>44963</v>
      </c>
      <c r="C1839" s="143">
        <v>121017</v>
      </c>
      <c r="D1839" s="152" t="s">
        <v>71</v>
      </c>
      <c r="E1839" s="100">
        <v>19264</v>
      </c>
      <c r="F1839" s="102">
        <v>7.43986112259238</v>
      </c>
      <c r="G1839" s="100">
        <v>120.97</v>
      </c>
      <c r="H1839" s="100">
        <v>900</v>
      </c>
      <c r="I1839" s="123">
        <v>153.13</v>
      </c>
      <c r="J1839" s="35" t="s">
        <v>60</v>
      </c>
      <c r="K1839" s="35"/>
      <c r="L1839" s="145" t="s">
        <v>261</v>
      </c>
      <c r="M1839" s="112" t="str">
        <f t="shared" si="53"/>
        <v>20232闽AU8195</v>
      </c>
    </row>
    <row r="1840" s="85" customFormat="1" ht="20.1" customHeight="1" spans="1:13">
      <c r="A1840" s="98">
        <v>1839</v>
      </c>
      <c r="B1840" s="99">
        <v>44970</v>
      </c>
      <c r="C1840" s="143">
        <v>121017</v>
      </c>
      <c r="D1840" s="152" t="s">
        <v>71</v>
      </c>
      <c r="E1840" s="100">
        <v>19509</v>
      </c>
      <c r="F1840" s="102">
        <v>7.43996743996744</v>
      </c>
      <c r="G1840" s="100">
        <v>122.85</v>
      </c>
      <c r="H1840" s="100">
        <v>914</v>
      </c>
      <c r="I1840" s="123">
        <v>1219.13</v>
      </c>
      <c r="J1840" s="35" t="s">
        <v>60</v>
      </c>
      <c r="K1840" s="35"/>
      <c r="L1840" s="145" t="s">
        <v>261</v>
      </c>
      <c r="M1840" s="112" t="str">
        <f t="shared" si="53"/>
        <v>20232闽AU8195</v>
      </c>
    </row>
    <row r="1841" s="85" customFormat="1" ht="20.1" customHeight="1" spans="1:13">
      <c r="A1841" s="98">
        <v>1840</v>
      </c>
      <c r="B1841" s="99">
        <v>44976</v>
      </c>
      <c r="C1841" s="143">
        <v>121017</v>
      </c>
      <c r="D1841" s="152" t="s">
        <v>71</v>
      </c>
      <c r="E1841" s="100">
        <v>19727</v>
      </c>
      <c r="F1841" s="102">
        <v>7.43978884856483</v>
      </c>
      <c r="G1841" s="100">
        <v>121.24</v>
      </c>
      <c r="H1841" s="100">
        <v>902</v>
      </c>
      <c r="I1841" s="123">
        <v>317.13</v>
      </c>
      <c r="J1841" s="35" t="s">
        <v>60</v>
      </c>
      <c r="K1841" s="35"/>
      <c r="L1841" s="145" t="s">
        <v>261</v>
      </c>
      <c r="M1841" s="112" t="str">
        <f t="shared" si="53"/>
        <v>20232闽AU8195</v>
      </c>
    </row>
    <row r="1842" s="85" customFormat="1" ht="20.1" customHeight="1" spans="1:13">
      <c r="A1842" s="98">
        <v>1841</v>
      </c>
      <c r="B1842" s="99">
        <v>44984</v>
      </c>
      <c r="C1842" s="143">
        <v>121017</v>
      </c>
      <c r="D1842" s="152" t="s">
        <v>71</v>
      </c>
      <c r="E1842" s="100">
        <v>19954</v>
      </c>
      <c r="F1842" s="102">
        <v>7.43986112259238</v>
      </c>
      <c r="G1842" s="100">
        <v>120.97</v>
      </c>
      <c r="H1842" s="100">
        <v>900</v>
      </c>
      <c r="I1842" s="123">
        <v>377.13</v>
      </c>
      <c r="J1842" s="35" t="s">
        <v>60</v>
      </c>
      <c r="K1842" s="35"/>
      <c r="L1842" s="145" t="s">
        <v>261</v>
      </c>
      <c r="M1842" s="112" t="str">
        <f t="shared" si="53"/>
        <v>20232闽AU8195</v>
      </c>
    </row>
    <row r="1843" s="85" customFormat="1" ht="20.1" customHeight="1" spans="1:13">
      <c r="A1843" s="98">
        <v>1842</v>
      </c>
      <c r="B1843" s="99"/>
      <c r="C1843" s="143"/>
      <c r="D1843" s="152"/>
      <c r="E1843" s="100"/>
      <c r="F1843" s="102"/>
      <c r="G1843" s="100"/>
      <c r="H1843" s="100"/>
      <c r="I1843" s="123"/>
      <c r="J1843" s="35"/>
      <c r="K1843" s="35"/>
      <c r="L1843" s="145"/>
      <c r="M1843" s="112" t="str">
        <f t="shared" si="53"/>
        <v>19001</v>
      </c>
    </row>
    <row r="1844" s="85" customFormat="1" ht="20.1" customHeight="1" spans="1:13">
      <c r="A1844" s="98">
        <v>1843</v>
      </c>
      <c r="B1844" s="99">
        <v>44960</v>
      </c>
      <c r="C1844" s="143">
        <v>121018</v>
      </c>
      <c r="D1844" s="152" t="s">
        <v>68</v>
      </c>
      <c r="E1844" s="100">
        <v>9318</v>
      </c>
      <c r="F1844" s="102">
        <v>7.26986478977588</v>
      </c>
      <c r="G1844" s="100">
        <v>107.98</v>
      </c>
      <c r="H1844" s="100">
        <v>785</v>
      </c>
      <c r="I1844" s="123">
        <v>1715</v>
      </c>
      <c r="J1844" s="35" t="s">
        <v>432</v>
      </c>
      <c r="K1844" s="35"/>
      <c r="L1844" s="145" t="s">
        <v>261</v>
      </c>
      <c r="M1844" s="112" t="str">
        <f t="shared" si="53"/>
        <v>20232闽AU7993</v>
      </c>
    </row>
    <row r="1845" s="85" customFormat="1" ht="20.1" customHeight="1" spans="1:13">
      <c r="A1845" s="98">
        <v>1844</v>
      </c>
      <c r="B1845" s="99">
        <v>44968</v>
      </c>
      <c r="C1845" s="143">
        <v>121018</v>
      </c>
      <c r="D1845" s="152" t="s">
        <v>68</v>
      </c>
      <c r="E1845" s="100">
        <v>9553</v>
      </c>
      <c r="F1845" s="102">
        <v>7.44027303754266</v>
      </c>
      <c r="G1845" s="100">
        <v>131.85</v>
      </c>
      <c r="H1845" s="100">
        <v>981</v>
      </c>
      <c r="I1845" s="123">
        <v>2719</v>
      </c>
      <c r="J1845" s="35" t="s">
        <v>432</v>
      </c>
      <c r="K1845" s="35"/>
      <c r="L1845" s="145" t="s">
        <v>261</v>
      </c>
      <c r="M1845" s="112" t="str">
        <f t="shared" si="53"/>
        <v>20232闽AU7993</v>
      </c>
    </row>
    <row r="1846" s="85" customFormat="1" ht="20.1" customHeight="1" spans="1:13">
      <c r="A1846" s="98">
        <v>1845</v>
      </c>
      <c r="B1846" s="99">
        <v>44976</v>
      </c>
      <c r="C1846" s="143">
        <v>121018</v>
      </c>
      <c r="D1846" s="152" t="s">
        <v>68</v>
      </c>
      <c r="E1846" s="100">
        <v>9829</v>
      </c>
      <c r="F1846" s="102">
        <v>7.43986112259238</v>
      </c>
      <c r="G1846" s="100">
        <v>120.97</v>
      </c>
      <c r="H1846" s="100">
        <v>900</v>
      </c>
      <c r="I1846" s="123">
        <v>1800</v>
      </c>
      <c r="J1846" s="35" t="s">
        <v>432</v>
      </c>
      <c r="K1846" s="35"/>
      <c r="L1846" s="145" t="s">
        <v>261</v>
      </c>
      <c r="M1846" s="112" t="str">
        <f t="shared" si="53"/>
        <v>20232闽AU7993</v>
      </c>
    </row>
    <row r="1847" s="85" customFormat="1" ht="20.1" customHeight="1" spans="1:13">
      <c r="A1847" s="98">
        <v>1846</v>
      </c>
      <c r="B1847" s="99">
        <v>44982</v>
      </c>
      <c r="C1847" s="143">
        <v>121018</v>
      </c>
      <c r="D1847" s="152" t="s">
        <v>68</v>
      </c>
      <c r="E1847" s="100">
        <v>10008</v>
      </c>
      <c r="F1847" s="102">
        <v>7.43978424625686</v>
      </c>
      <c r="G1847" s="100">
        <v>107.53</v>
      </c>
      <c r="H1847" s="100">
        <v>800</v>
      </c>
      <c r="I1847" s="123">
        <v>980</v>
      </c>
      <c r="J1847" s="35" t="s">
        <v>432</v>
      </c>
      <c r="K1847" s="35"/>
      <c r="L1847" s="145" t="s">
        <v>261</v>
      </c>
      <c r="M1847" s="112" t="str">
        <f t="shared" si="53"/>
        <v>20232闽AU7993</v>
      </c>
    </row>
    <row r="1848" s="85" customFormat="1" ht="20.1" customHeight="1" spans="1:13">
      <c r="A1848" s="98">
        <v>1847</v>
      </c>
      <c r="B1848" s="99"/>
      <c r="C1848" s="143"/>
      <c r="D1848" s="152"/>
      <c r="E1848" s="100"/>
      <c r="F1848" s="102"/>
      <c r="G1848" s="100"/>
      <c r="H1848" s="100"/>
      <c r="I1848" s="123"/>
      <c r="J1848" s="35"/>
      <c r="K1848" s="35"/>
      <c r="L1848" s="145"/>
      <c r="M1848" s="112" t="str">
        <f t="shared" si="53"/>
        <v>19001</v>
      </c>
    </row>
    <row r="1849" s="85" customFormat="1" ht="20.1" customHeight="1" spans="1:13">
      <c r="A1849" s="98">
        <v>1848</v>
      </c>
      <c r="B1849" s="99">
        <v>44974</v>
      </c>
      <c r="C1849" s="143">
        <v>140004</v>
      </c>
      <c r="D1849" s="152" t="s">
        <v>30</v>
      </c>
      <c r="E1849" s="100">
        <v>269637</v>
      </c>
      <c r="F1849" s="102">
        <v>7.43998533246415</v>
      </c>
      <c r="G1849" s="100">
        <v>245.44</v>
      </c>
      <c r="H1849" s="100">
        <v>1826.07</v>
      </c>
      <c r="I1849" s="123">
        <v>416.64</v>
      </c>
      <c r="J1849" s="123" t="s">
        <v>450</v>
      </c>
      <c r="K1849" s="35"/>
      <c r="L1849" s="145" t="s">
        <v>261</v>
      </c>
      <c r="M1849" s="112" t="str">
        <f t="shared" si="53"/>
        <v>20232闽AS2289</v>
      </c>
    </row>
    <row r="1850" s="85" customFormat="1" ht="20.1" customHeight="1" spans="1:13">
      <c r="A1850" s="98">
        <v>1849</v>
      </c>
      <c r="B1850" s="99">
        <v>44975</v>
      </c>
      <c r="C1850" s="143">
        <v>140004</v>
      </c>
      <c r="D1850" s="152" t="s">
        <v>30</v>
      </c>
      <c r="E1850" s="100">
        <v>270222</v>
      </c>
      <c r="F1850" s="102">
        <v>7.43992099198947</v>
      </c>
      <c r="G1850" s="100">
        <v>273.39</v>
      </c>
      <c r="H1850" s="100">
        <v>2034</v>
      </c>
      <c r="I1850" s="123">
        <v>4335.89</v>
      </c>
      <c r="J1850" s="123" t="s">
        <v>450</v>
      </c>
      <c r="K1850" s="35"/>
      <c r="L1850" s="145" t="s">
        <v>261</v>
      </c>
      <c r="M1850" s="112" t="str">
        <f t="shared" si="53"/>
        <v>20232闽AS2289</v>
      </c>
    </row>
    <row r="1851" s="85" customFormat="1" ht="20.1" customHeight="1" spans="1:13">
      <c r="A1851" s="98">
        <v>1850</v>
      </c>
      <c r="B1851" s="99">
        <v>44978</v>
      </c>
      <c r="C1851" s="143">
        <v>140004</v>
      </c>
      <c r="D1851" s="152" t="s">
        <v>30</v>
      </c>
      <c r="E1851" s="100">
        <v>270680</v>
      </c>
      <c r="F1851" s="102">
        <v>7.43977752898263</v>
      </c>
      <c r="G1851" s="100">
        <v>276.89</v>
      </c>
      <c r="H1851" s="100">
        <v>2060</v>
      </c>
      <c r="I1851" s="123">
        <v>2236.42</v>
      </c>
      <c r="J1851" s="123" t="s">
        <v>450</v>
      </c>
      <c r="K1851" s="35"/>
      <c r="L1851" s="145" t="s">
        <v>261</v>
      </c>
      <c r="M1851" s="112" t="str">
        <f t="shared" si="53"/>
        <v>20232闽AS2289</v>
      </c>
    </row>
    <row r="1852" s="85" customFormat="1" ht="20.1" customHeight="1" spans="1:13">
      <c r="A1852" s="98">
        <v>1851</v>
      </c>
      <c r="B1852" s="99">
        <v>44979</v>
      </c>
      <c r="C1852" s="143">
        <v>140004</v>
      </c>
      <c r="D1852" s="152" t="s">
        <v>30</v>
      </c>
      <c r="E1852" s="100">
        <v>271056</v>
      </c>
      <c r="F1852" s="102">
        <v>7.43970714900948</v>
      </c>
      <c r="G1852" s="100">
        <v>185.76</v>
      </c>
      <c r="H1852" s="100">
        <v>1382</v>
      </c>
      <c r="I1852" s="123">
        <v>827.72</v>
      </c>
      <c r="J1852" s="123" t="s">
        <v>450</v>
      </c>
      <c r="K1852" s="35"/>
      <c r="L1852" s="145" t="s">
        <v>261</v>
      </c>
      <c r="M1852" s="112" t="str">
        <f t="shared" si="53"/>
        <v>20232闽AS2289</v>
      </c>
    </row>
    <row r="1853" s="85" customFormat="1" ht="20.1" customHeight="1" spans="1:13">
      <c r="A1853" s="98">
        <v>1852</v>
      </c>
      <c r="B1853" s="99">
        <v>44982</v>
      </c>
      <c r="C1853" s="143">
        <v>140004</v>
      </c>
      <c r="D1853" s="152" t="s">
        <v>30</v>
      </c>
      <c r="E1853" s="100">
        <v>271595</v>
      </c>
      <c r="F1853" s="102">
        <v>7.43995990902432</v>
      </c>
      <c r="G1853" s="100">
        <v>259.41</v>
      </c>
      <c r="H1853" s="100">
        <v>1930</v>
      </c>
      <c r="I1853" s="123">
        <v>2825.72</v>
      </c>
      <c r="J1853" s="35" t="s">
        <v>156</v>
      </c>
      <c r="K1853" s="35"/>
      <c r="L1853" s="145" t="s">
        <v>261</v>
      </c>
      <c r="M1853" s="112" t="str">
        <f t="shared" si="53"/>
        <v>20232闽AS2289</v>
      </c>
    </row>
    <row r="1854" s="85" customFormat="1" ht="20.1" customHeight="1" spans="1:13">
      <c r="A1854" s="98">
        <v>1853</v>
      </c>
      <c r="B1854" s="99">
        <v>44984</v>
      </c>
      <c r="C1854" s="143">
        <v>140004</v>
      </c>
      <c r="D1854" s="152" t="s">
        <v>30</v>
      </c>
      <c r="E1854" s="100">
        <v>272157</v>
      </c>
      <c r="F1854" s="102">
        <v>7.43994898320697</v>
      </c>
      <c r="G1854" s="100">
        <v>282.26</v>
      </c>
      <c r="H1854" s="100">
        <v>2100</v>
      </c>
      <c r="I1854" s="123">
        <v>725.72</v>
      </c>
      <c r="J1854" s="123" t="s">
        <v>450</v>
      </c>
      <c r="K1854" s="35"/>
      <c r="L1854" s="145" t="s">
        <v>261</v>
      </c>
      <c r="M1854" s="112" t="str">
        <f t="shared" si="53"/>
        <v>20232闽AS2289</v>
      </c>
    </row>
    <row r="1855" s="85" customFormat="1" ht="20.1" customHeight="1" spans="1:13">
      <c r="A1855" s="98">
        <v>1854</v>
      </c>
      <c r="B1855" s="99"/>
      <c r="C1855" s="143"/>
      <c r="D1855" s="152"/>
      <c r="E1855" s="100"/>
      <c r="F1855" s="102"/>
      <c r="G1855" s="100"/>
      <c r="H1855" s="100"/>
      <c r="I1855" s="123"/>
      <c r="J1855" s="123"/>
      <c r="K1855" s="35"/>
      <c r="L1855" s="145"/>
      <c r="M1855" s="112" t="str">
        <f t="shared" si="53"/>
        <v>19001</v>
      </c>
    </row>
    <row r="1856" s="85" customFormat="1" ht="20.1" customHeight="1" spans="1:13">
      <c r="A1856" s="98">
        <v>1855</v>
      </c>
      <c r="B1856" s="99">
        <v>44958</v>
      </c>
      <c r="C1856" s="165"/>
      <c r="D1856" s="152" t="s">
        <v>52</v>
      </c>
      <c r="E1856" s="100">
        <v>55873</v>
      </c>
      <c r="F1856" s="102">
        <v>7.26999175597692</v>
      </c>
      <c r="G1856" s="100">
        <v>72.78</v>
      </c>
      <c r="H1856" s="100">
        <v>529.11</v>
      </c>
      <c r="I1856" s="123">
        <v>1950.07</v>
      </c>
      <c r="J1856" s="35" t="s">
        <v>53</v>
      </c>
      <c r="K1856" s="35"/>
      <c r="L1856" s="145" t="s">
        <v>261</v>
      </c>
      <c r="M1856" s="112" t="str">
        <f t="shared" si="53"/>
        <v>20232闽A06L2K</v>
      </c>
    </row>
    <row r="1857" s="85" customFormat="1" ht="20.1" customHeight="1" spans="1:13">
      <c r="A1857" s="98">
        <v>1856</v>
      </c>
      <c r="B1857" s="99">
        <v>44961</v>
      </c>
      <c r="C1857" s="165"/>
      <c r="D1857" s="152" t="s">
        <v>52</v>
      </c>
      <c r="E1857" s="100">
        <v>56212</v>
      </c>
      <c r="F1857" s="102">
        <v>7.44003677919348</v>
      </c>
      <c r="G1857" s="100">
        <v>76.13</v>
      </c>
      <c r="H1857" s="100">
        <v>566.41</v>
      </c>
      <c r="I1857" s="123">
        <v>1364.19</v>
      </c>
      <c r="J1857" s="35" t="s">
        <v>53</v>
      </c>
      <c r="K1857" s="35"/>
      <c r="L1857" s="145" t="s">
        <v>261</v>
      </c>
      <c r="M1857" s="112" t="str">
        <f t="shared" si="53"/>
        <v>20232闽A06L2K</v>
      </c>
    </row>
    <row r="1858" s="85" customFormat="1" ht="20.1" customHeight="1" spans="1:13">
      <c r="A1858" s="98">
        <v>1857</v>
      </c>
      <c r="B1858" s="99">
        <v>44963</v>
      </c>
      <c r="C1858" s="165"/>
      <c r="D1858" s="152" t="s">
        <v>52</v>
      </c>
      <c r="E1858" s="100">
        <v>56468</v>
      </c>
      <c r="F1858" s="102">
        <v>7.44</v>
      </c>
      <c r="G1858" s="100">
        <v>63.75</v>
      </c>
      <c r="H1858" s="100">
        <v>474.3</v>
      </c>
      <c r="I1858" s="123">
        <v>889.89</v>
      </c>
      <c r="J1858" s="35" t="s">
        <v>53</v>
      </c>
      <c r="K1858" s="35"/>
      <c r="L1858" s="145" t="s">
        <v>261</v>
      </c>
      <c r="M1858" s="112" t="str">
        <f t="shared" si="53"/>
        <v>20232闽A06L2K</v>
      </c>
    </row>
    <row r="1859" s="85" customFormat="1" ht="20.1" customHeight="1" spans="1:13">
      <c r="A1859" s="98">
        <v>1858</v>
      </c>
      <c r="B1859" s="99">
        <v>44965</v>
      </c>
      <c r="C1859" s="165"/>
      <c r="D1859" s="152" t="s">
        <v>52</v>
      </c>
      <c r="E1859" s="100">
        <v>56805</v>
      </c>
      <c r="F1859" s="102">
        <v>7.44005544005544</v>
      </c>
      <c r="G1859" s="100">
        <v>72.15</v>
      </c>
      <c r="H1859" s="100">
        <v>536.8</v>
      </c>
      <c r="I1859" s="123">
        <v>353.09</v>
      </c>
      <c r="J1859" s="35" t="s">
        <v>53</v>
      </c>
      <c r="K1859" s="35"/>
      <c r="L1859" s="145" t="s">
        <v>261</v>
      </c>
      <c r="M1859" s="112" t="str">
        <f t="shared" ref="M1859:M1922" si="54">YEAR(B1859)&amp;MONTH(B1859)&amp;D1859</f>
        <v>20232闽A06L2K</v>
      </c>
    </row>
    <row r="1860" s="85" customFormat="1" ht="20.1" customHeight="1" spans="1:13">
      <c r="A1860" s="98">
        <v>1859</v>
      </c>
      <c r="B1860" s="99">
        <v>44968</v>
      </c>
      <c r="C1860" s="165"/>
      <c r="D1860" s="152" t="s">
        <v>52</v>
      </c>
      <c r="E1860" s="100">
        <v>57077</v>
      </c>
      <c r="F1860" s="102">
        <v>7.43997734994337</v>
      </c>
      <c r="G1860" s="100">
        <v>70.64</v>
      </c>
      <c r="H1860" s="100">
        <v>525.56</v>
      </c>
      <c r="I1860" s="123">
        <v>1327.53</v>
      </c>
      <c r="J1860" s="35" t="s">
        <v>53</v>
      </c>
      <c r="K1860" s="35"/>
      <c r="L1860" s="145" t="s">
        <v>261</v>
      </c>
      <c r="M1860" s="112" t="str">
        <f t="shared" si="54"/>
        <v>20232闽A06L2K</v>
      </c>
    </row>
    <row r="1861" s="85" customFormat="1" ht="20.1" customHeight="1" spans="1:13">
      <c r="A1861" s="98">
        <v>1860</v>
      </c>
      <c r="B1861" s="99">
        <v>44970</v>
      </c>
      <c r="C1861" s="165"/>
      <c r="D1861" s="152" t="s">
        <v>52</v>
      </c>
      <c r="E1861" s="100">
        <v>57382</v>
      </c>
      <c r="F1861" s="102">
        <v>7.44</v>
      </c>
      <c r="G1861" s="100">
        <v>80.5</v>
      </c>
      <c r="H1861" s="100">
        <v>598.92</v>
      </c>
      <c r="I1861" s="123">
        <v>728.61</v>
      </c>
      <c r="J1861" s="35" t="s">
        <v>53</v>
      </c>
      <c r="K1861" s="35"/>
      <c r="L1861" s="145" t="s">
        <v>261</v>
      </c>
      <c r="M1861" s="112" t="str">
        <f t="shared" si="54"/>
        <v>20232闽A06L2K</v>
      </c>
    </row>
    <row r="1862" s="85" customFormat="1" ht="20.1" customHeight="1" spans="1:13">
      <c r="A1862" s="98">
        <v>1861</v>
      </c>
      <c r="B1862" s="99">
        <v>44973</v>
      </c>
      <c r="C1862" s="165"/>
      <c r="D1862" s="152" t="s">
        <v>52</v>
      </c>
      <c r="E1862" s="100">
        <v>57678</v>
      </c>
      <c r="F1862" s="102">
        <v>7.43996743996744</v>
      </c>
      <c r="G1862" s="100">
        <v>73.71</v>
      </c>
      <c r="H1862" s="100">
        <v>548.4</v>
      </c>
      <c r="I1862" s="123">
        <v>160.54</v>
      </c>
      <c r="J1862" s="35" t="s">
        <v>53</v>
      </c>
      <c r="K1862" s="35"/>
      <c r="L1862" s="145" t="s">
        <v>261</v>
      </c>
      <c r="M1862" s="112" t="str">
        <f t="shared" si="54"/>
        <v>20232闽A06L2K</v>
      </c>
    </row>
    <row r="1863" s="85" customFormat="1" ht="20.1" customHeight="1" spans="1:13">
      <c r="A1863" s="98">
        <v>1862</v>
      </c>
      <c r="B1863" s="99">
        <v>44975</v>
      </c>
      <c r="C1863" s="165"/>
      <c r="D1863" s="152" t="s">
        <v>52</v>
      </c>
      <c r="E1863" s="100">
        <v>57963</v>
      </c>
      <c r="F1863" s="102">
        <v>7.44004094764551</v>
      </c>
      <c r="G1863" s="100">
        <v>68.38</v>
      </c>
      <c r="H1863" s="100">
        <v>508.75</v>
      </c>
      <c r="I1863" s="123">
        <v>651.79</v>
      </c>
      <c r="J1863" s="35" t="s">
        <v>53</v>
      </c>
      <c r="K1863" s="35"/>
      <c r="L1863" s="145" t="s">
        <v>261</v>
      </c>
      <c r="M1863" s="112" t="str">
        <f t="shared" si="54"/>
        <v>20232闽A06L2K</v>
      </c>
    </row>
    <row r="1864" s="85" customFormat="1" ht="20.1" customHeight="1" spans="1:13">
      <c r="A1864" s="98">
        <v>1863</v>
      </c>
      <c r="B1864" s="99">
        <v>44978</v>
      </c>
      <c r="C1864" s="165"/>
      <c r="D1864" s="152" t="s">
        <v>52</v>
      </c>
      <c r="E1864" s="100">
        <v>58261</v>
      </c>
      <c r="F1864" s="102">
        <v>7.43997884717081</v>
      </c>
      <c r="G1864" s="100">
        <v>75.64</v>
      </c>
      <c r="H1864" s="100">
        <v>562.76</v>
      </c>
      <c r="I1864" s="123">
        <v>89.03</v>
      </c>
      <c r="J1864" s="35" t="s">
        <v>53</v>
      </c>
      <c r="K1864" s="35"/>
      <c r="L1864" s="145" t="s">
        <v>261</v>
      </c>
      <c r="M1864" s="112" t="str">
        <f t="shared" si="54"/>
        <v>20232闽A06L2K</v>
      </c>
    </row>
    <row r="1865" s="85" customFormat="1" ht="20.1" customHeight="1" spans="1:13">
      <c r="A1865" s="98">
        <v>1864</v>
      </c>
      <c r="B1865" s="99">
        <v>44981</v>
      </c>
      <c r="C1865" s="165"/>
      <c r="D1865" s="152" t="s">
        <v>52</v>
      </c>
      <c r="E1865" s="100">
        <v>58585</v>
      </c>
      <c r="F1865" s="102">
        <v>7.43995572772551</v>
      </c>
      <c r="G1865" s="100">
        <v>72.28</v>
      </c>
      <c r="H1865" s="100">
        <v>537.76</v>
      </c>
      <c r="I1865" s="123">
        <v>501.27</v>
      </c>
      <c r="J1865" s="35" t="s">
        <v>53</v>
      </c>
      <c r="K1865" s="35"/>
      <c r="L1865" s="145" t="s">
        <v>261</v>
      </c>
      <c r="M1865" s="112" t="str">
        <f t="shared" si="54"/>
        <v>20232闽A06L2K</v>
      </c>
    </row>
    <row r="1866" s="85" customFormat="1" ht="20.1" customHeight="1" spans="1:13">
      <c r="A1866" s="98">
        <v>1865</v>
      </c>
      <c r="B1866" s="99">
        <v>44983</v>
      </c>
      <c r="C1866" s="165"/>
      <c r="D1866" s="152" t="s">
        <v>52</v>
      </c>
      <c r="E1866" s="100">
        <v>58860</v>
      </c>
      <c r="F1866" s="102">
        <v>7.43997028231798</v>
      </c>
      <c r="G1866" s="100">
        <v>67.3</v>
      </c>
      <c r="H1866" s="100">
        <v>500.71</v>
      </c>
      <c r="I1866" s="123">
        <v>0.56</v>
      </c>
      <c r="J1866" s="35" t="s">
        <v>53</v>
      </c>
      <c r="K1866" s="35"/>
      <c r="L1866" s="145" t="s">
        <v>261</v>
      </c>
      <c r="M1866" s="112" t="str">
        <f t="shared" si="54"/>
        <v>20232闽A06L2K</v>
      </c>
    </row>
    <row r="1867" s="85" customFormat="1" ht="20.1" customHeight="1" spans="1:13">
      <c r="A1867" s="98">
        <v>1866</v>
      </c>
      <c r="B1867" s="99"/>
      <c r="C1867" s="165"/>
      <c r="D1867" s="152"/>
      <c r="E1867" s="100"/>
      <c r="F1867" s="102"/>
      <c r="G1867" s="100"/>
      <c r="H1867" s="100"/>
      <c r="I1867" s="123"/>
      <c r="J1867" s="35"/>
      <c r="K1867" s="35"/>
      <c r="L1867" s="145"/>
      <c r="M1867" s="112" t="str">
        <f t="shared" si="54"/>
        <v>19001</v>
      </c>
    </row>
    <row r="1868" s="85" customFormat="1" ht="20.1" customHeight="1" spans="1:13">
      <c r="A1868" s="98">
        <v>1867</v>
      </c>
      <c r="B1868" s="99">
        <v>44958</v>
      </c>
      <c r="C1868" s="165"/>
      <c r="D1868" s="152" t="s">
        <v>49</v>
      </c>
      <c r="E1868" s="100">
        <v>54548</v>
      </c>
      <c r="F1868" s="102">
        <v>7.26994638915169</v>
      </c>
      <c r="G1868" s="100">
        <v>31.71</v>
      </c>
      <c r="H1868" s="100">
        <v>230.53</v>
      </c>
      <c r="I1868" s="123">
        <v>440.57</v>
      </c>
      <c r="J1868" s="123" t="s">
        <v>50</v>
      </c>
      <c r="K1868" s="35"/>
      <c r="L1868" s="145" t="s">
        <v>261</v>
      </c>
      <c r="M1868" s="112" t="str">
        <f t="shared" si="54"/>
        <v>20232闽A07L5P</v>
      </c>
    </row>
    <row r="1869" s="85" customFormat="1" ht="20.1" customHeight="1" spans="1:13">
      <c r="A1869" s="98">
        <v>1868</v>
      </c>
      <c r="B1869" s="99">
        <v>44960</v>
      </c>
      <c r="C1869" s="165"/>
      <c r="D1869" s="152" t="s">
        <v>49</v>
      </c>
      <c r="E1869" s="100">
        <v>54821</v>
      </c>
      <c r="F1869" s="102">
        <v>7.2699716713881</v>
      </c>
      <c r="G1869" s="100">
        <v>35.3</v>
      </c>
      <c r="H1869" s="100">
        <v>256.63</v>
      </c>
      <c r="I1869" s="123">
        <v>183.94</v>
      </c>
      <c r="J1869" s="123" t="s">
        <v>50</v>
      </c>
      <c r="K1869" s="35"/>
      <c r="L1869" s="145" t="s">
        <v>261</v>
      </c>
      <c r="M1869" s="112" t="str">
        <f t="shared" si="54"/>
        <v>20232闽A07L5P</v>
      </c>
    </row>
    <row r="1870" s="85" customFormat="1" ht="20.1" customHeight="1" spans="1:13">
      <c r="A1870" s="98">
        <v>1869</v>
      </c>
      <c r="B1870" s="99">
        <v>44962</v>
      </c>
      <c r="C1870" s="165"/>
      <c r="D1870" s="152" t="s">
        <v>49</v>
      </c>
      <c r="E1870" s="100">
        <v>55082</v>
      </c>
      <c r="F1870" s="102">
        <v>7.43993993993994</v>
      </c>
      <c r="G1870" s="100">
        <v>33.3</v>
      </c>
      <c r="H1870" s="100">
        <v>247.75</v>
      </c>
      <c r="I1870" s="123">
        <v>936.19</v>
      </c>
      <c r="J1870" s="123" t="s">
        <v>50</v>
      </c>
      <c r="K1870" s="35"/>
      <c r="L1870" s="145" t="s">
        <v>261</v>
      </c>
      <c r="M1870" s="112" t="str">
        <f t="shared" si="54"/>
        <v>20232闽A07L5P</v>
      </c>
    </row>
    <row r="1871" s="85" customFormat="1" ht="20.1" customHeight="1" spans="1:13">
      <c r="A1871" s="98">
        <v>1870</v>
      </c>
      <c r="B1871" s="99">
        <v>44963</v>
      </c>
      <c r="C1871" s="165"/>
      <c r="D1871" s="152" t="s">
        <v>49</v>
      </c>
      <c r="E1871" s="100">
        <v>55328</v>
      </c>
      <c r="F1871" s="102">
        <v>7.43989393046553</v>
      </c>
      <c r="G1871" s="100">
        <v>33.94</v>
      </c>
      <c r="H1871" s="100">
        <v>252.51</v>
      </c>
      <c r="I1871" s="123">
        <v>660.06</v>
      </c>
      <c r="J1871" s="123" t="s">
        <v>50</v>
      </c>
      <c r="K1871" s="35"/>
      <c r="L1871" s="145" t="s">
        <v>261</v>
      </c>
      <c r="M1871" s="112" t="str">
        <f t="shared" si="54"/>
        <v>20232闽A07L5P</v>
      </c>
    </row>
    <row r="1872" s="85" customFormat="1" ht="20.1" customHeight="1" spans="1:13">
      <c r="A1872" s="98">
        <v>1871</v>
      </c>
      <c r="B1872" s="99">
        <v>44965</v>
      </c>
      <c r="C1872" s="165"/>
      <c r="D1872" s="152" t="s">
        <v>49</v>
      </c>
      <c r="E1872" s="100">
        <v>55573</v>
      </c>
      <c r="F1872" s="102">
        <v>7.44</v>
      </c>
      <c r="G1872" s="100">
        <v>30.75</v>
      </c>
      <c r="H1872" s="100">
        <v>228.78</v>
      </c>
      <c r="I1872" s="123">
        <v>431.28</v>
      </c>
      <c r="J1872" s="123" t="s">
        <v>50</v>
      </c>
      <c r="K1872" s="35"/>
      <c r="L1872" s="145" t="s">
        <v>261</v>
      </c>
      <c r="M1872" s="112" t="str">
        <f t="shared" si="54"/>
        <v>20232闽A07L5P</v>
      </c>
    </row>
    <row r="1873" s="85" customFormat="1" ht="20.1" customHeight="1" spans="1:13">
      <c r="A1873" s="98">
        <v>1872</v>
      </c>
      <c r="B1873" s="99">
        <v>44966</v>
      </c>
      <c r="C1873" s="165"/>
      <c r="D1873" s="152" t="s">
        <v>49</v>
      </c>
      <c r="E1873" s="100">
        <v>55831</v>
      </c>
      <c r="F1873" s="102">
        <v>7.44001131861913</v>
      </c>
      <c r="G1873" s="100">
        <v>35.34</v>
      </c>
      <c r="H1873" s="100">
        <v>262.93</v>
      </c>
      <c r="I1873" s="123">
        <v>168.35</v>
      </c>
      <c r="J1873" s="123" t="s">
        <v>50</v>
      </c>
      <c r="K1873" s="35"/>
      <c r="L1873" s="145" t="s">
        <v>261</v>
      </c>
      <c r="M1873" s="112" t="str">
        <f t="shared" si="54"/>
        <v>20232闽A07L5P</v>
      </c>
    </row>
    <row r="1874" s="85" customFormat="1" ht="20.1" customHeight="1" spans="1:13">
      <c r="A1874" s="98">
        <v>1873</v>
      </c>
      <c r="B1874" s="99">
        <v>44967</v>
      </c>
      <c r="C1874" s="165"/>
      <c r="D1874" s="152" t="s">
        <v>49</v>
      </c>
      <c r="E1874" s="100">
        <v>56073</v>
      </c>
      <c r="F1874" s="102">
        <v>7.43998695368558</v>
      </c>
      <c r="G1874" s="100">
        <v>30.66</v>
      </c>
      <c r="H1874" s="100">
        <v>228.11</v>
      </c>
      <c r="I1874" s="123">
        <v>940.24</v>
      </c>
      <c r="J1874" s="123" t="s">
        <v>50</v>
      </c>
      <c r="K1874" s="35"/>
      <c r="L1874" s="145" t="s">
        <v>261</v>
      </c>
      <c r="M1874" s="112" t="str">
        <f t="shared" si="54"/>
        <v>20232闽A07L5P</v>
      </c>
    </row>
    <row r="1875" s="85" customFormat="1" ht="20.1" customHeight="1" spans="1:13">
      <c r="A1875" s="98">
        <v>1874</v>
      </c>
      <c r="B1875" s="99">
        <v>44968</v>
      </c>
      <c r="C1875" s="165"/>
      <c r="D1875" s="152" t="s">
        <v>49</v>
      </c>
      <c r="E1875" s="100">
        <v>56339</v>
      </c>
      <c r="F1875" s="102">
        <v>7.43991282689913</v>
      </c>
      <c r="G1875" s="100">
        <v>32.12</v>
      </c>
      <c r="H1875" s="100">
        <v>238.97</v>
      </c>
      <c r="I1875" s="123">
        <v>701.27</v>
      </c>
      <c r="J1875" s="123" t="s">
        <v>50</v>
      </c>
      <c r="K1875" s="35"/>
      <c r="L1875" s="145" t="s">
        <v>261</v>
      </c>
      <c r="M1875" s="112" t="str">
        <f t="shared" si="54"/>
        <v>20232闽A07L5P</v>
      </c>
    </row>
    <row r="1876" s="85" customFormat="1" ht="20.1" customHeight="1" spans="1:13">
      <c r="A1876" s="98">
        <v>1875</v>
      </c>
      <c r="B1876" s="99">
        <v>44970</v>
      </c>
      <c r="C1876" s="165"/>
      <c r="D1876" s="152" t="s">
        <v>49</v>
      </c>
      <c r="E1876" s="100">
        <v>56619</v>
      </c>
      <c r="F1876" s="102">
        <v>7.44014084507042</v>
      </c>
      <c r="G1876" s="100">
        <v>34.08</v>
      </c>
      <c r="H1876" s="100">
        <v>253.56</v>
      </c>
      <c r="I1876" s="123">
        <v>447.71</v>
      </c>
      <c r="J1876" s="123" t="s">
        <v>50</v>
      </c>
      <c r="K1876" s="35"/>
      <c r="L1876" s="145" t="s">
        <v>261</v>
      </c>
      <c r="M1876" s="112" t="str">
        <f t="shared" si="54"/>
        <v>20232闽A07L5P</v>
      </c>
    </row>
    <row r="1877" s="85" customFormat="1" ht="20.1" customHeight="1" spans="1:13">
      <c r="A1877" s="98">
        <v>1876</v>
      </c>
      <c r="B1877" s="99">
        <v>44971</v>
      </c>
      <c r="C1877" s="165"/>
      <c r="D1877" s="152" t="s">
        <v>49</v>
      </c>
      <c r="E1877" s="100">
        <v>56919</v>
      </c>
      <c r="F1877" s="102">
        <v>7.44003285870756</v>
      </c>
      <c r="G1877" s="100">
        <v>36.52</v>
      </c>
      <c r="H1877" s="100">
        <v>271.71</v>
      </c>
      <c r="I1877" s="123">
        <v>176</v>
      </c>
      <c r="J1877" s="123" t="s">
        <v>50</v>
      </c>
      <c r="K1877" s="35"/>
      <c r="L1877" s="145" t="s">
        <v>261</v>
      </c>
      <c r="M1877" s="112" t="str">
        <f t="shared" si="54"/>
        <v>20232闽A07L5P</v>
      </c>
    </row>
    <row r="1878" s="85" customFormat="1" ht="20.1" customHeight="1" spans="1:13">
      <c r="A1878" s="98">
        <v>1877</v>
      </c>
      <c r="B1878" s="99">
        <v>44973</v>
      </c>
      <c r="C1878" s="165"/>
      <c r="D1878" s="152" t="s">
        <v>49</v>
      </c>
      <c r="E1878" s="100">
        <v>57190</v>
      </c>
      <c r="F1878" s="102">
        <v>7.43871513102282</v>
      </c>
      <c r="G1878" s="100">
        <v>23.66</v>
      </c>
      <c r="H1878" s="100">
        <v>176</v>
      </c>
      <c r="I1878" s="123">
        <v>0</v>
      </c>
      <c r="J1878" s="123" t="s">
        <v>50</v>
      </c>
      <c r="K1878" s="35"/>
      <c r="L1878" s="145" t="s">
        <v>261</v>
      </c>
      <c r="M1878" s="112" t="str">
        <f t="shared" si="54"/>
        <v>20232闽A07L5P</v>
      </c>
    </row>
    <row r="1879" s="85" customFormat="1" ht="20.1" customHeight="1" spans="1:13">
      <c r="A1879" s="98">
        <v>1878</v>
      </c>
      <c r="B1879" s="99">
        <v>44974</v>
      </c>
      <c r="C1879" s="165"/>
      <c r="D1879" s="152" t="s">
        <v>49</v>
      </c>
      <c r="E1879" s="100">
        <v>57348</v>
      </c>
      <c r="F1879" s="102">
        <v>7.43994252873563</v>
      </c>
      <c r="G1879" s="100">
        <v>34.8</v>
      </c>
      <c r="H1879" s="100">
        <v>258.91</v>
      </c>
      <c r="I1879" s="123">
        <v>741.09</v>
      </c>
      <c r="J1879" s="123" t="s">
        <v>50</v>
      </c>
      <c r="K1879" s="35"/>
      <c r="L1879" s="145" t="s">
        <v>261</v>
      </c>
      <c r="M1879" s="112" t="str">
        <f t="shared" si="54"/>
        <v>20232闽A07L5P</v>
      </c>
    </row>
    <row r="1880" s="85" customFormat="1" ht="20.1" customHeight="1" spans="1:13">
      <c r="A1880" s="98">
        <v>1879</v>
      </c>
      <c r="B1880" s="99">
        <v>44975</v>
      </c>
      <c r="C1880" s="165"/>
      <c r="D1880" s="152" t="s">
        <v>49</v>
      </c>
      <c r="E1880" s="100">
        <v>57630</v>
      </c>
      <c r="F1880" s="102">
        <v>7.43998886104149</v>
      </c>
      <c r="G1880" s="100">
        <v>35.91</v>
      </c>
      <c r="H1880" s="100">
        <v>267.17</v>
      </c>
      <c r="I1880" s="123">
        <v>473.92</v>
      </c>
      <c r="J1880" s="123" t="s">
        <v>50</v>
      </c>
      <c r="K1880" s="35"/>
      <c r="L1880" s="145" t="s">
        <v>261</v>
      </c>
      <c r="M1880" s="112" t="str">
        <f t="shared" si="54"/>
        <v>20232闽A07L5P</v>
      </c>
    </row>
    <row r="1881" s="85" customFormat="1" ht="20.1" customHeight="1" spans="1:13">
      <c r="A1881" s="98">
        <v>1880</v>
      </c>
      <c r="B1881" s="99">
        <v>44977</v>
      </c>
      <c r="C1881" s="165"/>
      <c r="D1881" s="152" t="s">
        <v>49</v>
      </c>
      <c r="E1881" s="100">
        <v>57877</v>
      </c>
      <c r="F1881" s="102">
        <v>7.43988549618321</v>
      </c>
      <c r="G1881" s="100">
        <v>31.44</v>
      </c>
      <c r="H1881" s="100">
        <v>233.91</v>
      </c>
      <c r="I1881" s="123">
        <v>1240.01</v>
      </c>
      <c r="J1881" s="123" t="s">
        <v>50</v>
      </c>
      <c r="K1881" s="35"/>
      <c r="L1881" s="145" t="s">
        <v>261</v>
      </c>
      <c r="M1881" s="112" t="str">
        <f t="shared" si="54"/>
        <v>20232闽A07L5P</v>
      </c>
    </row>
    <row r="1882" s="85" customFormat="1" ht="20.1" customHeight="1" spans="1:13">
      <c r="A1882" s="98">
        <v>1881</v>
      </c>
      <c r="B1882" s="99">
        <v>44978</v>
      </c>
      <c r="C1882" s="165"/>
      <c r="D1882" s="152" t="s">
        <v>49</v>
      </c>
      <c r="E1882" s="100">
        <v>58126</v>
      </c>
      <c r="F1882" s="102">
        <v>7.43996126533247</v>
      </c>
      <c r="G1882" s="100">
        <v>30.98</v>
      </c>
      <c r="H1882" s="100">
        <v>230.49</v>
      </c>
      <c r="I1882" s="123">
        <v>1009.52</v>
      </c>
      <c r="J1882" s="123" t="s">
        <v>50</v>
      </c>
      <c r="K1882" s="35"/>
      <c r="L1882" s="145" t="s">
        <v>261</v>
      </c>
      <c r="M1882" s="112" t="str">
        <f t="shared" si="54"/>
        <v>20232闽A07L5P</v>
      </c>
    </row>
    <row r="1883" s="85" customFormat="1" ht="20.1" customHeight="1" spans="1:13">
      <c r="A1883" s="98">
        <v>1882</v>
      </c>
      <c r="B1883" s="99">
        <v>44980</v>
      </c>
      <c r="C1883" s="165"/>
      <c r="D1883" s="152" t="s">
        <v>49</v>
      </c>
      <c r="E1883" s="100">
        <v>58358</v>
      </c>
      <c r="F1883" s="102">
        <v>7.44012738853503</v>
      </c>
      <c r="G1883" s="100">
        <v>31.4</v>
      </c>
      <c r="H1883" s="100">
        <v>233.62</v>
      </c>
      <c r="I1883" s="123">
        <v>752.93</v>
      </c>
      <c r="J1883" s="123" t="s">
        <v>50</v>
      </c>
      <c r="K1883" s="35"/>
      <c r="L1883" s="145" t="s">
        <v>261</v>
      </c>
      <c r="M1883" s="112" t="str">
        <f t="shared" si="54"/>
        <v>20232闽A07L5P</v>
      </c>
    </row>
    <row r="1884" s="85" customFormat="1" ht="20.1" customHeight="1" spans="1:13">
      <c r="A1884" s="98">
        <v>1883</v>
      </c>
      <c r="B1884" s="99">
        <v>44981</v>
      </c>
      <c r="C1884" s="165"/>
      <c r="D1884" s="152" t="s">
        <v>49</v>
      </c>
      <c r="E1884" s="100">
        <v>58617</v>
      </c>
      <c r="F1884" s="102">
        <v>7.44013040901008</v>
      </c>
      <c r="G1884" s="100">
        <v>33.74</v>
      </c>
      <c r="H1884" s="100">
        <v>251.03</v>
      </c>
      <c r="I1884" s="123">
        <v>501.3</v>
      </c>
      <c r="J1884" s="123" t="s">
        <v>50</v>
      </c>
      <c r="K1884" s="35"/>
      <c r="L1884" s="145" t="s">
        <v>261</v>
      </c>
      <c r="M1884" s="112" t="str">
        <f t="shared" si="54"/>
        <v>20232闽A07L5P</v>
      </c>
    </row>
    <row r="1885" s="85" customFormat="1" ht="20.1" customHeight="1" spans="1:13">
      <c r="A1885" s="98">
        <v>1884</v>
      </c>
      <c r="B1885" s="99">
        <v>44983</v>
      </c>
      <c r="C1885" s="165"/>
      <c r="D1885" s="152" t="s">
        <v>49</v>
      </c>
      <c r="E1885" s="100">
        <v>58875</v>
      </c>
      <c r="F1885" s="102">
        <v>7.44007263922518</v>
      </c>
      <c r="G1885" s="100">
        <v>33.04</v>
      </c>
      <c r="H1885" s="100">
        <v>245.82</v>
      </c>
      <c r="I1885" s="123">
        <v>256.08</v>
      </c>
      <c r="J1885" s="123" t="s">
        <v>50</v>
      </c>
      <c r="K1885" s="35"/>
      <c r="L1885" s="145" t="s">
        <v>261</v>
      </c>
      <c r="M1885" s="112" t="str">
        <f t="shared" si="54"/>
        <v>20232闽A07L5P</v>
      </c>
    </row>
    <row r="1886" s="85" customFormat="1" ht="20.1" customHeight="1" spans="1:13">
      <c r="A1886" s="98">
        <v>1885</v>
      </c>
      <c r="B1886" s="99">
        <v>44984</v>
      </c>
      <c r="C1886" s="165"/>
      <c r="D1886" s="152" t="s">
        <v>49</v>
      </c>
      <c r="E1886" s="100">
        <v>59112</v>
      </c>
      <c r="F1886" s="102">
        <v>7.43996468510889</v>
      </c>
      <c r="G1886" s="100">
        <v>33.98</v>
      </c>
      <c r="H1886" s="100">
        <v>252.81</v>
      </c>
      <c r="I1886" s="123">
        <v>1003.27</v>
      </c>
      <c r="J1886" s="123" t="s">
        <v>50</v>
      </c>
      <c r="K1886" s="35"/>
      <c r="L1886" s="145" t="s">
        <v>261</v>
      </c>
      <c r="M1886" s="112" t="str">
        <f t="shared" si="54"/>
        <v>20232闽A07L5P</v>
      </c>
    </row>
    <row r="1887" s="85" customFormat="1" ht="20.1" customHeight="1" spans="1:13">
      <c r="A1887" s="98">
        <v>1886</v>
      </c>
      <c r="B1887" s="99"/>
      <c r="C1887" s="165"/>
      <c r="D1887" s="152"/>
      <c r="E1887" s="100"/>
      <c r="F1887" s="102"/>
      <c r="G1887" s="100"/>
      <c r="H1887" s="100"/>
      <c r="I1887" s="123"/>
      <c r="J1887" s="123"/>
      <c r="K1887" s="35"/>
      <c r="L1887" s="145"/>
      <c r="M1887" s="112" t="str">
        <f t="shared" si="54"/>
        <v>19001</v>
      </c>
    </row>
    <row r="1888" s="85" customFormat="1" ht="20.1" customHeight="1" spans="1:13">
      <c r="A1888" s="98">
        <v>1887</v>
      </c>
      <c r="B1888" s="99">
        <v>44962</v>
      </c>
      <c r="C1888" s="143">
        <v>190002</v>
      </c>
      <c r="D1888" s="152" t="s">
        <v>92</v>
      </c>
      <c r="E1888" s="100">
        <v>184020</v>
      </c>
      <c r="F1888" s="102">
        <v>7.75005273149125</v>
      </c>
      <c r="G1888" s="100">
        <v>47.41</v>
      </c>
      <c r="H1888" s="100">
        <v>367.43</v>
      </c>
      <c r="I1888" s="123">
        <v>519.57</v>
      </c>
      <c r="J1888" s="35" t="s">
        <v>93</v>
      </c>
      <c r="K1888" s="35"/>
      <c r="L1888" s="145" t="s">
        <v>261</v>
      </c>
      <c r="M1888" s="112" t="str">
        <f t="shared" si="54"/>
        <v>20232闽A632Q8</v>
      </c>
    </row>
    <row r="1889" s="85" customFormat="1" ht="20.1" customHeight="1" spans="1:13">
      <c r="A1889" s="98">
        <v>1888</v>
      </c>
      <c r="B1889" s="99">
        <v>44969</v>
      </c>
      <c r="C1889" s="143">
        <v>190002</v>
      </c>
      <c r="D1889" s="152" t="s">
        <v>92</v>
      </c>
      <c r="E1889" s="100">
        <v>184584</v>
      </c>
      <c r="F1889" s="102">
        <v>7.74989699217141</v>
      </c>
      <c r="G1889" s="100">
        <v>48.54</v>
      </c>
      <c r="H1889" s="100">
        <v>376.18</v>
      </c>
      <c r="I1889" s="123">
        <v>143.39</v>
      </c>
      <c r="J1889" s="35" t="s">
        <v>93</v>
      </c>
      <c r="K1889" s="35"/>
      <c r="L1889" s="145" t="s">
        <v>261</v>
      </c>
      <c r="M1889" s="112" t="str">
        <f t="shared" si="54"/>
        <v>20232闽A632Q8</v>
      </c>
    </row>
    <row r="1890" s="85" customFormat="1" ht="20.1" customHeight="1" spans="1:13">
      <c r="A1890" s="98">
        <v>1889</v>
      </c>
      <c r="B1890" s="99">
        <v>44976</v>
      </c>
      <c r="C1890" s="143">
        <v>190002</v>
      </c>
      <c r="D1890" s="152" t="s">
        <v>92</v>
      </c>
      <c r="E1890" s="100">
        <v>185349</v>
      </c>
      <c r="F1890" s="102">
        <v>7.74871185097107</v>
      </c>
      <c r="G1890" s="100">
        <v>50.46</v>
      </c>
      <c r="H1890" s="100">
        <v>391</v>
      </c>
      <c r="I1890" s="123">
        <v>652.39</v>
      </c>
      <c r="J1890" s="35" t="s">
        <v>93</v>
      </c>
      <c r="K1890" s="35"/>
      <c r="L1890" s="145" t="s">
        <v>261</v>
      </c>
      <c r="M1890" s="112" t="str">
        <f t="shared" si="54"/>
        <v>20232闽A632Q8</v>
      </c>
    </row>
    <row r="1891" s="85" customFormat="1" ht="20.1" customHeight="1" spans="1:13">
      <c r="A1891" s="98">
        <v>1890</v>
      </c>
      <c r="B1891" s="99">
        <v>44983</v>
      </c>
      <c r="C1891" s="143">
        <v>190002</v>
      </c>
      <c r="D1891" s="152" t="s">
        <v>92</v>
      </c>
      <c r="E1891" s="100">
        <v>185997</v>
      </c>
      <c r="F1891" s="102">
        <v>7.74893452150329</v>
      </c>
      <c r="G1891" s="100">
        <v>51.62</v>
      </c>
      <c r="H1891" s="100">
        <v>400</v>
      </c>
      <c r="I1891" s="123">
        <v>252.39</v>
      </c>
      <c r="J1891" s="35" t="s">
        <v>93</v>
      </c>
      <c r="K1891" s="35"/>
      <c r="L1891" s="145" t="s">
        <v>261</v>
      </c>
      <c r="M1891" s="112" t="str">
        <f t="shared" si="54"/>
        <v>20232闽A632Q8</v>
      </c>
    </row>
    <row r="1892" s="85" customFormat="1" ht="20.1" customHeight="1" spans="1:13">
      <c r="A1892" s="98">
        <v>1891</v>
      </c>
      <c r="B1892" s="99"/>
      <c r="C1892" s="143"/>
      <c r="D1892" s="152"/>
      <c r="E1892" s="100"/>
      <c r="F1892" s="102"/>
      <c r="G1892" s="100"/>
      <c r="H1892" s="100"/>
      <c r="I1892" s="123"/>
      <c r="J1892" s="35"/>
      <c r="K1892" s="35"/>
      <c r="L1892" s="145"/>
      <c r="M1892" s="112" t="str">
        <f t="shared" si="54"/>
        <v>19001</v>
      </c>
    </row>
    <row r="1893" s="85" customFormat="1" ht="20.1" customHeight="1" spans="1:13">
      <c r="A1893" s="98">
        <v>1892</v>
      </c>
      <c r="B1893" s="99">
        <v>44961</v>
      </c>
      <c r="C1893" s="143"/>
      <c r="D1893" s="143" t="s">
        <v>100</v>
      </c>
      <c r="E1893" s="100"/>
      <c r="F1893" s="102">
        <v>7.43971631205674</v>
      </c>
      <c r="G1893" s="100">
        <v>87.42</v>
      </c>
      <c r="H1893" s="100">
        <v>650.38</v>
      </c>
      <c r="I1893" s="123">
        <v>0</v>
      </c>
      <c r="J1893" s="123" t="s">
        <v>489</v>
      </c>
      <c r="K1893" s="35"/>
      <c r="L1893" s="145" t="s">
        <v>261</v>
      </c>
      <c r="M1893" s="112" t="str">
        <f t="shared" si="54"/>
        <v>20232大铲车</v>
      </c>
    </row>
    <row r="1894" s="85" customFormat="1" ht="20.1" customHeight="1" spans="1:13">
      <c r="A1894" s="98">
        <v>1893</v>
      </c>
      <c r="B1894" s="99">
        <v>44961</v>
      </c>
      <c r="C1894" s="143"/>
      <c r="D1894" s="143" t="s">
        <v>100</v>
      </c>
      <c r="E1894" s="100"/>
      <c r="F1894" s="102">
        <v>7.4399226248047</v>
      </c>
      <c r="G1894" s="100">
        <v>134.41</v>
      </c>
      <c r="H1894" s="100">
        <v>1000</v>
      </c>
      <c r="I1894" s="123">
        <v>0</v>
      </c>
      <c r="J1894" s="123" t="s">
        <v>489</v>
      </c>
      <c r="K1894" s="35"/>
      <c r="L1894" s="145" t="s">
        <v>261</v>
      </c>
      <c r="M1894" s="112" t="str">
        <f t="shared" si="54"/>
        <v>20232大铲车</v>
      </c>
    </row>
    <row r="1895" s="85" customFormat="1" ht="20.1" customHeight="1" spans="1:13">
      <c r="A1895" s="98">
        <v>1894</v>
      </c>
      <c r="B1895" s="99">
        <v>44965</v>
      </c>
      <c r="C1895" s="143"/>
      <c r="D1895" s="143" t="s">
        <v>100</v>
      </c>
      <c r="E1895" s="100"/>
      <c r="F1895" s="102">
        <v>7.44010713754278</v>
      </c>
      <c r="G1895" s="100">
        <v>201.61</v>
      </c>
      <c r="H1895" s="100">
        <v>1500</v>
      </c>
      <c r="I1895" s="123">
        <v>0</v>
      </c>
      <c r="J1895" s="123" t="s">
        <v>489</v>
      </c>
      <c r="K1895" s="35"/>
      <c r="L1895" s="145" t="s">
        <v>261</v>
      </c>
      <c r="M1895" s="112" t="str">
        <f t="shared" si="54"/>
        <v>20232大铲车</v>
      </c>
    </row>
    <row r="1896" s="85" customFormat="1" ht="20.1" customHeight="1" spans="1:13">
      <c r="A1896" s="98">
        <v>1895</v>
      </c>
      <c r="B1896" s="99">
        <v>44971</v>
      </c>
      <c r="C1896" s="143"/>
      <c r="D1896" s="143" t="s">
        <v>100</v>
      </c>
      <c r="E1896" s="100"/>
      <c r="F1896" s="102">
        <v>7.4399788936769</v>
      </c>
      <c r="G1896" s="100">
        <v>227.42</v>
      </c>
      <c r="H1896" s="100">
        <v>1692</v>
      </c>
      <c r="I1896" s="123">
        <v>8</v>
      </c>
      <c r="J1896" s="35" t="s">
        <v>53</v>
      </c>
      <c r="K1896" s="35"/>
      <c r="L1896" s="145" t="s">
        <v>261</v>
      </c>
      <c r="M1896" s="112" t="str">
        <f t="shared" si="54"/>
        <v>20232大铲车</v>
      </c>
    </row>
    <row r="1897" s="85" customFormat="1" ht="20.1" customHeight="1" spans="1:13">
      <c r="A1897" s="98">
        <v>1896</v>
      </c>
      <c r="B1897" s="99">
        <v>44976</v>
      </c>
      <c r="C1897" s="143"/>
      <c r="D1897" s="143" t="s">
        <v>100</v>
      </c>
      <c r="E1897" s="100"/>
      <c r="F1897" s="102">
        <v>7.43998223888697</v>
      </c>
      <c r="G1897" s="100">
        <v>202.69</v>
      </c>
      <c r="H1897" s="100">
        <v>1508.01</v>
      </c>
      <c r="I1897" s="123">
        <v>199.39</v>
      </c>
      <c r="J1897" s="35" t="s">
        <v>53</v>
      </c>
      <c r="K1897" s="35"/>
      <c r="L1897" s="145" t="s">
        <v>261</v>
      </c>
      <c r="M1897" s="112" t="str">
        <f t="shared" si="54"/>
        <v>20232大铲车</v>
      </c>
    </row>
    <row r="1898" s="85" customFormat="1" ht="20.1" customHeight="1" spans="1:13">
      <c r="A1898" s="98">
        <v>1897</v>
      </c>
      <c r="B1898" s="99">
        <v>44981</v>
      </c>
      <c r="C1898" s="143"/>
      <c r="D1898" s="143" t="s">
        <v>100</v>
      </c>
      <c r="E1898" s="100"/>
      <c r="F1898" s="102">
        <v>7.44015632633122</v>
      </c>
      <c r="G1898" s="100">
        <v>204.7</v>
      </c>
      <c r="H1898" s="100">
        <v>1523</v>
      </c>
      <c r="I1898" s="123">
        <v>176.99</v>
      </c>
      <c r="J1898" s="35" t="s">
        <v>53</v>
      </c>
      <c r="K1898" s="35"/>
      <c r="L1898" s="145" t="s">
        <v>261</v>
      </c>
      <c r="M1898" s="112" t="str">
        <f t="shared" si="54"/>
        <v>20232大铲车</v>
      </c>
    </row>
    <row r="1899" s="85" customFormat="1" ht="20.1" customHeight="1" spans="1:13">
      <c r="A1899" s="98">
        <v>1898</v>
      </c>
      <c r="B1899" s="99">
        <v>44985</v>
      </c>
      <c r="C1899" s="143"/>
      <c r="D1899" s="143" t="s">
        <v>100</v>
      </c>
      <c r="E1899" s="100"/>
      <c r="F1899" s="102">
        <v>7.43968053804119</v>
      </c>
      <c r="G1899" s="100">
        <v>23.79</v>
      </c>
      <c r="H1899" s="100">
        <v>176.99</v>
      </c>
      <c r="I1899" s="123">
        <v>0</v>
      </c>
      <c r="J1899" s="35" t="s">
        <v>53</v>
      </c>
      <c r="K1899" s="35"/>
      <c r="L1899" s="145" t="s">
        <v>261</v>
      </c>
      <c r="M1899" s="112" t="str">
        <f t="shared" si="54"/>
        <v>20232大铲车</v>
      </c>
    </row>
    <row r="1900" s="85" customFormat="1" ht="20.1" customHeight="1" spans="1:13">
      <c r="A1900" s="98">
        <v>1899</v>
      </c>
      <c r="B1900" s="99"/>
      <c r="C1900" s="143"/>
      <c r="D1900" s="143"/>
      <c r="E1900" s="100"/>
      <c r="F1900" s="102"/>
      <c r="G1900" s="100"/>
      <c r="H1900" s="100"/>
      <c r="I1900" s="123"/>
      <c r="J1900" s="35"/>
      <c r="K1900" s="35"/>
      <c r="L1900" s="145"/>
      <c r="M1900" s="112" t="str">
        <f t="shared" si="54"/>
        <v>19001</v>
      </c>
    </row>
    <row r="1901" s="85" customFormat="1" ht="20.1" customHeight="1" spans="1:13">
      <c r="A1901" s="98">
        <v>1900</v>
      </c>
      <c r="B1901" s="99">
        <v>44985</v>
      </c>
      <c r="C1901" s="143">
        <v>160008</v>
      </c>
      <c r="D1901" s="152" t="s">
        <v>87</v>
      </c>
      <c r="E1901" s="100">
        <v>29634</v>
      </c>
      <c r="F1901" s="102">
        <v>7.44003915810083</v>
      </c>
      <c r="G1901" s="100">
        <v>40.86</v>
      </c>
      <c r="H1901" s="100">
        <v>304</v>
      </c>
      <c r="I1901" s="123">
        <v>196</v>
      </c>
      <c r="J1901" s="35" t="s">
        <v>88</v>
      </c>
      <c r="K1901" s="35"/>
      <c r="L1901" s="145" t="s">
        <v>261</v>
      </c>
      <c r="M1901" s="112" t="str">
        <f t="shared" si="54"/>
        <v>20232闽A06K3D</v>
      </c>
    </row>
    <row r="1902" s="85" customFormat="1" ht="20.1" customHeight="1" spans="1:13">
      <c r="A1902" s="98">
        <v>1901</v>
      </c>
      <c r="B1902" s="99"/>
      <c r="C1902" s="143"/>
      <c r="D1902" s="152"/>
      <c r="E1902" s="100"/>
      <c r="F1902" s="102"/>
      <c r="G1902" s="100"/>
      <c r="H1902" s="100"/>
      <c r="I1902" s="123"/>
      <c r="J1902" s="35"/>
      <c r="K1902" s="35"/>
      <c r="L1902" s="145"/>
      <c r="M1902" s="112" t="str">
        <f t="shared" si="54"/>
        <v>19001</v>
      </c>
    </row>
    <row r="1903" s="85" customFormat="1" ht="20.1" customHeight="1" spans="1:13">
      <c r="A1903" s="98">
        <v>1902</v>
      </c>
      <c r="B1903" s="99">
        <v>44973</v>
      </c>
      <c r="C1903" s="143">
        <v>180021</v>
      </c>
      <c r="D1903" s="152" t="s">
        <v>84</v>
      </c>
      <c r="E1903" s="100">
        <v>17076</v>
      </c>
      <c r="F1903" s="102">
        <v>7.44052129110471</v>
      </c>
      <c r="G1903" s="100">
        <v>65.99</v>
      </c>
      <c r="H1903" s="100">
        <v>491</v>
      </c>
      <c r="I1903" s="123">
        <v>149.92</v>
      </c>
      <c r="J1903" s="35" t="s">
        <v>85</v>
      </c>
      <c r="K1903" s="35"/>
      <c r="L1903" s="145" t="s">
        <v>261</v>
      </c>
      <c r="M1903" s="112" t="str">
        <f t="shared" si="54"/>
        <v>20232闽A83P3B</v>
      </c>
    </row>
    <row r="1904" s="85" customFormat="1" ht="20.1" customHeight="1" spans="1:13">
      <c r="A1904" s="98">
        <v>1903</v>
      </c>
      <c r="B1904" s="99">
        <v>44982</v>
      </c>
      <c r="C1904" s="143">
        <v>180021</v>
      </c>
      <c r="D1904" s="152" t="s">
        <v>84</v>
      </c>
      <c r="E1904" s="100">
        <v>17481</v>
      </c>
      <c r="F1904" s="102">
        <v>7.44019851116625</v>
      </c>
      <c r="G1904" s="100">
        <v>20.15</v>
      </c>
      <c r="H1904" s="100">
        <v>149.92</v>
      </c>
      <c r="I1904" s="123">
        <v>0</v>
      </c>
      <c r="J1904" s="35" t="s">
        <v>85</v>
      </c>
      <c r="K1904" s="35"/>
      <c r="L1904" s="145" t="s">
        <v>261</v>
      </c>
      <c r="M1904" s="112" t="str">
        <f t="shared" si="54"/>
        <v>20232闽A83P3B</v>
      </c>
    </row>
    <row r="1905" s="85" customFormat="1" ht="20.1" customHeight="1" spans="1:13">
      <c r="A1905" s="98">
        <v>1904</v>
      </c>
      <c r="B1905" s="99"/>
      <c r="C1905" s="143"/>
      <c r="D1905" s="152"/>
      <c r="E1905" s="100"/>
      <c r="F1905" s="102"/>
      <c r="G1905" s="100"/>
      <c r="H1905" s="100"/>
      <c r="I1905" s="123"/>
      <c r="J1905" s="35"/>
      <c r="K1905" s="35"/>
      <c r="L1905" s="145"/>
      <c r="M1905" s="112" t="str">
        <f t="shared" si="54"/>
        <v>19001</v>
      </c>
    </row>
    <row r="1906" s="85" customFormat="1" ht="20.1" customHeight="1" spans="1:13">
      <c r="A1906" s="98">
        <v>1905</v>
      </c>
      <c r="B1906" s="99">
        <v>44960</v>
      </c>
      <c r="C1906" s="143">
        <v>180020</v>
      </c>
      <c r="D1906" s="143" t="s">
        <v>141</v>
      </c>
      <c r="E1906" s="100">
        <v>24046</v>
      </c>
      <c r="F1906" s="102">
        <v>7.2710103871577</v>
      </c>
      <c r="G1906" s="100">
        <v>31.77</v>
      </c>
      <c r="H1906" s="100">
        <v>231</v>
      </c>
      <c r="I1906" s="123">
        <v>378</v>
      </c>
      <c r="J1906" s="35" t="s">
        <v>88</v>
      </c>
      <c r="K1906" s="35"/>
      <c r="L1906" s="145" t="s">
        <v>261</v>
      </c>
      <c r="M1906" s="112" t="str">
        <f t="shared" si="54"/>
        <v>20232闽AW5Z36</v>
      </c>
    </row>
    <row r="1907" s="85" customFormat="1" ht="20.1" customHeight="1" spans="1:13">
      <c r="A1907" s="98">
        <v>1906</v>
      </c>
      <c r="B1907" s="99">
        <v>44966</v>
      </c>
      <c r="C1907" s="143">
        <v>180020</v>
      </c>
      <c r="D1907" s="143" t="s">
        <v>141</v>
      </c>
      <c r="E1907" s="100">
        <v>24884</v>
      </c>
      <c r="F1907" s="102">
        <v>7.43998087039694</v>
      </c>
      <c r="G1907" s="100">
        <v>62.73</v>
      </c>
      <c r="H1907" s="100">
        <v>466.71</v>
      </c>
      <c r="I1907" s="123">
        <v>911.29</v>
      </c>
      <c r="J1907" s="35" t="s">
        <v>88</v>
      </c>
      <c r="K1907" s="35"/>
      <c r="L1907" s="145" t="s">
        <v>261</v>
      </c>
      <c r="M1907" s="112" t="str">
        <f t="shared" si="54"/>
        <v>20232闽AW5Z36</v>
      </c>
    </row>
    <row r="1908" s="85" customFormat="1" ht="20.1" customHeight="1" spans="1:13">
      <c r="A1908" s="98">
        <v>1907</v>
      </c>
      <c r="B1908" s="99">
        <v>44978</v>
      </c>
      <c r="C1908" s="155">
        <v>181001</v>
      </c>
      <c r="D1908" s="152" t="s">
        <v>90</v>
      </c>
      <c r="E1908" s="100">
        <v>70055</v>
      </c>
      <c r="F1908" s="102">
        <v>7.74972557628979</v>
      </c>
      <c r="G1908" s="100">
        <v>45.55</v>
      </c>
      <c r="H1908" s="100">
        <v>353</v>
      </c>
      <c r="I1908" s="123">
        <v>537.34</v>
      </c>
      <c r="J1908" s="35" t="s">
        <v>88</v>
      </c>
      <c r="K1908" s="35"/>
      <c r="L1908" s="145" t="s">
        <v>261</v>
      </c>
      <c r="M1908" s="112" t="str">
        <f t="shared" si="54"/>
        <v>20232闽A6AH75</v>
      </c>
    </row>
    <row r="1909" s="85" customFormat="1" ht="20.1" customHeight="1" spans="1:13">
      <c r="A1909" s="98">
        <v>1908</v>
      </c>
      <c r="B1909" s="99">
        <v>44982</v>
      </c>
      <c r="C1909" s="155">
        <v>181001</v>
      </c>
      <c r="D1909" s="152" t="s">
        <v>90</v>
      </c>
      <c r="E1909" s="100">
        <v>70602</v>
      </c>
      <c r="F1909" s="102">
        <v>7.7502691065662</v>
      </c>
      <c r="G1909" s="100">
        <v>46.45</v>
      </c>
      <c r="H1909" s="100">
        <v>360</v>
      </c>
      <c r="I1909" s="123">
        <v>177.34</v>
      </c>
      <c r="J1909" s="35" t="s">
        <v>88</v>
      </c>
      <c r="K1909" s="35"/>
      <c r="L1909" s="145" t="s">
        <v>261</v>
      </c>
      <c r="M1909" s="112" t="str">
        <f t="shared" si="54"/>
        <v>20232闽A6AH75</v>
      </c>
    </row>
    <row r="1910" s="85" customFormat="1" ht="20.1" customHeight="1" spans="1:13">
      <c r="A1910" s="98">
        <v>1909</v>
      </c>
      <c r="B1910" s="99"/>
      <c r="C1910" s="143"/>
      <c r="D1910" s="152"/>
      <c r="E1910" s="100"/>
      <c r="F1910" s="102"/>
      <c r="G1910" s="100"/>
      <c r="H1910" s="100"/>
      <c r="I1910" s="123"/>
      <c r="J1910" s="35"/>
      <c r="K1910" s="35"/>
      <c r="L1910" s="145"/>
      <c r="M1910" s="112" t="str">
        <f t="shared" si="54"/>
        <v>19001</v>
      </c>
    </row>
    <row r="1911" s="85" customFormat="1" ht="20.1" customHeight="1" spans="1:13">
      <c r="A1911" s="98">
        <v>1910</v>
      </c>
      <c r="B1911" s="99">
        <v>44958</v>
      </c>
      <c r="C1911" s="143">
        <v>130015</v>
      </c>
      <c r="D1911" s="152" t="s">
        <v>61</v>
      </c>
      <c r="E1911" s="100">
        <v>8340</v>
      </c>
      <c r="F1911" s="102">
        <v>7.26970609616783</v>
      </c>
      <c r="G1911" s="100">
        <v>96.29</v>
      </c>
      <c r="H1911" s="100">
        <v>700</v>
      </c>
      <c r="I1911" s="123">
        <v>0</v>
      </c>
      <c r="J1911" s="35" t="s">
        <v>62</v>
      </c>
      <c r="K1911" s="35"/>
      <c r="L1911" s="145" t="s">
        <v>261</v>
      </c>
      <c r="M1911" s="112" t="str">
        <f t="shared" si="54"/>
        <v>20232闽AU9316</v>
      </c>
    </row>
    <row r="1912" s="85" customFormat="1" ht="20.1" customHeight="1" spans="1:13">
      <c r="A1912" s="98">
        <v>1911</v>
      </c>
      <c r="B1912" s="99">
        <v>44961</v>
      </c>
      <c r="C1912" s="143">
        <v>130015</v>
      </c>
      <c r="D1912" s="152" t="s">
        <v>61</v>
      </c>
      <c r="E1912" s="100">
        <v>8463</v>
      </c>
      <c r="F1912" s="102">
        <v>7.44047619047619</v>
      </c>
      <c r="G1912" s="100">
        <v>67.2</v>
      </c>
      <c r="H1912" s="100">
        <v>500</v>
      </c>
      <c r="I1912" s="123">
        <v>0</v>
      </c>
      <c r="J1912" s="35" t="s">
        <v>62</v>
      </c>
      <c r="K1912" s="35"/>
      <c r="L1912" s="145" t="s">
        <v>261</v>
      </c>
      <c r="M1912" s="112" t="str">
        <f t="shared" si="54"/>
        <v>20232闽AU9316</v>
      </c>
    </row>
    <row r="1913" s="85" customFormat="1" ht="20.1" customHeight="1" spans="1:13">
      <c r="A1913" s="98">
        <v>1912</v>
      </c>
      <c r="B1913" s="99">
        <v>44965</v>
      </c>
      <c r="C1913" s="143">
        <v>130015</v>
      </c>
      <c r="D1913" s="152" t="s">
        <v>61</v>
      </c>
      <c r="E1913" s="100">
        <v>8551</v>
      </c>
      <c r="F1913" s="102">
        <v>7.4399226248047</v>
      </c>
      <c r="G1913" s="100">
        <v>134.41</v>
      </c>
      <c r="H1913" s="100">
        <v>1000</v>
      </c>
      <c r="I1913" s="123">
        <v>1000</v>
      </c>
      <c r="J1913" s="35" t="s">
        <v>62</v>
      </c>
      <c r="K1913" s="35"/>
      <c r="L1913" s="145" t="s">
        <v>261</v>
      </c>
      <c r="M1913" s="112" t="str">
        <f t="shared" si="54"/>
        <v>20232闽AU9316</v>
      </c>
    </row>
    <row r="1914" s="85" customFormat="1" ht="20.1" customHeight="1" spans="1:13">
      <c r="A1914" s="98">
        <v>1913</v>
      </c>
      <c r="B1914" s="99">
        <v>44967</v>
      </c>
      <c r="C1914" s="143">
        <v>130015</v>
      </c>
      <c r="D1914" s="152" t="s">
        <v>61</v>
      </c>
      <c r="E1914" s="100">
        <v>8629</v>
      </c>
      <c r="F1914" s="102">
        <v>7.4399305220496</v>
      </c>
      <c r="G1914" s="100">
        <v>103.63</v>
      </c>
      <c r="H1914" s="100">
        <v>771</v>
      </c>
      <c r="I1914" s="123">
        <v>210</v>
      </c>
      <c r="J1914" s="35" t="s">
        <v>62</v>
      </c>
      <c r="K1914" s="35"/>
      <c r="L1914" s="145" t="s">
        <v>261</v>
      </c>
      <c r="M1914" s="112" t="str">
        <f t="shared" si="54"/>
        <v>20232闽AU9316</v>
      </c>
    </row>
    <row r="1915" s="85" customFormat="1" ht="20.1" customHeight="1" spans="1:13">
      <c r="A1915" s="98">
        <v>1914</v>
      </c>
      <c r="B1915" s="99">
        <v>44971</v>
      </c>
      <c r="C1915" s="143">
        <v>130015</v>
      </c>
      <c r="D1915" s="152" t="s">
        <v>61</v>
      </c>
      <c r="E1915" s="100">
        <v>8762</v>
      </c>
      <c r="F1915" s="102">
        <v>7.43889479277365</v>
      </c>
      <c r="G1915" s="100">
        <v>28.23</v>
      </c>
      <c r="H1915" s="100">
        <v>210</v>
      </c>
      <c r="I1915" s="123">
        <v>0</v>
      </c>
      <c r="J1915" s="35" t="s">
        <v>166</v>
      </c>
      <c r="K1915" s="35"/>
      <c r="L1915" s="145" t="s">
        <v>261</v>
      </c>
      <c r="M1915" s="112" t="str">
        <f t="shared" si="54"/>
        <v>20232闽AU9316</v>
      </c>
    </row>
    <row r="1916" s="85" customFormat="1" ht="20.1" customHeight="1" spans="1:13">
      <c r="A1916" s="98">
        <v>1915</v>
      </c>
      <c r="B1916" s="99">
        <v>44972</v>
      </c>
      <c r="C1916" s="143">
        <v>130015</v>
      </c>
      <c r="D1916" s="152" t="s">
        <v>61</v>
      </c>
      <c r="E1916" s="100">
        <v>8788</v>
      </c>
      <c r="F1916" s="102">
        <v>7.44</v>
      </c>
      <c r="G1916" s="100">
        <v>125</v>
      </c>
      <c r="H1916" s="100">
        <v>930</v>
      </c>
      <c r="I1916" s="123">
        <v>70</v>
      </c>
      <c r="J1916" s="35" t="s">
        <v>166</v>
      </c>
      <c r="K1916" s="35"/>
      <c r="L1916" s="145" t="s">
        <v>261</v>
      </c>
      <c r="M1916" s="112" t="str">
        <f t="shared" si="54"/>
        <v>20232闽AU9316</v>
      </c>
    </row>
    <row r="1917" s="85" customFormat="1" ht="20.1" customHeight="1" spans="1:13">
      <c r="A1917" s="98">
        <v>1916</v>
      </c>
      <c r="B1917" s="99">
        <v>44977</v>
      </c>
      <c r="C1917" s="143">
        <v>130015</v>
      </c>
      <c r="D1917" s="152" t="s">
        <v>61</v>
      </c>
      <c r="E1917" s="100">
        <v>8874</v>
      </c>
      <c r="F1917" s="102">
        <v>7.44004745360563</v>
      </c>
      <c r="G1917" s="100">
        <v>118.01</v>
      </c>
      <c r="H1917" s="100">
        <v>878</v>
      </c>
      <c r="I1917" s="123">
        <v>192</v>
      </c>
      <c r="J1917" s="35" t="s">
        <v>62</v>
      </c>
      <c r="K1917" s="35"/>
      <c r="L1917" s="145" t="s">
        <v>261</v>
      </c>
      <c r="M1917" s="112" t="str">
        <f t="shared" si="54"/>
        <v>20232闽AU9316</v>
      </c>
    </row>
    <row r="1918" s="85" customFormat="1" ht="20.1" customHeight="1" spans="1:13">
      <c r="A1918" s="98">
        <v>1917</v>
      </c>
      <c r="B1918" s="99">
        <v>44980</v>
      </c>
      <c r="C1918" s="143">
        <v>130015</v>
      </c>
      <c r="D1918" s="152" t="s">
        <v>61</v>
      </c>
      <c r="E1918" s="100">
        <v>8983</v>
      </c>
      <c r="F1918" s="102">
        <v>7.44013431121322</v>
      </c>
      <c r="G1918" s="100">
        <v>113.17</v>
      </c>
      <c r="H1918" s="100">
        <v>842</v>
      </c>
      <c r="I1918" s="123">
        <v>350</v>
      </c>
      <c r="J1918" s="35" t="s">
        <v>62</v>
      </c>
      <c r="K1918" s="35"/>
      <c r="L1918" s="145" t="s">
        <v>261</v>
      </c>
      <c r="M1918" s="112" t="str">
        <f t="shared" si="54"/>
        <v>20232闽AU9316</v>
      </c>
    </row>
    <row r="1919" s="85" customFormat="1" ht="20.1" customHeight="1" spans="1:13">
      <c r="A1919" s="98">
        <v>1918</v>
      </c>
      <c r="B1919" s="99">
        <v>44985</v>
      </c>
      <c r="C1919" s="143">
        <v>130015</v>
      </c>
      <c r="D1919" s="152" t="s">
        <v>61</v>
      </c>
      <c r="E1919" s="100">
        <v>9084</v>
      </c>
      <c r="F1919" s="102">
        <v>7.43986112259238</v>
      </c>
      <c r="G1919" s="100">
        <v>120.97</v>
      </c>
      <c r="H1919" s="100">
        <v>900</v>
      </c>
      <c r="I1919" s="123">
        <v>450</v>
      </c>
      <c r="J1919" s="35" t="s">
        <v>62</v>
      </c>
      <c r="K1919" s="35"/>
      <c r="L1919" s="145" t="s">
        <v>261</v>
      </c>
      <c r="M1919" s="112" t="str">
        <f t="shared" si="54"/>
        <v>20232闽AU9316</v>
      </c>
    </row>
    <row r="1920" s="85" customFormat="1" ht="20.1" customHeight="1" spans="1:13">
      <c r="A1920" s="98">
        <v>1919</v>
      </c>
      <c r="B1920" s="99"/>
      <c r="C1920" s="143"/>
      <c r="D1920" s="152"/>
      <c r="E1920" s="100"/>
      <c r="F1920" s="102"/>
      <c r="G1920" s="100"/>
      <c r="H1920" s="100"/>
      <c r="I1920" s="123"/>
      <c r="J1920" s="35"/>
      <c r="K1920" s="35"/>
      <c r="L1920" s="145"/>
      <c r="M1920" s="112" t="str">
        <f t="shared" si="54"/>
        <v>19001</v>
      </c>
    </row>
    <row r="1921" s="85" customFormat="1" ht="20.1" customHeight="1" spans="1:13">
      <c r="A1921" s="98">
        <v>1920</v>
      </c>
      <c r="B1921" s="99">
        <v>44959</v>
      </c>
      <c r="C1921" s="143">
        <v>144001</v>
      </c>
      <c r="D1921" s="152" t="s">
        <v>41</v>
      </c>
      <c r="E1921" s="100">
        <v>161009</v>
      </c>
      <c r="F1921" s="102">
        <v>7.27002126151666</v>
      </c>
      <c r="G1921" s="100">
        <v>126.99</v>
      </c>
      <c r="H1921" s="100">
        <v>923.22</v>
      </c>
      <c r="I1921" s="123">
        <v>1419.7</v>
      </c>
      <c r="J1921" s="35" t="s">
        <v>42</v>
      </c>
      <c r="K1921" s="35"/>
      <c r="L1921" s="145" t="s">
        <v>261</v>
      </c>
      <c r="M1921" s="112" t="str">
        <f t="shared" si="54"/>
        <v>20232闽AR5325</v>
      </c>
    </row>
    <row r="1922" s="85" customFormat="1" ht="20.1" customHeight="1" spans="1:13">
      <c r="A1922" s="98">
        <v>1921</v>
      </c>
      <c r="B1922" s="99">
        <v>44963</v>
      </c>
      <c r="C1922" s="143">
        <v>144001</v>
      </c>
      <c r="D1922" s="152" t="s">
        <v>41</v>
      </c>
      <c r="E1922" s="100">
        <v>161250</v>
      </c>
      <c r="F1922" s="102">
        <v>7.43999652657173</v>
      </c>
      <c r="G1922" s="100">
        <v>115.16</v>
      </c>
      <c r="H1922" s="100">
        <v>856.79</v>
      </c>
      <c r="I1922" s="123">
        <v>562.91</v>
      </c>
      <c r="J1922" s="35" t="s">
        <v>42</v>
      </c>
      <c r="K1922" s="35"/>
      <c r="L1922" s="145" t="s">
        <v>261</v>
      </c>
      <c r="M1922" s="112" t="str">
        <f t="shared" si="54"/>
        <v>20232闽AR5325</v>
      </c>
    </row>
    <row r="1923" s="85" customFormat="1" ht="20.1" customHeight="1" spans="1:13">
      <c r="A1923" s="98">
        <v>1922</v>
      </c>
      <c r="B1923" s="99">
        <v>44966</v>
      </c>
      <c r="C1923" s="143">
        <v>144001</v>
      </c>
      <c r="D1923" s="152" t="s">
        <v>41</v>
      </c>
      <c r="E1923" s="100">
        <v>161493</v>
      </c>
      <c r="F1923" s="102">
        <v>7.4400409706902</v>
      </c>
      <c r="G1923" s="100">
        <v>126.92</v>
      </c>
      <c r="H1923" s="100">
        <v>944.29</v>
      </c>
      <c r="I1923" s="123">
        <v>1618.62</v>
      </c>
      <c r="J1923" s="35" t="s">
        <v>42</v>
      </c>
      <c r="K1923" s="35"/>
      <c r="L1923" s="145" t="s">
        <v>261</v>
      </c>
      <c r="M1923" s="112" t="str">
        <f t="shared" ref="M1923:M1986" si="55">YEAR(B1923)&amp;MONTH(B1923)&amp;D1923</f>
        <v>20232闽AR5325</v>
      </c>
    </row>
    <row r="1924" s="85" customFormat="1" ht="20.1" customHeight="1" spans="1:13">
      <c r="A1924" s="98">
        <v>1923</v>
      </c>
      <c r="B1924" s="99">
        <v>44971</v>
      </c>
      <c r="C1924" s="143">
        <v>144001</v>
      </c>
      <c r="D1924" s="152" t="s">
        <v>41</v>
      </c>
      <c r="E1924" s="100">
        <v>161739</v>
      </c>
      <c r="F1924" s="102">
        <v>7.44001874414246</v>
      </c>
      <c r="G1924" s="100">
        <v>128.04</v>
      </c>
      <c r="H1924" s="100">
        <v>952.62</v>
      </c>
      <c r="I1924" s="123">
        <v>612.7</v>
      </c>
      <c r="J1924" s="35" t="s">
        <v>42</v>
      </c>
      <c r="K1924" s="35"/>
      <c r="L1924" s="145" t="s">
        <v>261</v>
      </c>
      <c r="M1924" s="112" t="str">
        <f t="shared" si="55"/>
        <v>20232闽AR5325</v>
      </c>
    </row>
    <row r="1925" s="85" customFormat="1" ht="20.1" customHeight="1" spans="1:13">
      <c r="A1925" s="98">
        <v>1924</v>
      </c>
      <c r="B1925" s="99">
        <v>44975</v>
      </c>
      <c r="C1925" s="143">
        <v>144001</v>
      </c>
      <c r="D1925" s="152" t="s">
        <v>41</v>
      </c>
      <c r="E1925" s="100">
        <v>161940</v>
      </c>
      <c r="F1925" s="102">
        <v>7.44000588538218</v>
      </c>
      <c r="G1925" s="100">
        <v>135.93</v>
      </c>
      <c r="H1925" s="100">
        <v>1011.32</v>
      </c>
      <c r="I1925" s="123">
        <v>101.38</v>
      </c>
      <c r="J1925" s="35" t="s">
        <v>42</v>
      </c>
      <c r="K1925" s="35"/>
      <c r="L1925" s="145" t="s">
        <v>261</v>
      </c>
      <c r="M1925" s="112" t="str">
        <f t="shared" si="55"/>
        <v>20232闽AR5325</v>
      </c>
    </row>
    <row r="1926" s="85" customFormat="1" ht="20.1" customHeight="1" spans="1:13">
      <c r="A1926" s="98">
        <v>1925</v>
      </c>
      <c r="B1926" s="99">
        <v>44979</v>
      </c>
      <c r="C1926" s="143">
        <v>144001</v>
      </c>
      <c r="D1926" s="152" t="s">
        <v>41</v>
      </c>
      <c r="E1926" s="100">
        <v>162216</v>
      </c>
      <c r="F1926" s="102">
        <v>7.43999699609492</v>
      </c>
      <c r="G1926" s="100">
        <v>133.16</v>
      </c>
      <c r="H1926" s="100">
        <v>990.71</v>
      </c>
      <c r="I1926" s="123">
        <v>1110.67</v>
      </c>
      <c r="J1926" s="35" t="s">
        <v>42</v>
      </c>
      <c r="K1926" s="35"/>
      <c r="L1926" s="145" t="s">
        <v>261</v>
      </c>
      <c r="M1926" s="112" t="str">
        <f t="shared" si="55"/>
        <v>20232闽AR5325</v>
      </c>
    </row>
    <row r="1927" s="85" customFormat="1" ht="20.1" customHeight="1" spans="1:13">
      <c r="A1927" s="98">
        <v>1926</v>
      </c>
      <c r="B1927" s="99">
        <v>44983</v>
      </c>
      <c r="C1927" s="143">
        <v>144001</v>
      </c>
      <c r="D1927" s="152" t="s">
        <v>41</v>
      </c>
      <c r="E1927" s="100">
        <v>162469</v>
      </c>
      <c r="F1927" s="102">
        <v>7.44004542013626</v>
      </c>
      <c r="G1927" s="100">
        <v>132.1</v>
      </c>
      <c r="H1927" s="100">
        <v>982.83</v>
      </c>
      <c r="I1927" s="123">
        <v>127.84</v>
      </c>
      <c r="J1927" s="35" t="s">
        <v>42</v>
      </c>
      <c r="K1927" s="35"/>
      <c r="L1927" s="145" t="s">
        <v>261</v>
      </c>
      <c r="M1927" s="112" t="str">
        <f t="shared" si="55"/>
        <v>20232闽AR5325</v>
      </c>
    </row>
    <row r="1928" s="85" customFormat="1" ht="20.1" customHeight="1" spans="1:13">
      <c r="A1928" s="98">
        <v>1927</v>
      </c>
      <c r="B1928" s="99"/>
      <c r="C1928" s="143"/>
      <c r="D1928" s="152"/>
      <c r="E1928" s="100"/>
      <c r="F1928" s="102"/>
      <c r="G1928" s="100"/>
      <c r="H1928" s="100"/>
      <c r="I1928" s="123"/>
      <c r="J1928" s="35"/>
      <c r="K1928" s="35"/>
      <c r="L1928" s="145"/>
      <c r="M1928" s="112" t="str">
        <f t="shared" si="55"/>
        <v>19001</v>
      </c>
    </row>
    <row r="1929" s="85" customFormat="1" ht="20.1" customHeight="1" spans="1:13">
      <c r="A1929" s="98">
        <v>1928</v>
      </c>
      <c r="B1929" s="99">
        <v>44958</v>
      </c>
      <c r="C1929" s="143">
        <v>141012</v>
      </c>
      <c r="D1929" s="152" t="s">
        <v>34</v>
      </c>
      <c r="E1929" s="100">
        <v>35928</v>
      </c>
      <c r="F1929" s="102">
        <v>7.26966922070641</v>
      </c>
      <c r="G1929" s="100">
        <v>53.51</v>
      </c>
      <c r="H1929" s="100">
        <v>389</v>
      </c>
      <c r="I1929" s="123">
        <v>0</v>
      </c>
      <c r="J1929" s="35" t="s">
        <v>156</v>
      </c>
      <c r="K1929" s="35"/>
      <c r="L1929" s="145" t="s">
        <v>261</v>
      </c>
      <c r="M1929" s="112" t="str">
        <f t="shared" si="55"/>
        <v>20232闽AU9387</v>
      </c>
    </row>
    <row r="1930" s="85" customFormat="1" ht="20.1" customHeight="1" spans="1:13">
      <c r="A1930" s="98">
        <v>1929</v>
      </c>
      <c r="B1930" s="99">
        <v>44959</v>
      </c>
      <c r="C1930" s="143">
        <v>141012</v>
      </c>
      <c r="D1930" s="152" t="s">
        <v>34</v>
      </c>
      <c r="E1930" s="100">
        <v>36004</v>
      </c>
      <c r="F1930" s="102">
        <v>7.26995082391511</v>
      </c>
      <c r="G1930" s="100">
        <v>115.91</v>
      </c>
      <c r="H1930" s="100">
        <v>842.66</v>
      </c>
      <c r="I1930" s="123">
        <v>5157.34</v>
      </c>
      <c r="J1930" s="123" t="s">
        <v>450</v>
      </c>
      <c r="K1930" s="35"/>
      <c r="L1930" s="145" t="s">
        <v>261</v>
      </c>
      <c r="M1930" s="112" t="str">
        <f t="shared" si="55"/>
        <v>20232闽AU9387</v>
      </c>
    </row>
    <row r="1931" s="85" customFormat="1" ht="20.1" customHeight="1" spans="1:13">
      <c r="A1931" s="98">
        <v>1930</v>
      </c>
      <c r="B1931" s="99">
        <v>44960</v>
      </c>
      <c r="C1931" s="143">
        <v>141012</v>
      </c>
      <c r="D1931" s="152" t="s">
        <v>34</v>
      </c>
      <c r="E1931" s="100">
        <v>36376</v>
      </c>
      <c r="F1931" s="102">
        <v>7.26960056280778</v>
      </c>
      <c r="G1931" s="100">
        <v>127.93</v>
      </c>
      <c r="H1931" s="100">
        <v>930</v>
      </c>
      <c r="I1931" s="123">
        <v>4227.34</v>
      </c>
      <c r="J1931" s="35" t="s">
        <v>156</v>
      </c>
      <c r="K1931" s="35"/>
      <c r="L1931" s="145" t="s">
        <v>261</v>
      </c>
      <c r="M1931" s="112" t="str">
        <f t="shared" si="55"/>
        <v>20232闽AU9387</v>
      </c>
    </row>
    <row r="1932" s="85" customFormat="1" ht="20.1" customHeight="1" spans="1:13">
      <c r="A1932" s="98">
        <v>1931</v>
      </c>
      <c r="B1932" s="99">
        <v>44961</v>
      </c>
      <c r="C1932" s="143">
        <v>141012</v>
      </c>
      <c r="D1932" s="152" t="s">
        <v>34</v>
      </c>
      <c r="E1932" s="100">
        <v>36676</v>
      </c>
      <c r="F1932" s="102">
        <v>7.43937924345296</v>
      </c>
      <c r="G1932" s="100">
        <v>103.1</v>
      </c>
      <c r="H1932" s="100">
        <v>767</v>
      </c>
      <c r="I1932" s="123">
        <v>3413.34</v>
      </c>
      <c r="J1932" s="35" t="s">
        <v>156</v>
      </c>
      <c r="K1932" s="35"/>
      <c r="L1932" s="145" t="s">
        <v>261</v>
      </c>
      <c r="M1932" s="112" t="str">
        <f t="shared" si="55"/>
        <v>20232闽AU9387</v>
      </c>
    </row>
    <row r="1933" s="85" customFormat="1" ht="20.1" customHeight="1" spans="1:13">
      <c r="A1933" s="98">
        <v>1932</v>
      </c>
      <c r="B1933" s="99">
        <v>44962</v>
      </c>
      <c r="C1933" s="143">
        <v>141012</v>
      </c>
      <c r="D1933" s="152" t="s">
        <v>34</v>
      </c>
      <c r="E1933" s="100">
        <v>37047</v>
      </c>
      <c r="F1933" s="102">
        <v>7.43986112259238</v>
      </c>
      <c r="G1933" s="100">
        <v>120.97</v>
      </c>
      <c r="H1933" s="100">
        <v>900</v>
      </c>
      <c r="I1933" s="123">
        <v>2513.34</v>
      </c>
      <c r="J1933" s="35" t="s">
        <v>156</v>
      </c>
      <c r="K1933" s="35"/>
      <c r="L1933" s="145" t="s">
        <v>261</v>
      </c>
      <c r="M1933" s="112" t="str">
        <f t="shared" si="55"/>
        <v>20232闽AU9387</v>
      </c>
    </row>
    <row r="1934" s="85" customFormat="1" ht="20.1" customHeight="1" spans="1:13">
      <c r="A1934" s="98">
        <v>1933</v>
      </c>
      <c r="B1934" s="99">
        <v>44963</v>
      </c>
      <c r="C1934" s="143">
        <v>141012</v>
      </c>
      <c r="D1934" s="152" t="s">
        <v>34</v>
      </c>
      <c r="E1934" s="100">
        <v>37197</v>
      </c>
      <c r="F1934" s="102">
        <v>7.43917381410817</v>
      </c>
      <c r="G1934" s="100">
        <v>57.13</v>
      </c>
      <c r="H1934" s="100">
        <v>425</v>
      </c>
      <c r="I1934" s="123">
        <v>2088.34</v>
      </c>
      <c r="J1934" s="123" t="s">
        <v>450</v>
      </c>
      <c r="K1934" s="35"/>
      <c r="L1934" s="145" t="s">
        <v>261</v>
      </c>
      <c r="M1934" s="112" t="str">
        <f t="shared" si="55"/>
        <v>20232闽AU9387</v>
      </c>
    </row>
    <row r="1935" s="85" customFormat="1" ht="20.1" customHeight="1" spans="1:13">
      <c r="A1935" s="98">
        <v>1934</v>
      </c>
      <c r="B1935" s="99">
        <v>44963</v>
      </c>
      <c r="C1935" s="143">
        <v>141012</v>
      </c>
      <c r="D1935" s="152" t="s">
        <v>34</v>
      </c>
      <c r="E1935" s="100">
        <v>37513</v>
      </c>
      <c r="F1935" s="102">
        <v>7.43992654774397</v>
      </c>
      <c r="G1935" s="100">
        <v>114.36</v>
      </c>
      <c r="H1935" s="100">
        <v>850.83</v>
      </c>
      <c r="I1935" s="123">
        <v>1237.51</v>
      </c>
      <c r="J1935" s="123" t="s">
        <v>450</v>
      </c>
      <c r="K1935" s="35"/>
      <c r="L1935" s="145" t="s">
        <v>261</v>
      </c>
      <c r="M1935" s="112" t="str">
        <f t="shared" si="55"/>
        <v>20232闽AU9387</v>
      </c>
    </row>
    <row r="1936" s="85" customFormat="1" ht="20.1" customHeight="1" spans="1:13">
      <c r="A1936" s="98">
        <v>1935</v>
      </c>
      <c r="B1936" s="99">
        <v>44964</v>
      </c>
      <c r="C1936" s="143">
        <v>141012</v>
      </c>
      <c r="D1936" s="152" t="s">
        <v>34</v>
      </c>
      <c r="E1936" s="100">
        <v>37811</v>
      </c>
      <c r="F1936" s="102">
        <v>7.43973812121813</v>
      </c>
      <c r="G1936" s="100">
        <v>100.81</v>
      </c>
      <c r="H1936" s="100">
        <v>750</v>
      </c>
      <c r="I1936" s="123">
        <v>487.51</v>
      </c>
      <c r="J1936" s="35" t="s">
        <v>156</v>
      </c>
      <c r="K1936" s="35"/>
      <c r="L1936" s="145" t="s">
        <v>261</v>
      </c>
      <c r="M1936" s="112" t="str">
        <f t="shared" si="55"/>
        <v>20232闽AU9387</v>
      </c>
    </row>
    <row r="1937" s="85" customFormat="1" ht="20.1" customHeight="1" spans="1:13">
      <c r="A1937" s="98">
        <v>1936</v>
      </c>
      <c r="B1937" s="99">
        <v>44965</v>
      </c>
      <c r="C1937" s="143">
        <v>141012</v>
      </c>
      <c r="D1937" s="152" t="s">
        <v>34</v>
      </c>
      <c r="E1937" s="100">
        <v>38109</v>
      </c>
      <c r="F1937" s="102">
        <v>7.43994293865906</v>
      </c>
      <c r="G1937" s="100">
        <v>105.15</v>
      </c>
      <c r="H1937" s="100">
        <v>782.31</v>
      </c>
      <c r="I1937" s="123">
        <v>1655.2</v>
      </c>
      <c r="J1937" s="123" t="s">
        <v>450</v>
      </c>
      <c r="K1937" s="35"/>
      <c r="L1937" s="145" t="s">
        <v>261</v>
      </c>
      <c r="M1937" s="112" t="str">
        <f t="shared" si="55"/>
        <v>20232闽AU9387</v>
      </c>
    </row>
    <row r="1938" s="85" customFormat="1" ht="20.1" customHeight="1" spans="1:13">
      <c r="A1938" s="98">
        <v>1937</v>
      </c>
      <c r="B1938" s="99">
        <v>44966</v>
      </c>
      <c r="C1938" s="143">
        <v>141012</v>
      </c>
      <c r="D1938" s="152" t="s">
        <v>34</v>
      </c>
      <c r="E1938" s="100">
        <v>38408</v>
      </c>
      <c r="F1938" s="102">
        <v>7.43996752258195</v>
      </c>
      <c r="G1938" s="100">
        <v>98.53</v>
      </c>
      <c r="H1938" s="100">
        <v>733.06</v>
      </c>
      <c r="I1938" s="123">
        <v>922.14</v>
      </c>
      <c r="J1938" s="123" t="s">
        <v>450</v>
      </c>
      <c r="K1938" s="35"/>
      <c r="L1938" s="145" t="s">
        <v>261</v>
      </c>
      <c r="M1938" s="112" t="str">
        <f t="shared" si="55"/>
        <v>20232闽AU9387</v>
      </c>
    </row>
    <row r="1939" s="85" customFormat="1" ht="20.1" customHeight="1" spans="1:13">
      <c r="A1939" s="98">
        <v>1938</v>
      </c>
      <c r="B1939" s="99">
        <v>44967</v>
      </c>
      <c r="C1939" s="143">
        <v>141012</v>
      </c>
      <c r="D1939" s="152" t="s">
        <v>34</v>
      </c>
      <c r="E1939" s="100">
        <v>38781</v>
      </c>
      <c r="F1939" s="102">
        <v>7.43983296403613</v>
      </c>
      <c r="G1939" s="100">
        <v>117.34</v>
      </c>
      <c r="H1939" s="100">
        <v>872.99</v>
      </c>
      <c r="I1939" s="123">
        <v>0</v>
      </c>
      <c r="J1939" s="35" t="s">
        <v>156</v>
      </c>
      <c r="K1939" s="35"/>
      <c r="L1939" s="145" t="s">
        <v>261</v>
      </c>
      <c r="M1939" s="112" t="str">
        <f t="shared" si="55"/>
        <v>20232闽AU9387</v>
      </c>
    </row>
    <row r="1940" s="85" customFormat="1" ht="20.1" customHeight="1" spans="1:13">
      <c r="A1940" s="98">
        <v>1939</v>
      </c>
      <c r="B1940" s="99">
        <v>44968</v>
      </c>
      <c r="C1940" s="143">
        <v>141012</v>
      </c>
      <c r="D1940" s="152" t="s">
        <v>34</v>
      </c>
      <c r="E1940" s="100">
        <v>39079</v>
      </c>
      <c r="F1940" s="102">
        <v>7.43960545013793</v>
      </c>
      <c r="G1940" s="100">
        <v>119.63</v>
      </c>
      <c r="H1940" s="100">
        <v>890</v>
      </c>
      <c r="I1940" s="123">
        <v>2110</v>
      </c>
      <c r="J1940" s="35" t="s">
        <v>156</v>
      </c>
      <c r="K1940" s="35"/>
      <c r="L1940" s="145" t="s">
        <v>261</v>
      </c>
      <c r="M1940" s="112" t="str">
        <f t="shared" si="55"/>
        <v>20232闽AU9387</v>
      </c>
    </row>
    <row r="1941" s="85" customFormat="1" ht="20.1" customHeight="1" spans="1:13">
      <c r="A1941" s="98">
        <v>1940</v>
      </c>
      <c r="B1941" s="99">
        <v>44969</v>
      </c>
      <c r="C1941" s="143">
        <v>141012</v>
      </c>
      <c r="D1941" s="152" t="s">
        <v>34</v>
      </c>
      <c r="E1941" s="100">
        <v>39504</v>
      </c>
      <c r="F1941" s="102">
        <v>7.4399226248047</v>
      </c>
      <c r="G1941" s="100">
        <v>134.41</v>
      </c>
      <c r="H1941" s="100">
        <v>1000</v>
      </c>
      <c r="I1941" s="123">
        <v>1110</v>
      </c>
      <c r="J1941" s="35" t="s">
        <v>156</v>
      </c>
      <c r="K1941" s="35"/>
      <c r="L1941" s="145" t="s">
        <v>261</v>
      </c>
      <c r="M1941" s="112" t="str">
        <f t="shared" si="55"/>
        <v>20232闽AU9387</v>
      </c>
    </row>
    <row r="1942" s="85" customFormat="1" ht="20.1" customHeight="1" spans="1:13">
      <c r="A1942" s="98">
        <v>1941</v>
      </c>
      <c r="B1942" s="99">
        <v>44970</v>
      </c>
      <c r="C1942" s="143">
        <v>141012</v>
      </c>
      <c r="D1942" s="152" t="s">
        <v>34</v>
      </c>
      <c r="E1942" s="100">
        <v>39802</v>
      </c>
      <c r="F1942" s="102">
        <v>7.43961352657005</v>
      </c>
      <c r="G1942" s="100">
        <v>103.5</v>
      </c>
      <c r="H1942" s="100">
        <v>770</v>
      </c>
      <c r="I1942" s="123">
        <v>1286</v>
      </c>
      <c r="J1942" s="35" t="s">
        <v>156</v>
      </c>
      <c r="K1942" s="35"/>
      <c r="L1942" s="145" t="s">
        <v>261</v>
      </c>
      <c r="M1942" s="112" t="str">
        <f t="shared" si="55"/>
        <v>20232闽AU9387</v>
      </c>
    </row>
    <row r="1943" s="85" customFormat="1" ht="20.1" customHeight="1" spans="1:13">
      <c r="A1943" s="98">
        <v>1942</v>
      </c>
      <c r="B1943" s="99">
        <v>44971</v>
      </c>
      <c r="C1943" s="143">
        <v>141012</v>
      </c>
      <c r="D1943" s="152" t="s">
        <v>34</v>
      </c>
      <c r="E1943" s="100">
        <v>40113</v>
      </c>
      <c r="F1943" s="102">
        <v>7.43931911316591</v>
      </c>
      <c r="G1943" s="100">
        <v>95.17</v>
      </c>
      <c r="H1943" s="100">
        <v>708</v>
      </c>
      <c r="I1943" s="123">
        <v>578</v>
      </c>
      <c r="J1943" s="35" t="s">
        <v>156</v>
      </c>
      <c r="K1943" s="35"/>
      <c r="L1943" s="145" t="s">
        <v>261</v>
      </c>
      <c r="M1943" s="112" t="str">
        <f t="shared" si="55"/>
        <v>20232闽AU9387</v>
      </c>
    </row>
    <row r="1944" s="85" customFormat="1" ht="20.1" customHeight="1" spans="1:13">
      <c r="A1944" s="98">
        <v>1943</v>
      </c>
      <c r="B1944" s="99">
        <v>44971</v>
      </c>
      <c r="C1944" s="143">
        <v>141012</v>
      </c>
      <c r="D1944" s="152" t="s">
        <v>34</v>
      </c>
      <c r="E1944" s="100">
        <v>40324</v>
      </c>
      <c r="F1944" s="102">
        <v>7.43982494529541</v>
      </c>
      <c r="G1944" s="100">
        <v>77.69</v>
      </c>
      <c r="H1944" s="100">
        <v>578</v>
      </c>
      <c r="I1944" s="123">
        <v>0</v>
      </c>
      <c r="J1944" s="123" t="s">
        <v>450</v>
      </c>
      <c r="K1944" s="35"/>
      <c r="L1944" s="145" t="s">
        <v>261</v>
      </c>
      <c r="M1944" s="112" t="str">
        <f t="shared" si="55"/>
        <v>20232闽AU9387</v>
      </c>
    </row>
    <row r="1945" s="85" customFormat="1" ht="20.1" customHeight="1" spans="1:13">
      <c r="A1945" s="98">
        <v>1944</v>
      </c>
      <c r="B1945" s="99">
        <v>44972</v>
      </c>
      <c r="C1945" s="143">
        <v>141012</v>
      </c>
      <c r="D1945" s="152" t="s">
        <v>34</v>
      </c>
      <c r="E1945" s="100">
        <v>40557</v>
      </c>
      <c r="F1945" s="102">
        <v>7.4399413167064</v>
      </c>
      <c r="G1945" s="100">
        <v>109.06</v>
      </c>
      <c r="H1945" s="100">
        <v>811.4</v>
      </c>
      <c r="I1945" s="123">
        <v>188.6</v>
      </c>
      <c r="J1945" s="35" t="s">
        <v>156</v>
      </c>
      <c r="K1945" s="35"/>
      <c r="L1945" s="145" t="s">
        <v>261</v>
      </c>
      <c r="M1945" s="112" t="str">
        <f t="shared" si="55"/>
        <v>20232闽AU9387</v>
      </c>
    </row>
    <row r="1946" s="85" customFormat="1" ht="20.1" customHeight="1" spans="1:13">
      <c r="A1946" s="98">
        <v>1945</v>
      </c>
      <c r="B1946" s="99">
        <v>44977</v>
      </c>
      <c r="C1946" s="143">
        <v>141012</v>
      </c>
      <c r="D1946" s="152" t="s">
        <v>34</v>
      </c>
      <c r="E1946" s="100">
        <v>40930</v>
      </c>
      <c r="F1946" s="102">
        <v>7.439683692407</v>
      </c>
      <c r="G1946" s="100">
        <v>123.93</v>
      </c>
      <c r="H1946" s="100">
        <v>922</v>
      </c>
      <c r="I1946" s="123">
        <v>5188.6</v>
      </c>
      <c r="J1946" s="123" t="s">
        <v>450</v>
      </c>
      <c r="K1946" s="35"/>
      <c r="L1946" s="145" t="s">
        <v>261</v>
      </c>
      <c r="M1946" s="112" t="str">
        <f t="shared" si="55"/>
        <v>20232闽AU9387</v>
      </c>
    </row>
    <row r="1947" s="85" customFormat="1" ht="20.1" customHeight="1" spans="1:13">
      <c r="A1947" s="98">
        <v>1946</v>
      </c>
      <c r="B1947" s="99">
        <v>44978</v>
      </c>
      <c r="C1947" s="143">
        <v>141012</v>
      </c>
      <c r="D1947" s="152" t="s">
        <v>34</v>
      </c>
      <c r="E1947" s="100">
        <v>41154</v>
      </c>
      <c r="F1947" s="102">
        <v>7.43942897355987</v>
      </c>
      <c r="G1947" s="100">
        <v>99.47</v>
      </c>
      <c r="H1947" s="100">
        <v>740</v>
      </c>
      <c r="I1947" s="123">
        <v>3498.6</v>
      </c>
      <c r="J1947" s="35" t="s">
        <v>156</v>
      </c>
      <c r="K1947" s="35"/>
      <c r="L1947" s="145" t="s">
        <v>261</v>
      </c>
      <c r="M1947" s="112" t="str">
        <f t="shared" si="55"/>
        <v>20232闽AU9387</v>
      </c>
    </row>
    <row r="1948" s="85" customFormat="1" ht="20.1" customHeight="1" spans="1:13">
      <c r="A1948" s="98">
        <v>1947</v>
      </c>
      <c r="B1948" s="99">
        <v>44980</v>
      </c>
      <c r="C1948" s="143">
        <v>141012</v>
      </c>
      <c r="D1948" s="152" t="s">
        <v>34</v>
      </c>
      <c r="E1948" s="100">
        <v>41461</v>
      </c>
      <c r="F1948" s="102">
        <v>7.43998898880528</v>
      </c>
      <c r="G1948" s="100">
        <v>108.98</v>
      </c>
      <c r="H1948" s="100">
        <v>810.81</v>
      </c>
      <c r="I1948" s="123">
        <v>2687.79</v>
      </c>
      <c r="J1948" s="123" t="s">
        <v>450</v>
      </c>
      <c r="K1948" s="35"/>
      <c r="L1948" s="145" t="s">
        <v>261</v>
      </c>
      <c r="M1948" s="112" t="str">
        <f t="shared" si="55"/>
        <v>20232闽AU9387</v>
      </c>
    </row>
    <row r="1949" s="85" customFormat="1" ht="20.1" customHeight="1" spans="1:13">
      <c r="A1949" s="98">
        <v>1948</v>
      </c>
      <c r="B1949" s="99">
        <v>44981</v>
      </c>
      <c r="C1949" s="143">
        <v>141012</v>
      </c>
      <c r="D1949" s="152" t="s">
        <v>34</v>
      </c>
      <c r="E1949" s="100">
        <v>41759</v>
      </c>
      <c r="F1949" s="102">
        <v>7.4398249452954</v>
      </c>
      <c r="G1949" s="100">
        <v>114.25</v>
      </c>
      <c r="H1949" s="100">
        <v>850</v>
      </c>
      <c r="I1949" s="123">
        <v>1767.99</v>
      </c>
      <c r="J1949" s="35" t="s">
        <v>156</v>
      </c>
      <c r="K1949" s="35"/>
      <c r="L1949" s="145" t="s">
        <v>261</v>
      </c>
      <c r="M1949" s="112" t="str">
        <f t="shared" si="55"/>
        <v>20232闽AU9387</v>
      </c>
    </row>
    <row r="1950" s="85" customFormat="1" ht="20.1" customHeight="1" spans="1:13">
      <c r="A1950" s="98">
        <v>1949</v>
      </c>
      <c r="B1950" s="99">
        <v>44982</v>
      </c>
      <c r="C1950" s="143">
        <v>141012</v>
      </c>
      <c r="D1950" s="152" t="s">
        <v>34</v>
      </c>
      <c r="E1950" s="100">
        <v>42147</v>
      </c>
      <c r="F1950" s="102">
        <v>7.44000903818634</v>
      </c>
      <c r="G1950" s="100">
        <v>132.77</v>
      </c>
      <c r="H1950" s="100">
        <v>987.81</v>
      </c>
      <c r="I1950" s="123">
        <v>779.98</v>
      </c>
      <c r="J1950" s="123" t="s">
        <v>450</v>
      </c>
      <c r="K1950" s="35"/>
      <c r="L1950" s="145" t="s">
        <v>261</v>
      </c>
      <c r="M1950" s="112" t="str">
        <f t="shared" si="55"/>
        <v>20232闽AU9387</v>
      </c>
    </row>
    <row r="1951" s="85" customFormat="1" ht="20.1" customHeight="1" spans="1:13">
      <c r="A1951" s="98">
        <v>1950</v>
      </c>
      <c r="B1951" s="99">
        <v>44983</v>
      </c>
      <c r="C1951" s="143">
        <v>141012</v>
      </c>
      <c r="D1951" s="152" t="s">
        <v>34</v>
      </c>
      <c r="E1951" s="100">
        <v>42436</v>
      </c>
      <c r="F1951" s="102">
        <v>7.43995267205679</v>
      </c>
      <c r="G1951" s="100">
        <v>101.42</v>
      </c>
      <c r="H1951" s="100">
        <v>754.56</v>
      </c>
      <c r="I1951" s="123">
        <v>25.42</v>
      </c>
      <c r="J1951" s="123" t="s">
        <v>450</v>
      </c>
      <c r="K1951" s="35"/>
      <c r="L1951" s="145" t="s">
        <v>261</v>
      </c>
      <c r="M1951" s="112" t="str">
        <f t="shared" si="55"/>
        <v>20232闽AU9387</v>
      </c>
    </row>
    <row r="1952" s="85" customFormat="1" ht="20.1" customHeight="1" spans="1:13">
      <c r="A1952" s="98">
        <v>1951</v>
      </c>
      <c r="B1952" s="99">
        <v>44984.6546527778</v>
      </c>
      <c r="C1952" s="143">
        <v>141012</v>
      </c>
      <c r="D1952" s="152" t="s">
        <v>34</v>
      </c>
      <c r="E1952" s="100">
        <v>42671</v>
      </c>
      <c r="F1952" s="102">
        <v>7.43989071038251</v>
      </c>
      <c r="G1952" s="100">
        <v>87.84</v>
      </c>
      <c r="H1952" s="100">
        <v>653.52</v>
      </c>
      <c r="I1952" s="123">
        <v>370.9</v>
      </c>
      <c r="J1952" s="123" t="s">
        <v>450</v>
      </c>
      <c r="K1952" s="35"/>
      <c r="L1952" s="145" t="s">
        <v>261</v>
      </c>
      <c r="M1952" s="112" t="str">
        <f t="shared" si="55"/>
        <v>20232闽AU9387</v>
      </c>
    </row>
    <row r="1953" s="85" customFormat="1" ht="20.1" customHeight="1" spans="1:13">
      <c r="A1953" s="98">
        <v>1952</v>
      </c>
      <c r="B1953" s="99">
        <v>44985</v>
      </c>
      <c r="C1953" s="143">
        <v>141012</v>
      </c>
      <c r="D1953" s="152" t="s">
        <v>34</v>
      </c>
      <c r="E1953" s="100">
        <v>42995</v>
      </c>
      <c r="F1953" s="102">
        <v>7.4392689993314</v>
      </c>
      <c r="G1953" s="100">
        <v>44.87</v>
      </c>
      <c r="H1953" s="100">
        <v>333.8</v>
      </c>
      <c r="I1953" s="123">
        <v>0</v>
      </c>
      <c r="J1953" s="123" t="s">
        <v>450</v>
      </c>
      <c r="K1953" s="35"/>
      <c r="L1953" s="145" t="s">
        <v>261</v>
      </c>
      <c r="M1953" s="112" t="str">
        <f t="shared" si="55"/>
        <v>20232闽AU9387</v>
      </c>
    </row>
    <row r="1954" s="85" customFormat="1" ht="20.1" customHeight="1" spans="1:13">
      <c r="A1954" s="98">
        <v>1953</v>
      </c>
      <c r="B1954" s="99"/>
      <c r="C1954" s="143"/>
      <c r="D1954" s="152"/>
      <c r="E1954" s="100"/>
      <c r="F1954" s="102"/>
      <c r="G1954" s="100"/>
      <c r="H1954" s="100"/>
      <c r="I1954" s="123"/>
      <c r="J1954" s="123"/>
      <c r="K1954" s="35"/>
      <c r="L1954" s="145"/>
      <c r="M1954" s="112" t="str">
        <f t="shared" si="55"/>
        <v>19001</v>
      </c>
    </row>
    <row r="1955" s="85" customFormat="1" ht="20.1" customHeight="1" spans="1:13">
      <c r="A1955" s="98">
        <v>1954</v>
      </c>
      <c r="B1955" s="99">
        <v>44977</v>
      </c>
      <c r="C1955" s="143">
        <v>140006</v>
      </c>
      <c r="D1955" s="152" t="s">
        <v>32</v>
      </c>
      <c r="E1955" s="100">
        <v>97039</v>
      </c>
      <c r="F1955" s="102">
        <v>7.43979408342442</v>
      </c>
      <c r="G1955" s="100">
        <v>283.61</v>
      </c>
      <c r="H1955" s="100">
        <v>2110</v>
      </c>
      <c r="I1955" s="123">
        <v>20</v>
      </c>
      <c r="J1955" s="35" t="s">
        <v>156</v>
      </c>
      <c r="K1955" s="35"/>
      <c r="L1955" s="145" t="s">
        <v>261</v>
      </c>
      <c r="M1955" s="112" t="str">
        <f t="shared" si="55"/>
        <v>20232闽AU9308</v>
      </c>
    </row>
    <row r="1956" s="85" customFormat="1" ht="20.1" customHeight="1" spans="1:13">
      <c r="A1956" s="98">
        <v>1955</v>
      </c>
      <c r="B1956" s="99">
        <v>44979</v>
      </c>
      <c r="C1956" s="143">
        <v>140006</v>
      </c>
      <c r="D1956" s="152" t="s">
        <v>32</v>
      </c>
      <c r="E1956" s="100">
        <v>97539</v>
      </c>
      <c r="F1956" s="102">
        <v>7.43999546707967</v>
      </c>
      <c r="G1956" s="100">
        <v>264.73</v>
      </c>
      <c r="H1956" s="100">
        <v>1969.59</v>
      </c>
      <c r="I1956" s="123">
        <v>250.41</v>
      </c>
      <c r="J1956" s="123" t="s">
        <v>450</v>
      </c>
      <c r="K1956" s="35"/>
      <c r="L1956" s="145" t="s">
        <v>261</v>
      </c>
      <c r="M1956" s="112" t="str">
        <f t="shared" si="55"/>
        <v>20232闽AU9308</v>
      </c>
    </row>
    <row r="1957" s="85" customFormat="1" ht="20.1" customHeight="1" spans="1:13">
      <c r="A1957" s="98">
        <v>1956</v>
      </c>
      <c r="B1957" s="99">
        <v>44981</v>
      </c>
      <c r="C1957" s="143">
        <v>140006</v>
      </c>
      <c r="D1957" s="152" t="s">
        <v>32</v>
      </c>
      <c r="E1957" s="100">
        <v>98073</v>
      </c>
      <c r="F1957" s="102">
        <v>7.44003819006376</v>
      </c>
      <c r="G1957" s="100">
        <v>293.27</v>
      </c>
      <c r="H1957" s="100">
        <v>2181.94</v>
      </c>
      <c r="I1957" s="123">
        <v>0</v>
      </c>
      <c r="J1957" s="123" t="s">
        <v>29</v>
      </c>
      <c r="K1957" s="35"/>
      <c r="L1957" s="145" t="s">
        <v>261</v>
      </c>
      <c r="M1957" s="112" t="str">
        <f t="shared" si="55"/>
        <v>20232闽AU9308</v>
      </c>
    </row>
    <row r="1958" s="85" customFormat="1" ht="20.1" customHeight="1" spans="1:13">
      <c r="A1958" s="98">
        <v>1957</v>
      </c>
      <c r="B1958" s="99">
        <v>44982</v>
      </c>
      <c r="C1958" s="143">
        <v>140006</v>
      </c>
      <c r="D1958" s="152" t="s">
        <v>32</v>
      </c>
      <c r="E1958" s="100">
        <v>98515</v>
      </c>
      <c r="F1958" s="102">
        <v>7.44</v>
      </c>
      <c r="G1958" s="100">
        <v>225</v>
      </c>
      <c r="H1958" s="100">
        <v>1674</v>
      </c>
      <c r="I1958" s="123">
        <v>2280</v>
      </c>
      <c r="J1958" s="123" t="s">
        <v>29</v>
      </c>
      <c r="K1958" s="35"/>
      <c r="L1958" s="145" t="s">
        <v>261</v>
      </c>
      <c r="M1958" s="112" t="str">
        <f t="shared" si="55"/>
        <v>20232闽AU9308</v>
      </c>
    </row>
    <row r="1959" s="85" customFormat="1" ht="20.1" customHeight="1" spans="1:13">
      <c r="A1959" s="98">
        <v>1958</v>
      </c>
      <c r="B1959" s="99">
        <v>44984</v>
      </c>
      <c r="C1959" s="143">
        <v>140006</v>
      </c>
      <c r="D1959" s="152" t="s">
        <v>32</v>
      </c>
      <c r="E1959" s="100">
        <v>99026</v>
      </c>
      <c r="F1959" s="102">
        <v>7.43996175205031</v>
      </c>
      <c r="G1959" s="100">
        <v>271.91</v>
      </c>
      <c r="H1959" s="100">
        <v>2023</v>
      </c>
      <c r="I1959" s="123">
        <v>207</v>
      </c>
      <c r="J1959" s="123" t="s">
        <v>29</v>
      </c>
      <c r="K1959" s="35"/>
      <c r="L1959" s="145" t="s">
        <v>261</v>
      </c>
      <c r="M1959" s="112" t="str">
        <f t="shared" si="55"/>
        <v>20232闽AU9308</v>
      </c>
    </row>
    <row r="1960" s="85" customFormat="1" ht="20.1" customHeight="1" spans="1:13">
      <c r="A1960" s="98">
        <v>1959</v>
      </c>
      <c r="B1960" s="99"/>
      <c r="C1960" s="143"/>
      <c r="D1960" s="152"/>
      <c r="E1960" s="100"/>
      <c r="F1960" s="102"/>
      <c r="G1960" s="100"/>
      <c r="H1960" s="100"/>
      <c r="I1960" s="123"/>
      <c r="J1960" s="123"/>
      <c r="K1960" s="35"/>
      <c r="L1960" s="145"/>
      <c r="M1960" s="112" t="str">
        <f t="shared" si="55"/>
        <v>19001</v>
      </c>
    </row>
    <row r="1961" s="85" customFormat="1" ht="20.1" customHeight="1" spans="1:13">
      <c r="A1961" s="98">
        <v>1960</v>
      </c>
      <c r="B1961" s="99">
        <v>44985</v>
      </c>
      <c r="C1961" s="143">
        <v>110003</v>
      </c>
      <c r="D1961" s="152" t="s">
        <v>66</v>
      </c>
      <c r="E1961" s="100">
        <v>28972</v>
      </c>
      <c r="F1961" s="102">
        <v>7.43955362678239</v>
      </c>
      <c r="G1961" s="100">
        <v>80.65</v>
      </c>
      <c r="H1961" s="100">
        <v>600</v>
      </c>
      <c r="I1961" s="123">
        <v>591</v>
      </c>
      <c r="J1961" s="35" t="s">
        <v>62</v>
      </c>
      <c r="K1961" s="35"/>
      <c r="L1961" s="145" t="s">
        <v>261</v>
      </c>
      <c r="M1961" s="112" t="str">
        <f t="shared" si="55"/>
        <v>20232闽AM2289</v>
      </c>
    </row>
    <row r="1962" s="85" customFormat="1" ht="20.1" customHeight="1" spans="1:13">
      <c r="A1962" s="98">
        <v>1961</v>
      </c>
      <c r="B1962" s="99"/>
      <c r="C1962" s="143"/>
      <c r="D1962" s="152"/>
      <c r="E1962" s="100"/>
      <c r="F1962" s="102"/>
      <c r="G1962" s="100"/>
      <c r="H1962" s="100"/>
      <c r="I1962" s="123"/>
      <c r="J1962" s="35"/>
      <c r="K1962" s="35"/>
      <c r="L1962" s="145"/>
      <c r="M1962" s="112" t="str">
        <f t="shared" si="55"/>
        <v>19001</v>
      </c>
    </row>
    <row r="1963" s="85" customFormat="1" ht="20.1" customHeight="1" spans="1:13">
      <c r="A1963" s="98">
        <v>1962</v>
      </c>
      <c r="B1963" s="99">
        <v>44959</v>
      </c>
      <c r="C1963" s="143">
        <v>140002</v>
      </c>
      <c r="D1963" s="152" t="s">
        <v>28</v>
      </c>
      <c r="E1963" s="100">
        <v>185036</v>
      </c>
      <c r="F1963" s="102">
        <v>7.26978998384491</v>
      </c>
      <c r="G1963" s="100">
        <v>259.98</v>
      </c>
      <c r="H1963" s="100">
        <v>1890</v>
      </c>
      <c r="I1963" s="123">
        <v>281.34</v>
      </c>
      <c r="J1963" s="123" t="s">
        <v>450</v>
      </c>
      <c r="K1963" s="35"/>
      <c r="L1963" s="145" t="s">
        <v>261</v>
      </c>
      <c r="M1963" s="112" t="str">
        <f t="shared" si="55"/>
        <v>20232闽AS2757</v>
      </c>
    </row>
    <row r="1964" s="85" customFormat="1" ht="20.1" customHeight="1" spans="1:13">
      <c r="A1964" s="98">
        <v>1963</v>
      </c>
      <c r="B1964" s="99">
        <v>44960</v>
      </c>
      <c r="C1964" s="143">
        <v>140002</v>
      </c>
      <c r="D1964" s="152" t="s">
        <v>28</v>
      </c>
      <c r="E1964" s="100">
        <v>185569</v>
      </c>
      <c r="F1964" s="102">
        <v>7.26977807269778</v>
      </c>
      <c r="G1964" s="100">
        <v>271.26</v>
      </c>
      <c r="H1964" s="100">
        <v>1972</v>
      </c>
      <c r="I1964" s="123">
        <v>6268.52</v>
      </c>
      <c r="J1964" s="123" t="s">
        <v>450</v>
      </c>
      <c r="K1964" s="35"/>
      <c r="L1964" s="145" t="s">
        <v>261</v>
      </c>
      <c r="M1964" s="112" t="str">
        <f t="shared" si="55"/>
        <v>20232闽AS2757</v>
      </c>
    </row>
    <row r="1965" s="85" customFormat="1" ht="20.1" customHeight="1" spans="1:13">
      <c r="A1965" s="98">
        <v>1964</v>
      </c>
      <c r="B1965" s="99">
        <v>44961</v>
      </c>
      <c r="C1965" s="143">
        <v>140002</v>
      </c>
      <c r="D1965" s="152" t="s">
        <v>28</v>
      </c>
      <c r="E1965" s="100">
        <v>186026</v>
      </c>
      <c r="F1965" s="102">
        <v>7.43997279220043</v>
      </c>
      <c r="G1965" s="100">
        <v>176.42</v>
      </c>
      <c r="H1965" s="100">
        <v>1312.56</v>
      </c>
      <c r="I1965" s="123">
        <v>4955.96</v>
      </c>
      <c r="J1965" s="123" t="s">
        <v>450</v>
      </c>
      <c r="K1965" s="35"/>
      <c r="L1965" s="145" t="s">
        <v>261</v>
      </c>
      <c r="M1965" s="112" t="str">
        <f t="shared" si="55"/>
        <v>20232闽AS2757</v>
      </c>
    </row>
    <row r="1966" s="85" customFormat="1" ht="20.1" customHeight="1" spans="1:13">
      <c r="A1966" s="98">
        <v>1965</v>
      </c>
      <c r="B1966" s="99">
        <v>44962</v>
      </c>
      <c r="C1966" s="143">
        <v>140002</v>
      </c>
      <c r="D1966" s="152" t="s">
        <v>28</v>
      </c>
      <c r="E1966" s="100">
        <v>186406</v>
      </c>
      <c r="F1966" s="102">
        <v>7.43996357486666</v>
      </c>
      <c r="G1966" s="100">
        <v>153.74</v>
      </c>
      <c r="H1966" s="100">
        <v>1143.82</v>
      </c>
      <c r="I1966" s="123">
        <v>3812.14</v>
      </c>
      <c r="J1966" s="123" t="s">
        <v>450</v>
      </c>
      <c r="K1966" s="35"/>
      <c r="L1966" s="145" t="s">
        <v>261</v>
      </c>
      <c r="M1966" s="112" t="str">
        <f t="shared" si="55"/>
        <v>20232闽AS2757</v>
      </c>
    </row>
    <row r="1967" s="85" customFormat="1" ht="20.1" customHeight="1" spans="1:13">
      <c r="A1967" s="98">
        <v>1966</v>
      </c>
      <c r="B1967" s="99">
        <v>44963</v>
      </c>
      <c r="C1967" s="143">
        <v>140002</v>
      </c>
      <c r="D1967" s="152" t="s">
        <v>28</v>
      </c>
      <c r="E1967" s="100">
        <v>186878</v>
      </c>
      <c r="F1967" s="102">
        <v>7.43998566821928</v>
      </c>
      <c r="G1967" s="100">
        <v>251.19</v>
      </c>
      <c r="H1967" s="100">
        <v>1868.85</v>
      </c>
      <c r="I1967" s="123">
        <v>1873.29</v>
      </c>
      <c r="J1967" s="123" t="s">
        <v>450</v>
      </c>
      <c r="K1967" s="35"/>
      <c r="L1967" s="145" t="s">
        <v>261</v>
      </c>
      <c r="M1967" s="112" t="str">
        <f t="shared" si="55"/>
        <v>20232闽AS2757</v>
      </c>
    </row>
    <row r="1968" s="85" customFormat="1" ht="20.1" customHeight="1" spans="1:13">
      <c r="A1968" s="98">
        <v>1967</v>
      </c>
      <c r="B1968" s="99">
        <v>44966</v>
      </c>
      <c r="C1968" s="143">
        <v>140002</v>
      </c>
      <c r="D1968" s="152" t="s">
        <v>28</v>
      </c>
      <c r="E1968" s="100">
        <v>187408</v>
      </c>
      <c r="F1968" s="102">
        <v>7.4397039431707</v>
      </c>
      <c r="G1968" s="100">
        <v>235.09</v>
      </c>
      <c r="H1968" s="100">
        <v>1749</v>
      </c>
      <c r="I1968" s="123">
        <v>4079.29</v>
      </c>
      <c r="J1968" s="123" t="s">
        <v>29</v>
      </c>
      <c r="K1968" s="35"/>
      <c r="L1968" s="145" t="s">
        <v>261</v>
      </c>
      <c r="M1968" s="112" t="str">
        <f t="shared" si="55"/>
        <v>20232闽AS2757</v>
      </c>
    </row>
    <row r="1969" s="85" customFormat="1" ht="20.1" customHeight="1" spans="1:13">
      <c r="A1969" s="98">
        <v>1968</v>
      </c>
      <c r="B1969" s="99">
        <v>44968</v>
      </c>
      <c r="C1969" s="143">
        <v>140002</v>
      </c>
      <c r="D1969" s="152" t="s">
        <v>28</v>
      </c>
      <c r="E1969" s="100">
        <v>188083</v>
      </c>
      <c r="F1969" s="102">
        <v>7.4398410479064</v>
      </c>
      <c r="G1969" s="100">
        <v>271.78</v>
      </c>
      <c r="H1969" s="100">
        <v>2022</v>
      </c>
      <c r="I1969" s="123">
        <v>2057.29</v>
      </c>
      <c r="J1969" s="123" t="s">
        <v>29</v>
      </c>
      <c r="K1969" s="35"/>
      <c r="L1969" s="145" t="s">
        <v>261</v>
      </c>
      <c r="M1969" s="112" t="str">
        <f t="shared" si="55"/>
        <v>20232闽AS2757</v>
      </c>
    </row>
    <row r="1970" s="85" customFormat="1" ht="20.1" customHeight="1" spans="1:13">
      <c r="A1970" s="98">
        <v>1969</v>
      </c>
      <c r="B1970" s="99">
        <v>44970</v>
      </c>
      <c r="C1970" s="143">
        <v>140002</v>
      </c>
      <c r="D1970" s="152" t="s">
        <v>28</v>
      </c>
      <c r="E1970" s="100">
        <v>188688</v>
      </c>
      <c r="F1970" s="102">
        <v>7.43991845811712</v>
      </c>
      <c r="G1970" s="100">
        <v>269.8</v>
      </c>
      <c r="H1970" s="100">
        <v>2007.29</v>
      </c>
      <c r="I1970" s="123">
        <v>0</v>
      </c>
      <c r="J1970" s="123" t="s">
        <v>29</v>
      </c>
      <c r="K1970" s="35"/>
      <c r="L1970" s="145" t="s">
        <v>261</v>
      </c>
      <c r="M1970" s="112" t="str">
        <f t="shared" si="55"/>
        <v>20232闽AS2757</v>
      </c>
    </row>
    <row r="1971" s="85" customFormat="1" ht="20.1" customHeight="1" spans="1:13">
      <c r="A1971" s="98">
        <v>1970</v>
      </c>
      <c r="B1971" s="99">
        <v>44972</v>
      </c>
      <c r="C1971" s="143">
        <v>140002</v>
      </c>
      <c r="D1971" s="152" t="s">
        <v>28</v>
      </c>
      <c r="E1971" s="100">
        <v>189215</v>
      </c>
      <c r="F1971" s="102">
        <v>7.43977417733266</v>
      </c>
      <c r="G1971" s="100">
        <v>258.61</v>
      </c>
      <c r="H1971" s="100">
        <v>1924</v>
      </c>
      <c r="I1971" s="123">
        <v>530</v>
      </c>
      <c r="J1971" s="123" t="s">
        <v>29</v>
      </c>
      <c r="K1971" s="35"/>
      <c r="L1971" s="145" t="s">
        <v>261</v>
      </c>
      <c r="M1971" s="112" t="str">
        <f t="shared" si="55"/>
        <v>20232闽AS2757</v>
      </c>
    </row>
    <row r="1972" s="85" customFormat="1" ht="20.1" customHeight="1" spans="1:13">
      <c r="A1972" s="98">
        <v>1971</v>
      </c>
      <c r="B1972" s="99">
        <v>44973</v>
      </c>
      <c r="C1972" s="143">
        <v>140002</v>
      </c>
      <c r="D1972" s="152" t="s">
        <v>28</v>
      </c>
      <c r="E1972" s="100">
        <v>189661</v>
      </c>
      <c r="F1972" s="102">
        <v>7.43994263176766</v>
      </c>
      <c r="G1972" s="100">
        <v>223.12</v>
      </c>
      <c r="H1972" s="100">
        <v>1660</v>
      </c>
      <c r="I1972" s="123">
        <v>921</v>
      </c>
      <c r="J1972" s="123" t="s">
        <v>29</v>
      </c>
      <c r="K1972" s="35"/>
      <c r="L1972" s="145" t="s">
        <v>261</v>
      </c>
      <c r="M1972" s="112" t="str">
        <f t="shared" si="55"/>
        <v>20232闽AS2757</v>
      </c>
    </row>
    <row r="1973" s="85" customFormat="1" ht="20.1" customHeight="1" spans="1:13">
      <c r="A1973" s="98">
        <v>1972</v>
      </c>
      <c r="B1973" s="99">
        <v>44975</v>
      </c>
      <c r="C1973" s="143">
        <v>140002</v>
      </c>
      <c r="D1973" s="152" t="s">
        <v>28</v>
      </c>
      <c r="E1973" s="100">
        <v>190188</v>
      </c>
      <c r="F1973" s="102">
        <v>7.43966275999444</v>
      </c>
      <c r="G1973" s="100">
        <v>215.87</v>
      </c>
      <c r="H1973" s="100">
        <v>1606</v>
      </c>
      <c r="I1973" s="123">
        <v>3290</v>
      </c>
      <c r="J1973" s="123" t="s">
        <v>29</v>
      </c>
      <c r="K1973" s="35"/>
      <c r="L1973" s="145" t="s">
        <v>261</v>
      </c>
      <c r="M1973" s="112" t="str">
        <f t="shared" si="55"/>
        <v>20232闽AS2757</v>
      </c>
    </row>
    <row r="1974" s="85" customFormat="1" ht="20.1" customHeight="1" spans="1:13">
      <c r="A1974" s="98">
        <v>1973</v>
      </c>
      <c r="B1974" s="99">
        <v>44976</v>
      </c>
      <c r="C1974" s="143">
        <v>140002</v>
      </c>
      <c r="D1974" s="152" t="s">
        <v>28</v>
      </c>
      <c r="E1974" s="100">
        <v>190640</v>
      </c>
      <c r="F1974" s="102">
        <v>7.43978424625686</v>
      </c>
      <c r="G1974" s="100">
        <v>215.06</v>
      </c>
      <c r="H1974" s="100">
        <v>1600</v>
      </c>
      <c r="I1974" s="123">
        <v>1690</v>
      </c>
      <c r="J1974" s="123" t="s">
        <v>29</v>
      </c>
      <c r="K1974" s="35"/>
      <c r="L1974" s="145" t="s">
        <v>261</v>
      </c>
      <c r="M1974" s="112" t="str">
        <f t="shared" si="55"/>
        <v>20232闽AS2757</v>
      </c>
    </row>
    <row r="1975" s="85" customFormat="1" ht="20.1" customHeight="1" spans="1:13">
      <c r="A1975" s="98">
        <v>1974</v>
      </c>
      <c r="B1975" s="99">
        <v>44978</v>
      </c>
      <c r="C1975" s="143">
        <v>140002</v>
      </c>
      <c r="D1975" s="152" t="s">
        <v>28</v>
      </c>
      <c r="E1975" s="100">
        <v>191241</v>
      </c>
      <c r="F1975" s="102">
        <v>7.43986407940624</v>
      </c>
      <c r="G1975" s="100">
        <v>223.66</v>
      </c>
      <c r="H1975" s="100">
        <v>1664</v>
      </c>
      <c r="I1975" s="123">
        <v>0</v>
      </c>
      <c r="J1975" s="123" t="s">
        <v>450</v>
      </c>
      <c r="K1975" s="35"/>
      <c r="L1975" s="145" t="s">
        <v>261</v>
      </c>
      <c r="M1975" s="112" t="str">
        <f t="shared" si="55"/>
        <v>20232闽AS2757</v>
      </c>
    </row>
    <row r="1976" s="85" customFormat="1" ht="20.1" customHeight="1" spans="1:13">
      <c r="A1976" s="98">
        <v>1975</v>
      </c>
      <c r="B1976" s="99">
        <v>44979</v>
      </c>
      <c r="C1976" s="143">
        <v>140002</v>
      </c>
      <c r="D1976" s="152" t="s">
        <v>28</v>
      </c>
      <c r="E1976" s="100">
        <v>191693</v>
      </c>
      <c r="F1976" s="102">
        <v>7.43983420039758</v>
      </c>
      <c r="G1976" s="100">
        <v>236.43</v>
      </c>
      <c r="H1976" s="100">
        <v>1759</v>
      </c>
      <c r="I1976" s="123">
        <v>657.48</v>
      </c>
      <c r="J1976" s="123" t="s">
        <v>29</v>
      </c>
      <c r="K1976" s="35"/>
      <c r="L1976" s="145" t="s">
        <v>261</v>
      </c>
      <c r="M1976" s="112" t="str">
        <f t="shared" si="55"/>
        <v>20232闽AS2757</v>
      </c>
    </row>
    <row r="1977" s="85" customFormat="1" ht="20.1" customHeight="1" spans="1:13">
      <c r="A1977" s="98">
        <v>1976</v>
      </c>
      <c r="B1977" s="99">
        <v>44980</v>
      </c>
      <c r="C1977" s="143">
        <v>140002</v>
      </c>
      <c r="D1977" s="152" t="s">
        <v>28</v>
      </c>
      <c r="E1977" s="100">
        <v>191994</v>
      </c>
      <c r="F1977" s="102">
        <v>7.43993066023515</v>
      </c>
      <c r="G1977" s="100">
        <v>132.68</v>
      </c>
      <c r="H1977" s="100">
        <v>987.13</v>
      </c>
      <c r="I1977" s="123">
        <v>1246.53</v>
      </c>
      <c r="J1977" s="123" t="s">
        <v>450</v>
      </c>
      <c r="K1977" s="35"/>
      <c r="L1977" s="145" t="s">
        <v>261</v>
      </c>
      <c r="M1977" s="112" t="str">
        <f t="shared" si="55"/>
        <v>20232闽AS2757</v>
      </c>
    </row>
    <row r="1978" s="85" customFormat="1" ht="20.1" customHeight="1" spans="1:13">
      <c r="A1978" s="98">
        <v>1977</v>
      </c>
      <c r="B1978" s="99">
        <v>44983</v>
      </c>
      <c r="C1978" s="143">
        <v>140002</v>
      </c>
      <c r="D1978" s="152" t="s">
        <v>28</v>
      </c>
      <c r="E1978" s="100">
        <v>192521</v>
      </c>
      <c r="F1978" s="102">
        <v>7.43979078028026</v>
      </c>
      <c r="G1978" s="100">
        <v>256.19</v>
      </c>
      <c r="H1978" s="100">
        <v>1906</v>
      </c>
      <c r="I1978" s="123">
        <v>3340.53</v>
      </c>
      <c r="J1978" s="123" t="s">
        <v>29</v>
      </c>
      <c r="K1978" s="35"/>
      <c r="L1978" s="145" t="s">
        <v>261</v>
      </c>
      <c r="M1978" s="112" t="str">
        <f t="shared" si="55"/>
        <v>20232闽AS2757</v>
      </c>
    </row>
    <row r="1979" s="85" customFormat="1" ht="20.1" customHeight="1" spans="1:13">
      <c r="A1979" s="98">
        <v>1978</v>
      </c>
      <c r="B1979" s="99"/>
      <c r="C1979" s="143"/>
      <c r="D1979" s="152"/>
      <c r="E1979" s="100"/>
      <c r="F1979" s="102"/>
      <c r="G1979" s="100"/>
      <c r="H1979" s="100"/>
      <c r="I1979" s="123"/>
      <c r="J1979" s="123"/>
      <c r="K1979" s="35"/>
      <c r="L1979" s="145"/>
      <c r="M1979" s="112" t="str">
        <f t="shared" si="55"/>
        <v>19001</v>
      </c>
    </row>
    <row r="1980" s="85" customFormat="1" ht="20.1" customHeight="1" spans="1:13">
      <c r="A1980" s="98">
        <v>1979</v>
      </c>
      <c r="B1980" s="99">
        <v>44959</v>
      </c>
      <c r="C1980" s="143">
        <v>121019</v>
      </c>
      <c r="D1980" s="152" t="s">
        <v>72</v>
      </c>
      <c r="E1980" s="100">
        <v>15144</v>
      </c>
      <c r="F1980" s="102">
        <v>7.27001226134174</v>
      </c>
      <c r="G1980" s="100">
        <v>114.18</v>
      </c>
      <c r="H1980" s="100">
        <v>830.09</v>
      </c>
      <c r="I1980" s="123">
        <v>127.96</v>
      </c>
      <c r="J1980" s="149" t="s">
        <v>73</v>
      </c>
      <c r="K1980" s="35"/>
      <c r="L1980" s="145" t="s">
        <v>261</v>
      </c>
      <c r="M1980" s="112" t="str">
        <f t="shared" si="55"/>
        <v>20232闽AU9653</v>
      </c>
    </row>
    <row r="1981" s="85" customFormat="1" ht="20.1" customHeight="1" spans="1:13">
      <c r="A1981" s="98">
        <v>1980</v>
      </c>
      <c r="B1981" s="99">
        <v>44965</v>
      </c>
      <c r="C1981" s="143">
        <v>121019</v>
      </c>
      <c r="D1981" s="152" t="s">
        <v>72</v>
      </c>
      <c r="E1981" s="100">
        <v>15364</v>
      </c>
      <c r="F1981" s="102">
        <v>7.44004435292254</v>
      </c>
      <c r="G1981" s="100">
        <v>126.26</v>
      </c>
      <c r="H1981" s="100">
        <v>939.38</v>
      </c>
      <c r="I1981" s="123">
        <v>1188.58</v>
      </c>
      <c r="J1981" s="149" t="s">
        <v>73</v>
      </c>
      <c r="K1981" s="35"/>
      <c r="L1981" s="145" t="s">
        <v>261</v>
      </c>
      <c r="M1981" s="112" t="str">
        <f t="shared" si="55"/>
        <v>20232闽AU9653</v>
      </c>
    </row>
    <row r="1982" s="85" customFormat="1" ht="20.1" customHeight="1" spans="1:13">
      <c r="A1982" s="98">
        <v>1981</v>
      </c>
      <c r="B1982" s="99">
        <v>44971</v>
      </c>
      <c r="C1982" s="143">
        <v>121019</v>
      </c>
      <c r="D1982" s="152" t="s">
        <v>72</v>
      </c>
      <c r="E1982" s="100">
        <v>15578</v>
      </c>
      <c r="F1982" s="102">
        <v>7.43999693275056</v>
      </c>
      <c r="G1982" s="100">
        <v>130.41</v>
      </c>
      <c r="H1982" s="100">
        <v>970.25</v>
      </c>
      <c r="I1982" s="123">
        <v>218.33</v>
      </c>
      <c r="J1982" s="149" t="s">
        <v>73</v>
      </c>
      <c r="K1982" s="35"/>
      <c r="L1982" s="145" t="s">
        <v>261</v>
      </c>
      <c r="M1982" s="112" t="str">
        <f t="shared" si="55"/>
        <v>20232闽AU9653</v>
      </c>
    </row>
    <row r="1983" s="85" customFormat="1" ht="20.1" customHeight="1" spans="1:13">
      <c r="A1983" s="98">
        <v>1982</v>
      </c>
      <c r="B1983" s="99">
        <v>44976</v>
      </c>
      <c r="C1983" s="143">
        <v>121019</v>
      </c>
      <c r="D1983" s="152" t="s">
        <v>72</v>
      </c>
      <c r="E1983" s="100">
        <v>15775</v>
      </c>
      <c r="F1983" s="102">
        <v>7.43884156729131</v>
      </c>
      <c r="G1983" s="100">
        <v>29.35</v>
      </c>
      <c r="H1983" s="100">
        <v>218.33</v>
      </c>
      <c r="I1983" s="123">
        <v>0</v>
      </c>
      <c r="J1983" s="149" t="s">
        <v>73</v>
      </c>
      <c r="K1983" s="35"/>
      <c r="L1983" s="145" t="s">
        <v>261</v>
      </c>
      <c r="M1983" s="112" t="str">
        <f t="shared" si="55"/>
        <v>20232闽AU9653</v>
      </c>
    </row>
    <row r="1984" s="85" customFormat="1" ht="20.1" customHeight="1" spans="1:13">
      <c r="A1984" s="98">
        <v>1983</v>
      </c>
      <c r="B1984" s="99">
        <v>44978</v>
      </c>
      <c r="C1984" s="143">
        <v>121019</v>
      </c>
      <c r="D1984" s="152" t="s">
        <v>72</v>
      </c>
      <c r="E1984" s="100">
        <v>15836</v>
      </c>
      <c r="F1984" s="102">
        <v>7.44004767580453</v>
      </c>
      <c r="G1984" s="100">
        <v>125.85</v>
      </c>
      <c r="H1984" s="100">
        <v>936.33</v>
      </c>
      <c r="I1984" s="123">
        <v>26.67</v>
      </c>
      <c r="J1984" s="149" t="s">
        <v>73</v>
      </c>
      <c r="K1984" s="35"/>
      <c r="L1984" s="145" t="s">
        <v>261</v>
      </c>
      <c r="M1984" s="112" t="str">
        <f t="shared" si="55"/>
        <v>20232闽AU9653</v>
      </c>
    </row>
    <row r="1985" s="85" customFormat="1" ht="20.1" customHeight="1" spans="1:13">
      <c r="A1985" s="98">
        <v>1984</v>
      </c>
      <c r="B1985" s="99">
        <v>44983</v>
      </c>
      <c r="C1985" s="143">
        <v>121019</v>
      </c>
      <c r="D1985" s="152" t="s">
        <v>72</v>
      </c>
      <c r="E1985" s="100">
        <v>16040</v>
      </c>
      <c r="F1985" s="102">
        <v>7.4400369778973</v>
      </c>
      <c r="G1985" s="100">
        <v>118.99</v>
      </c>
      <c r="H1985" s="100">
        <v>885.29</v>
      </c>
      <c r="I1985" s="123">
        <v>143.38</v>
      </c>
      <c r="J1985" s="149" t="s">
        <v>73</v>
      </c>
      <c r="K1985" s="35"/>
      <c r="L1985" s="145" t="s">
        <v>261</v>
      </c>
      <c r="M1985" s="112" t="str">
        <f t="shared" si="55"/>
        <v>20232闽AU9653</v>
      </c>
    </row>
    <row r="1986" s="85" customFormat="1" ht="20.1" customHeight="1" spans="1:13">
      <c r="A1986" s="98">
        <v>1985</v>
      </c>
      <c r="B1986" s="99"/>
      <c r="C1986" s="143"/>
      <c r="D1986" s="143"/>
      <c r="E1986" s="100"/>
      <c r="F1986" s="102"/>
      <c r="G1986" s="100"/>
      <c r="H1986" s="100"/>
      <c r="I1986" s="35"/>
      <c r="J1986" s="35"/>
      <c r="K1986" s="35"/>
      <c r="L1986" s="147"/>
      <c r="M1986" s="112" t="str">
        <f t="shared" si="55"/>
        <v>19001</v>
      </c>
    </row>
    <row r="1987" s="85" customFormat="1" ht="20.1" customHeight="1" spans="1:13">
      <c r="A1987" s="98">
        <v>1986</v>
      </c>
      <c r="B1987" s="99">
        <v>44960</v>
      </c>
      <c r="C1987" s="143">
        <v>183016</v>
      </c>
      <c r="D1987" s="152" t="s">
        <v>76</v>
      </c>
      <c r="E1987" s="100">
        <v>5774</v>
      </c>
      <c r="F1987" s="102">
        <v>7.48071348940914</v>
      </c>
      <c r="G1987" s="100">
        <v>44.85</v>
      </c>
      <c r="H1987" s="100">
        <v>335.51</v>
      </c>
      <c r="I1987" s="35">
        <v>717.51</v>
      </c>
      <c r="J1987" s="35" t="s">
        <v>77</v>
      </c>
      <c r="K1987" s="35"/>
      <c r="L1987" s="147" t="s">
        <v>262</v>
      </c>
      <c r="M1987" s="112" t="str">
        <f t="shared" ref="M1987:M1999" si="56">YEAR(B1987)&amp;MONTH(B1987)&amp;D1987</f>
        <v>20232闽A63Q6R</v>
      </c>
    </row>
    <row r="1988" s="85" customFormat="1" ht="20.1" customHeight="1" spans="1:13">
      <c r="A1988" s="98">
        <v>1987</v>
      </c>
      <c r="B1988" s="99">
        <v>44970</v>
      </c>
      <c r="C1988" s="143">
        <v>183016</v>
      </c>
      <c r="D1988" s="152" t="s">
        <v>76</v>
      </c>
      <c r="E1988" s="100">
        <v>5910</v>
      </c>
      <c r="F1988" s="102">
        <v>7.64995904995905</v>
      </c>
      <c r="G1988" s="100">
        <v>61.05</v>
      </c>
      <c r="H1988" s="100">
        <v>467.03</v>
      </c>
      <c r="I1988" s="35">
        <v>250.48</v>
      </c>
      <c r="J1988" s="35" t="s">
        <v>77</v>
      </c>
      <c r="K1988" s="35"/>
      <c r="L1988" s="147" t="s">
        <v>262</v>
      </c>
      <c r="M1988" s="112" t="str">
        <f t="shared" si="56"/>
        <v>20232闽A63Q6R</v>
      </c>
    </row>
    <row r="1989" s="85" customFormat="1" ht="20.1" customHeight="1" spans="1:13">
      <c r="A1989" s="98">
        <v>1988</v>
      </c>
      <c r="B1989" s="99">
        <v>44977</v>
      </c>
      <c r="C1989" s="143">
        <v>183016</v>
      </c>
      <c r="D1989" s="152" t="s">
        <v>76</v>
      </c>
      <c r="E1989" s="100">
        <v>6017</v>
      </c>
      <c r="F1989" s="102">
        <v>7.65</v>
      </c>
      <c r="G1989" s="100">
        <v>48</v>
      </c>
      <c r="H1989" s="100">
        <v>367.2</v>
      </c>
      <c r="I1989" s="35">
        <v>883.28</v>
      </c>
      <c r="J1989" s="35" t="s">
        <v>77</v>
      </c>
      <c r="K1989" s="35"/>
      <c r="L1989" s="147" t="s">
        <v>262</v>
      </c>
      <c r="M1989" s="112" t="str">
        <f t="shared" si="56"/>
        <v>20232闽A63Q6R</v>
      </c>
    </row>
    <row r="1990" s="85" customFormat="1" ht="20.1" customHeight="1" spans="1:13">
      <c r="A1990" s="98">
        <v>1989</v>
      </c>
      <c r="B1990" s="99"/>
      <c r="C1990" s="143"/>
      <c r="D1990" s="152"/>
      <c r="E1990" s="100"/>
      <c r="F1990" s="102"/>
      <c r="G1990" s="100"/>
      <c r="H1990" s="100"/>
      <c r="I1990" s="35"/>
      <c r="J1990" s="35"/>
      <c r="K1990" s="35"/>
      <c r="L1990" s="147"/>
      <c r="M1990" s="112" t="str">
        <f t="shared" si="56"/>
        <v>19001</v>
      </c>
    </row>
    <row r="1991" s="85" customFormat="1" ht="20.1" customHeight="1" spans="1:13">
      <c r="A1991" s="98">
        <v>1990</v>
      </c>
      <c r="B1991" s="99">
        <v>44959</v>
      </c>
      <c r="C1991" s="143">
        <v>183022</v>
      </c>
      <c r="D1991" s="152" t="s">
        <v>81</v>
      </c>
      <c r="E1991" s="100">
        <v>3841</v>
      </c>
      <c r="F1991" s="102">
        <v>7.47996143781848</v>
      </c>
      <c r="G1991" s="100">
        <v>72.61</v>
      </c>
      <c r="H1991" s="100">
        <v>543.12</v>
      </c>
      <c r="I1991" s="35">
        <v>1929.55</v>
      </c>
      <c r="J1991" s="35" t="s">
        <v>82</v>
      </c>
      <c r="K1991" s="35"/>
      <c r="L1991" s="147" t="s">
        <v>262</v>
      </c>
      <c r="M1991" s="112" t="str">
        <f t="shared" si="56"/>
        <v>20232闽A92P3S</v>
      </c>
    </row>
    <row r="1992" s="85" customFormat="1" ht="20.1" customHeight="1" spans="1:13">
      <c r="A1992" s="98">
        <v>1991</v>
      </c>
      <c r="B1992" s="99">
        <v>44970</v>
      </c>
      <c r="C1992" s="143">
        <v>183022</v>
      </c>
      <c r="D1992" s="152" t="s">
        <v>81</v>
      </c>
      <c r="E1992" s="100">
        <v>4007</v>
      </c>
      <c r="F1992" s="102">
        <v>7.64964332036316</v>
      </c>
      <c r="G1992" s="100">
        <v>61.68</v>
      </c>
      <c r="H1992" s="100">
        <v>471.83</v>
      </c>
      <c r="I1992" s="35">
        <v>1457.72</v>
      </c>
      <c r="J1992" s="35" t="s">
        <v>82</v>
      </c>
      <c r="K1992" s="35"/>
      <c r="L1992" s="147" t="s">
        <v>262</v>
      </c>
      <c r="M1992" s="112" t="str">
        <f t="shared" si="56"/>
        <v>20232闽A92P3S</v>
      </c>
    </row>
    <row r="1993" s="85" customFormat="1" ht="20.1" customHeight="1" spans="1:13">
      <c r="A1993" s="98">
        <v>1992</v>
      </c>
      <c r="B1993" s="99">
        <v>44982</v>
      </c>
      <c r="C1993" s="143">
        <v>183022</v>
      </c>
      <c r="D1993" s="152" t="s">
        <v>81</v>
      </c>
      <c r="E1993" s="100">
        <v>4147</v>
      </c>
      <c r="F1993" s="102">
        <v>7.64956602603844</v>
      </c>
      <c r="G1993" s="100">
        <v>64.52</v>
      </c>
      <c r="H1993" s="100">
        <v>493.55</v>
      </c>
      <c r="I1993" s="35">
        <v>964.17</v>
      </c>
      <c r="J1993" s="35" t="s">
        <v>82</v>
      </c>
      <c r="K1993" s="35"/>
      <c r="L1993" s="147" t="s">
        <v>262</v>
      </c>
      <c r="M1993" s="112" t="str">
        <f t="shared" si="56"/>
        <v>20232闽A92P3S</v>
      </c>
    </row>
    <row r="1994" s="85" customFormat="1" ht="20.1" customHeight="1" spans="1:13">
      <c r="A1994" s="98">
        <v>1993</v>
      </c>
      <c r="B1994" s="99"/>
      <c r="C1994" s="143"/>
      <c r="D1994" s="152"/>
      <c r="E1994" s="100"/>
      <c r="F1994" s="102"/>
      <c r="G1994" s="100"/>
      <c r="H1994" s="100"/>
      <c r="I1994" s="35"/>
      <c r="J1994" s="35"/>
      <c r="K1994" s="35"/>
      <c r="L1994" s="147"/>
      <c r="M1994" s="112" t="str">
        <f t="shared" si="56"/>
        <v>19001</v>
      </c>
    </row>
    <row r="1995" s="85" customFormat="1" ht="20.1" customHeight="1" spans="1:13">
      <c r="A1995" s="98">
        <v>1994</v>
      </c>
      <c r="B1995" s="99">
        <v>44961</v>
      </c>
      <c r="C1995" s="143">
        <v>183018</v>
      </c>
      <c r="D1995" s="152" t="s">
        <v>79</v>
      </c>
      <c r="E1995" s="100">
        <v>7231</v>
      </c>
      <c r="F1995" s="102">
        <v>7.64973302822273</v>
      </c>
      <c r="G1995" s="100">
        <v>65.55</v>
      </c>
      <c r="H1995" s="100">
        <v>501.44</v>
      </c>
      <c r="I1995" s="35">
        <v>737.56</v>
      </c>
      <c r="J1995" s="35" t="s">
        <v>80</v>
      </c>
      <c r="K1995" s="35"/>
      <c r="L1995" s="147" t="s">
        <v>262</v>
      </c>
      <c r="M1995" s="112" t="str">
        <f t="shared" si="56"/>
        <v>20232闽A99P3E</v>
      </c>
    </row>
    <row r="1996" s="85" customFormat="1" ht="20.1" customHeight="1" spans="1:13">
      <c r="A1996" s="98">
        <v>1995</v>
      </c>
      <c r="B1996" s="99">
        <v>44970</v>
      </c>
      <c r="C1996" s="143">
        <v>183018</v>
      </c>
      <c r="D1996" s="152" t="s">
        <v>79</v>
      </c>
      <c r="E1996" s="100">
        <v>7451</v>
      </c>
      <c r="F1996" s="102">
        <v>7.65002046663938</v>
      </c>
      <c r="G1996" s="100">
        <v>73.29</v>
      </c>
      <c r="H1996" s="100">
        <v>560.67</v>
      </c>
      <c r="I1996" s="35">
        <v>176.89</v>
      </c>
      <c r="J1996" s="35" t="s">
        <v>80</v>
      </c>
      <c r="K1996" s="35"/>
      <c r="L1996" s="147" t="s">
        <v>262</v>
      </c>
      <c r="M1996" s="112" t="str">
        <f t="shared" si="56"/>
        <v>20232闽A99P3E</v>
      </c>
    </row>
    <row r="1997" s="85" customFormat="1" ht="20.1" customHeight="1" spans="1:13">
      <c r="A1997" s="98">
        <v>1996</v>
      </c>
      <c r="B1997" s="99">
        <v>44976</v>
      </c>
      <c r="C1997" s="143">
        <v>183018</v>
      </c>
      <c r="D1997" s="152" t="s">
        <v>79</v>
      </c>
      <c r="E1997" s="100">
        <v>7670</v>
      </c>
      <c r="F1997" s="102">
        <v>7.65034293552812</v>
      </c>
      <c r="G1997" s="100">
        <v>72.9</v>
      </c>
      <c r="H1997" s="100">
        <v>557.71</v>
      </c>
      <c r="I1997" s="35">
        <v>619.18</v>
      </c>
      <c r="J1997" s="35" t="s">
        <v>80</v>
      </c>
      <c r="K1997" s="35"/>
      <c r="L1997" s="147" t="s">
        <v>262</v>
      </c>
      <c r="M1997" s="112" t="str">
        <f t="shared" si="56"/>
        <v>20232闽A99P3E</v>
      </c>
    </row>
    <row r="1998" s="85" customFormat="1" ht="20.1" customHeight="1" spans="1:13">
      <c r="A1998" s="98">
        <v>1997</v>
      </c>
      <c r="B1998" s="99">
        <v>44984</v>
      </c>
      <c r="C1998" s="143">
        <v>183018</v>
      </c>
      <c r="D1998" s="152" t="s">
        <v>79</v>
      </c>
      <c r="E1998" s="100">
        <v>7920</v>
      </c>
      <c r="F1998" s="102">
        <v>7.65037095919449</v>
      </c>
      <c r="G1998" s="100">
        <v>75.48</v>
      </c>
      <c r="H1998" s="100">
        <v>577.45</v>
      </c>
      <c r="I1998" s="35">
        <v>41.73</v>
      </c>
      <c r="J1998" s="35" t="s">
        <v>80</v>
      </c>
      <c r="K1998" s="35"/>
      <c r="L1998" s="147" t="s">
        <v>262</v>
      </c>
      <c r="M1998" s="112" t="str">
        <f t="shared" si="56"/>
        <v>20232闽A99P3E</v>
      </c>
    </row>
    <row r="1999" s="85" customFormat="1" ht="20.1" customHeight="1" spans="1:13">
      <c r="A1999" s="98">
        <v>1998</v>
      </c>
      <c r="B1999" s="99"/>
      <c r="C1999" s="143"/>
      <c r="D1999" s="152"/>
      <c r="E1999" s="100"/>
      <c r="F1999" s="102"/>
      <c r="G1999" s="100"/>
      <c r="H1999" s="100"/>
      <c r="I1999" s="35"/>
      <c r="J1999" s="35"/>
      <c r="K1999" s="35"/>
      <c r="L1999" s="147"/>
      <c r="M1999" s="112" t="str">
        <f t="shared" si="56"/>
        <v>19001</v>
      </c>
    </row>
    <row r="2000" s="85" customFormat="1" ht="20.1" customHeight="1" spans="1:13">
      <c r="A2000" s="98">
        <v>1999</v>
      </c>
      <c r="B2000" s="99">
        <v>44986</v>
      </c>
      <c r="C2000" s="143">
        <v>140007</v>
      </c>
      <c r="D2000" s="152" t="s">
        <v>25</v>
      </c>
      <c r="E2000" s="100">
        <v>91044</v>
      </c>
      <c r="F2000" s="102">
        <v>7.43997287811104</v>
      </c>
      <c r="G2000" s="100">
        <v>250.72</v>
      </c>
      <c r="H2000" s="100">
        <v>1865.35</v>
      </c>
      <c r="I2000" s="35">
        <v>212.71</v>
      </c>
      <c r="J2000" s="35" t="s">
        <v>450</v>
      </c>
      <c r="K2000" s="35"/>
      <c r="L2000" s="147" t="s">
        <v>261</v>
      </c>
      <c r="M2000" s="112" t="str">
        <f t="shared" ref="M2000:M2036" si="57">YEAR(B2000)&amp;MONTH(B2000)&amp;D2000</f>
        <v>20233闽AV0833</v>
      </c>
    </row>
    <row r="2001" s="85" customFormat="1" ht="20.1" customHeight="1" spans="1:13">
      <c r="A2001" s="98">
        <v>2000</v>
      </c>
      <c r="B2001" s="99">
        <v>44988</v>
      </c>
      <c r="C2001" s="143">
        <v>140007</v>
      </c>
      <c r="D2001" s="152" t="s">
        <v>25</v>
      </c>
      <c r="E2001" s="100">
        <v>91415</v>
      </c>
      <c r="F2001" s="102">
        <v>7.43741258741259</v>
      </c>
      <c r="G2001" s="100">
        <v>28.6</v>
      </c>
      <c r="H2001" s="100">
        <v>212.71</v>
      </c>
      <c r="I2001" s="35">
        <v>0</v>
      </c>
      <c r="J2001" s="35" t="s">
        <v>29</v>
      </c>
      <c r="K2001" s="35"/>
      <c r="L2001" s="147" t="s">
        <v>261</v>
      </c>
      <c r="M2001" s="112" t="str">
        <f t="shared" si="57"/>
        <v>20233闽AV0833</v>
      </c>
    </row>
    <row r="2002" s="85" customFormat="1" ht="20.1" customHeight="1" spans="1:13">
      <c r="A2002" s="98">
        <v>2001</v>
      </c>
      <c r="B2002" s="99">
        <v>44989</v>
      </c>
      <c r="C2002" s="143">
        <v>140007</v>
      </c>
      <c r="D2002" s="152" t="s">
        <v>25</v>
      </c>
      <c r="E2002" s="100">
        <v>91638</v>
      </c>
      <c r="F2002" s="102">
        <v>7.43991223696021</v>
      </c>
      <c r="G2002" s="100">
        <v>300.81</v>
      </c>
      <c r="H2002" s="100">
        <v>2238</v>
      </c>
      <c r="I2002" s="35">
        <v>1762</v>
      </c>
      <c r="J2002" s="35" t="s">
        <v>29</v>
      </c>
      <c r="K2002" s="35"/>
      <c r="L2002" s="147" t="s">
        <v>261</v>
      </c>
      <c r="M2002" s="112" t="str">
        <f t="shared" si="57"/>
        <v>20233闽AV0833</v>
      </c>
    </row>
    <row r="2003" s="85" customFormat="1" ht="20.1" customHeight="1" spans="1:13">
      <c r="A2003" s="98">
        <v>2002</v>
      </c>
      <c r="B2003" s="99">
        <v>44991</v>
      </c>
      <c r="C2003" s="143">
        <v>140007</v>
      </c>
      <c r="D2003" s="152" t="s">
        <v>25</v>
      </c>
      <c r="E2003" s="100">
        <v>92082</v>
      </c>
      <c r="F2003" s="102">
        <v>7.43998074482517</v>
      </c>
      <c r="G2003" s="100">
        <v>228.51</v>
      </c>
      <c r="H2003" s="100">
        <v>1700.11</v>
      </c>
      <c r="I2003" s="35">
        <v>9.89</v>
      </c>
      <c r="J2003" s="35" t="s">
        <v>450</v>
      </c>
      <c r="K2003" s="35"/>
      <c r="L2003" s="147" t="s">
        <v>261</v>
      </c>
      <c r="M2003" s="112" t="str">
        <f t="shared" si="57"/>
        <v>20233闽AV0833</v>
      </c>
    </row>
    <row r="2004" s="85" customFormat="1" ht="20.1" customHeight="1" spans="1:13">
      <c r="A2004" s="98">
        <v>2003</v>
      </c>
      <c r="B2004" s="99">
        <v>44993</v>
      </c>
      <c r="C2004" s="143">
        <v>140007</v>
      </c>
      <c r="D2004" s="152" t="s">
        <v>25</v>
      </c>
      <c r="E2004" s="100">
        <v>92394</v>
      </c>
      <c r="F2004" s="102">
        <v>7.43997494941709</v>
      </c>
      <c r="G2004" s="100">
        <v>207.58</v>
      </c>
      <c r="H2004" s="100">
        <v>1544.39</v>
      </c>
      <c r="I2004" s="35">
        <v>2384.5</v>
      </c>
      <c r="J2004" s="35" t="s">
        <v>29</v>
      </c>
      <c r="K2004" s="35"/>
      <c r="L2004" s="147" t="s">
        <v>261</v>
      </c>
      <c r="M2004" s="112" t="str">
        <f t="shared" si="57"/>
        <v>20233闽AV0833</v>
      </c>
    </row>
    <row r="2005" s="85" customFormat="1" ht="20.1" customHeight="1" spans="1:13">
      <c r="A2005" s="98">
        <v>2004</v>
      </c>
      <c r="B2005" s="99">
        <v>44996</v>
      </c>
      <c r="C2005" s="143">
        <v>140007</v>
      </c>
      <c r="D2005" s="152" t="s">
        <v>25</v>
      </c>
      <c r="E2005" s="100">
        <v>92955</v>
      </c>
      <c r="F2005" s="102">
        <v>7.43999295898609</v>
      </c>
      <c r="G2005" s="100">
        <v>284.05</v>
      </c>
      <c r="H2005" s="100">
        <v>2113.33</v>
      </c>
      <c r="I2005" s="35">
        <v>271.17</v>
      </c>
      <c r="J2005" s="35" t="s">
        <v>450</v>
      </c>
      <c r="K2005" s="35"/>
      <c r="L2005" s="147" t="s">
        <v>261</v>
      </c>
      <c r="M2005" s="112" t="str">
        <f t="shared" si="57"/>
        <v>20233闽AV0833</v>
      </c>
    </row>
    <row r="2006" s="85" customFormat="1" ht="20.1" customHeight="1" spans="1:13">
      <c r="A2006" s="98">
        <v>2005</v>
      </c>
      <c r="B2006" s="99">
        <v>44998</v>
      </c>
      <c r="C2006" s="143">
        <v>140007</v>
      </c>
      <c r="D2006" s="152" t="s">
        <v>25</v>
      </c>
      <c r="E2006" s="100">
        <v>93227</v>
      </c>
      <c r="F2006" s="102">
        <v>7.43988963342531</v>
      </c>
      <c r="G2006" s="100">
        <v>202.96</v>
      </c>
      <c r="H2006" s="100">
        <v>1510</v>
      </c>
      <c r="I2006" s="35">
        <v>1692.87</v>
      </c>
      <c r="J2006" s="35" t="s">
        <v>29</v>
      </c>
      <c r="K2006" s="35"/>
      <c r="L2006" s="147" t="s">
        <v>261</v>
      </c>
      <c r="M2006" s="112" t="str">
        <f t="shared" si="57"/>
        <v>20233闽AV0833</v>
      </c>
    </row>
    <row r="2007" s="85" customFormat="1" ht="20.1" customHeight="1" spans="1:13">
      <c r="A2007" s="98">
        <v>2006</v>
      </c>
      <c r="B2007" s="99">
        <v>45000</v>
      </c>
      <c r="C2007" s="143">
        <v>140007</v>
      </c>
      <c r="D2007" s="152" t="s">
        <v>25</v>
      </c>
      <c r="E2007" s="100">
        <v>93873</v>
      </c>
      <c r="F2007" s="102">
        <v>7.43983932809932</v>
      </c>
      <c r="G2007" s="100">
        <v>219.08</v>
      </c>
      <c r="H2007" s="100">
        <v>1629.92</v>
      </c>
      <c r="I2007" s="35">
        <v>0</v>
      </c>
      <c r="J2007" s="35" t="s">
        <v>450</v>
      </c>
      <c r="K2007" s="35"/>
      <c r="L2007" s="147" t="s">
        <v>261</v>
      </c>
      <c r="M2007" s="112" t="str">
        <f t="shared" si="57"/>
        <v>20233闽AV0833</v>
      </c>
    </row>
    <row r="2008" s="85" customFormat="1" ht="20.1" customHeight="1" spans="1:13">
      <c r="A2008" s="98">
        <v>2007</v>
      </c>
      <c r="B2008" s="99">
        <v>45001</v>
      </c>
      <c r="C2008" s="143">
        <v>140007</v>
      </c>
      <c r="D2008" s="152" t="s">
        <v>25</v>
      </c>
      <c r="E2008" s="100">
        <v>94262</v>
      </c>
      <c r="F2008" s="102">
        <v>7.43997427756119</v>
      </c>
      <c r="G2008" s="100">
        <v>248.81</v>
      </c>
      <c r="H2008" s="100">
        <v>1851.14</v>
      </c>
      <c r="I2008" s="35">
        <v>3148.86</v>
      </c>
      <c r="J2008" s="35" t="s">
        <v>450</v>
      </c>
      <c r="K2008" s="35"/>
      <c r="L2008" s="147" t="s">
        <v>261</v>
      </c>
      <c r="M2008" s="112" t="str">
        <f t="shared" si="57"/>
        <v>20233闽AV0833</v>
      </c>
    </row>
    <row r="2009" s="85" customFormat="1" ht="20.1" customHeight="1" spans="1:13">
      <c r="A2009" s="98">
        <v>2008</v>
      </c>
      <c r="B2009" s="99">
        <v>45003</v>
      </c>
      <c r="C2009" s="143">
        <v>140007</v>
      </c>
      <c r="D2009" s="152" t="s">
        <v>25</v>
      </c>
      <c r="E2009" s="100">
        <v>94869</v>
      </c>
      <c r="F2009" s="102">
        <v>7.35998880610067</v>
      </c>
      <c r="G2009" s="100">
        <v>285.87</v>
      </c>
      <c r="H2009" s="100">
        <v>2104</v>
      </c>
      <c r="I2009" s="35">
        <v>3016.94</v>
      </c>
      <c r="J2009" s="35" t="s">
        <v>29</v>
      </c>
      <c r="K2009" s="35"/>
      <c r="L2009" s="147" t="s">
        <v>261</v>
      </c>
      <c r="M2009" s="112" t="str">
        <f t="shared" si="57"/>
        <v>20233闽AV0833</v>
      </c>
    </row>
    <row r="2010" s="85" customFormat="1" ht="20.1" customHeight="1" spans="1:13">
      <c r="A2010" s="98">
        <v>2009</v>
      </c>
      <c r="B2010" s="99">
        <v>45004</v>
      </c>
      <c r="C2010" s="143">
        <v>140007</v>
      </c>
      <c r="D2010" s="152" t="s">
        <v>25</v>
      </c>
      <c r="E2010" s="100">
        <v>95241</v>
      </c>
      <c r="F2010" s="102">
        <v>7.35996746975704</v>
      </c>
      <c r="G2010" s="100">
        <v>196.74</v>
      </c>
      <c r="H2010" s="100">
        <v>1448</v>
      </c>
      <c r="I2010" s="35">
        <v>1523.94</v>
      </c>
      <c r="J2010" s="35" t="s">
        <v>29</v>
      </c>
      <c r="K2010" s="35"/>
      <c r="L2010" s="147" t="s">
        <v>261</v>
      </c>
      <c r="M2010" s="112" t="str">
        <f t="shared" si="57"/>
        <v>20233闽AV0833</v>
      </c>
    </row>
    <row r="2011" s="85" customFormat="1" ht="20.1" customHeight="1" spans="1:13">
      <c r="A2011" s="98">
        <v>2010</v>
      </c>
      <c r="B2011" s="99">
        <v>45005</v>
      </c>
      <c r="C2011" s="143">
        <v>140007</v>
      </c>
      <c r="D2011" s="152" t="s">
        <v>25</v>
      </c>
      <c r="E2011" s="100">
        <v>95613</v>
      </c>
      <c r="F2011" s="102">
        <v>7.35975295934122</v>
      </c>
      <c r="G2011" s="100">
        <v>194.3</v>
      </c>
      <c r="H2011" s="100">
        <v>1430</v>
      </c>
      <c r="I2011" s="35">
        <v>41.94</v>
      </c>
      <c r="J2011" s="35" t="s">
        <v>29</v>
      </c>
      <c r="K2011" s="35"/>
      <c r="L2011" s="147" t="s">
        <v>261</v>
      </c>
      <c r="M2011" s="112" t="str">
        <f t="shared" si="57"/>
        <v>20233闽AV0833</v>
      </c>
    </row>
    <row r="2012" s="85" customFormat="1" ht="20.1" customHeight="1" spans="1:13">
      <c r="A2012" s="98">
        <v>2011</v>
      </c>
      <c r="B2012" s="99">
        <v>45006</v>
      </c>
      <c r="C2012" s="143">
        <v>140007</v>
      </c>
      <c r="D2012" s="152" t="s">
        <v>25</v>
      </c>
      <c r="E2012" s="100">
        <v>96059</v>
      </c>
      <c r="F2012" s="102">
        <v>7.35999633498259</v>
      </c>
      <c r="G2012" s="100">
        <v>218.28</v>
      </c>
      <c r="H2012" s="100">
        <v>1606.54</v>
      </c>
      <c r="I2012" s="35">
        <v>3404.7</v>
      </c>
      <c r="J2012" s="35" t="s">
        <v>450</v>
      </c>
      <c r="K2012" s="35"/>
      <c r="L2012" s="147" t="s">
        <v>261</v>
      </c>
      <c r="M2012" s="112" t="str">
        <f t="shared" si="57"/>
        <v>20233闽AV0833</v>
      </c>
    </row>
    <row r="2013" s="85" customFormat="1" ht="20.1" customHeight="1" spans="1:13">
      <c r="A2013" s="98">
        <v>2012</v>
      </c>
      <c r="B2013" s="99">
        <v>45009</v>
      </c>
      <c r="C2013" s="143">
        <v>140007</v>
      </c>
      <c r="D2013" s="152" t="s">
        <v>25</v>
      </c>
      <c r="E2013" s="100">
        <v>96573</v>
      </c>
      <c r="F2013" s="102">
        <v>7.35992066303039</v>
      </c>
      <c r="G2013" s="100">
        <v>282.34</v>
      </c>
      <c r="H2013" s="100">
        <v>2078</v>
      </c>
      <c r="I2013" s="35">
        <v>1326.7</v>
      </c>
      <c r="J2013" s="35" t="s">
        <v>29</v>
      </c>
      <c r="K2013" s="35"/>
      <c r="L2013" s="147" t="s">
        <v>261</v>
      </c>
      <c r="M2013" s="112" t="str">
        <f t="shared" si="57"/>
        <v>20233闽AV0833</v>
      </c>
    </row>
    <row r="2014" s="85" customFormat="1" ht="20.1" customHeight="1" spans="1:13">
      <c r="A2014" s="98">
        <v>2013</v>
      </c>
      <c r="B2014" s="99">
        <v>45010</v>
      </c>
      <c r="C2014" s="143">
        <v>140007</v>
      </c>
      <c r="D2014" s="152" t="s">
        <v>25</v>
      </c>
      <c r="E2014" s="100">
        <v>97157</v>
      </c>
      <c r="F2014" s="102">
        <v>7.35998334374349</v>
      </c>
      <c r="G2014" s="100">
        <v>288.18</v>
      </c>
      <c r="H2014" s="100">
        <v>2121</v>
      </c>
      <c r="I2014" s="35">
        <v>3178.7</v>
      </c>
      <c r="J2014" s="35" t="s">
        <v>29</v>
      </c>
      <c r="K2014" s="35"/>
      <c r="L2014" s="147" t="s">
        <v>261</v>
      </c>
      <c r="M2014" s="112" t="str">
        <f t="shared" si="57"/>
        <v>20233闽AV0833</v>
      </c>
    </row>
    <row r="2015" s="85" customFormat="1" ht="20.1" customHeight="1" spans="1:13">
      <c r="A2015" s="98">
        <v>2014</v>
      </c>
      <c r="B2015" s="99">
        <v>45011</v>
      </c>
      <c r="C2015" s="143">
        <v>140007</v>
      </c>
      <c r="D2015" s="152" t="s">
        <v>25</v>
      </c>
      <c r="E2015" s="100">
        <v>97455</v>
      </c>
      <c r="F2015" s="102">
        <v>7.35981308411215</v>
      </c>
      <c r="G2015" s="100">
        <v>171.2</v>
      </c>
      <c r="H2015" s="100">
        <v>1260</v>
      </c>
      <c r="I2015" s="35">
        <v>1918.7</v>
      </c>
      <c r="J2015" s="35" t="s">
        <v>29</v>
      </c>
      <c r="K2015" s="35"/>
      <c r="L2015" s="147" t="s">
        <v>261</v>
      </c>
      <c r="M2015" s="112" t="str">
        <f t="shared" si="57"/>
        <v>20233闽AV0833</v>
      </c>
    </row>
    <row r="2016" s="85" customFormat="1" ht="20.1" customHeight="1" spans="1:13">
      <c r="A2016" s="98">
        <v>2015</v>
      </c>
      <c r="B2016" s="99">
        <v>45012</v>
      </c>
      <c r="C2016" s="143">
        <v>140007</v>
      </c>
      <c r="D2016" s="152" t="s">
        <v>25</v>
      </c>
      <c r="E2016" s="100">
        <v>97763</v>
      </c>
      <c r="F2016" s="102">
        <v>7.3598287167135</v>
      </c>
      <c r="G2016" s="100">
        <v>149.46</v>
      </c>
      <c r="H2016" s="100">
        <v>1100</v>
      </c>
      <c r="I2016" s="35">
        <v>747.7</v>
      </c>
      <c r="J2016" s="35" t="s">
        <v>29</v>
      </c>
      <c r="K2016" s="35"/>
      <c r="L2016" s="147" t="s">
        <v>261</v>
      </c>
      <c r="M2016" s="112" t="str">
        <f t="shared" si="57"/>
        <v>20233闽AV0833</v>
      </c>
    </row>
    <row r="2017" s="85" customFormat="1" ht="20.1" customHeight="1" spans="1:13">
      <c r="A2017" s="98">
        <v>2016</v>
      </c>
      <c r="B2017" s="99">
        <v>45013</v>
      </c>
      <c r="C2017" s="143">
        <v>140007</v>
      </c>
      <c r="D2017" s="152" t="s">
        <v>25</v>
      </c>
      <c r="E2017" s="100">
        <v>98020</v>
      </c>
      <c r="F2017" s="102">
        <v>7.35991050544086</v>
      </c>
      <c r="G2017" s="100">
        <v>98.33</v>
      </c>
      <c r="H2017" s="100">
        <v>723.7</v>
      </c>
      <c r="I2017" s="35">
        <v>0</v>
      </c>
      <c r="J2017" s="35" t="s">
        <v>29</v>
      </c>
      <c r="K2017" s="35"/>
      <c r="L2017" s="147" t="s">
        <v>261</v>
      </c>
      <c r="M2017" s="112" t="str">
        <f t="shared" si="57"/>
        <v>20233闽AV0833</v>
      </c>
    </row>
    <row r="2018" s="85" customFormat="1" ht="20.1" customHeight="1" spans="1:13">
      <c r="A2018" s="98">
        <v>2017</v>
      </c>
      <c r="B2018" s="99">
        <v>45015</v>
      </c>
      <c r="C2018" s="143">
        <v>140007</v>
      </c>
      <c r="D2018" s="152" t="s">
        <v>25</v>
      </c>
      <c r="E2018" s="100">
        <v>98333</v>
      </c>
      <c r="F2018" s="102">
        <v>7.35984193628056</v>
      </c>
      <c r="G2018" s="100">
        <v>202.45</v>
      </c>
      <c r="H2018" s="100">
        <v>1490</v>
      </c>
      <c r="I2018" s="35">
        <v>3510</v>
      </c>
      <c r="J2018" s="35" t="s">
        <v>35</v>
      </c>
      <c r="K2018" s="35"/>
      <c r="L2018" s="147" t="s">
        <v>261</v>
      </c>
      <c r="M2018" s="112" t="str">
        <f t="shared" si="57"/>
        <v>20233闽AV0833</v>
      </c>
    </row>
    <row r="2019" s="85" customFormat="1" ht="20.1" customHeight="1" spans="1:13">
      <c r="A2019" s="98">
        <v>2018</v>
      </c>
      <c r="B2019" s="99">
        <v>45016</v>
      </c>
      <c r="C2019" s="143">
        <v>140007</v>
      </c>
      <c r="D2019" s="152" t="s">
        <v>25</v>
      </c>
      <c r="E2019" s="100">
        <v>98755</v>
      </c>
      <c r="F2019" s="102">
        <v>7.35996799839992</v>
      </c>
      <c r="G2019" s="100">
        <v>199.99</v>
      </c>
      <c r="H2019" s="100">
        <v>1471.92</v>
      </c>
      <c r="I2019" s="35">
        <v>2038.08</v>
      </c>
      <c r="J2019" s="35" t="s">
        <v>450</v>
      </c>
      <c r="K2019" s="35"/>
      <c r="L2019" s="147" t="s">
        <v>261</v>
      </c>
      <c r="M2019" s="112" t="str">
        <f t="shared" si="57"/>
        <v>20233闽AV0833</v>
      </c>
    </row>
    <row r="2020" s="85" customFormat="1" ht="20.1" customHeight="1" spans="1:13">
      <c r="A2020" s="98">
        <v>2019</v>
      </c>
      <c r="B2020" s="99"/>
      <c r="C2020" s="143"/>
      <c r="D2020" s="152"/>
      <c r="E2020" s="100"/>
      <c r="F2020" s="102"/>
      <c r="G2020" s="100"/>
      <c r="H2020" s="100"/>
      <c r="I2020" s="35"/>
      <c r="J2020" s="35"/>
      <c r="K2020" s="35"/>
      <c r="L2020" s="147"/>
      <c r="M2020" s="112" t="str">
        <f t="shared" si="57"/>
        <v>19001</v>
      </c>
    </row>
    <row r="2021" s="85" customFormat="1" ht="20.1" customHeight="1" spans="1:13">
      <c r="A2021" s="98">
        <v>2020</v>
      </c>
      <c r="B2021" s="99">
        <v>44999</v>
      </c>
      <c r="C2021" s="143">
        <v>182005</v>
      </c>
      <c r="D2021" s="152" t="s">
        <v>490</v>
      </c>
      <c r="E2021" s="100">
        <v>25724</v>
      </c>
      <c r="F2021" s="102">
        <v>7.75193798449612</v>
      </c>
      <c r="G2021" s="100">
        <v>12.9</v>
      </c>
      <c r="H2021" s="100">
        <v>100</v>
      </c>
      <c r="I2021" s="35">
        <v>490.59</v>
      </c>
      <c r="J2021" s="35" t="s">
        <v>144</v>
      </c>
      <c r="K2021" s="35"/>
      <c r="L2021" s="147" t="s">
        <v>491</v>
      </c>
      <c r="M2021" s="112" t="str">
        <f t="shared" si="57"/>
        <v>20233闽AM9W86</v>
      </c>
    </row>
    <row r="2022" s="85" customFormat="1" ht="20.1" customHeight="1" spans="1:13">
      <c r="A2022" s="98">
        <v>2021</v>
      </c>
      <c r="B2022" s="99"/>
      <c r="C2022" s="143"/>
      <c r="D2022" s="152"/>
      <c r="E2022" s="100"/>
      <c r="F2022" s="102"/>
      <c r="G2022" s="100"/>
      <c r="H2022" s="100"/>
      <c r="I2022" s="35"/>
      <c r="J2022" s="35"/>
      <c r="K2022" s="35"/>
      <c r="L2022" s="147"/>
      <c r="M2022" s="112" t="str">
        <f t="shared" si="57"/>
        <v>19001</v>
      </c>
    </row>
    <row r="2023" s="85" customFormat="1" ht="20.1" customHeight="1" spans="1:13">
      <c r="A2023" s="98">
        <v>2022</v>
      </c>
      <c r="B2023" s="99">
        <v>44989</v>
      </c>
      <c r="C2023" s="143">
        <v>146005</v>
      </c>
      <c r="D2023" s="152" t="s">
        <v>44</v>
      </c>
      <c r="E2023" s="100">
        <v>3709</v>
      </c>
      <c r="F2023" s="102">
        <v>7.43997469955724</v>
      </c>
      <c r="G2023" s="100">
        <v>79.05</v>
      </c>
      <c r="H2023" s="100">
        <v>588.13</v>
      </c>
      <c r="I2023" s="35">
        <v>1683.83</v>
      </c>
      <c r="J2023" s="35" t="s">
        <v>144</v>
      </c>
      <c r="K2023" s="35"/>
      <c r="L2023" s="147" t="s">
        <v>261</v>
      </c>
      <c r="M2023" s="112" t="str">
        <f t="shared" si="57"/>
        <v>20233闽AQ8712</v>
      </c>
    </row>
    <row r="2024" s="85" customFormat="1" ht="20.1" customHeight="1" spans="1:13">
      <c r="A2024" s="98">
        <v>2023</v>
      </c>
      <c r="B2024" s="99">
        <v>44994</v>
      </c>
      <c r="C2024" s="143">
        <v>146005</v>
      </c>
      <c r="D2024" s="152" t="s">
        <v>44</v>
      </c>
      <c r="E2024" s="100">
        <v>4115</v>
      </c>
      <c r="F2024" s="102">
        <v>7.44004157463947</v>
      </c>
      <c r="G2024" s="100">
        <v>76.97</v>
      </c>
      <c r="H2024" s="100">
        <v>572.66</v>
      </c>
      <c r="I2024" s="35">
        <v>1111.17</v>
      </c>
      <c r="J2024" s="35" t="s">
        <v>144</v>
      </c>
      <c r="K2024" s="35"/>
      <c r="L2024" s="147" t="s">
        <v>261</v>
      </c>
      <c r="M2024" s="112" t="str">
        <f t="shared" si="57"/>
        <v>20233闽AQ8712</v>
      </c>
    </row>
    <row r="2025" s="85" customFormat="1" ht="20.1" customHeight="1" spans="1:13">
      <c r="A2025" s="98">
        <v>2024</v>
      </c>
      <c r="B2025" s="99">
        <v>44998</v>
      </c>
      <c r="C2025" s="143">
        <v>146005</v>
      </c>
      <c r="D2025" s="152" t="s">
        <v>44</v>
      </c>
      <c r="E2025" s="100">
        <v>4492</v>
      </c>
      <c r="F2025" s="102">
        <v>7.44004573388595</v>
      </c>
      <c r="G2025" s="100">
        <v>69.97</v>
      </c>
      <c r="H2025" s="100">
        <v>520.58</v>
      </c>
      <c r="I2025" s="35">
        <v>590.59</v>
      </c>
      <c r="J2025" s="35" t="s">
        <v>144</v>
      </c>
      <c r="K2025" s="35"/>
      <c r="L2025" s="147" t="s">
        <v>261</v>
      </c>
      <c r="M2025" s="112" t="str">
        <f t="shared" si="57"/>
        <v>20233闽AQ8712</v>
      </c>
    </row>
    <row r="2026" s="85" customFormat="1" ht="20.1" customHeight="1" spans="1:13">
      <c r="A2026" s="98">
        <v>2025</v>
      </c>
      <c r="B2026" s="99">
        <v>45003</v>
      </c>
      <c r="C2026" s="143">
        <v>146005</v>
      </c>
      <c r="D2026" s="152" t="s">
        <v>44</v>
      </c>
      <c r="E2026" s="100">
        <v>4930</v>
      </c>
      <c r="F2026" s="102">
        <v>7.35958595859586</v>
      </c>
      <c r="G2026" s="100">
        <v>66.66</v>
      </c>
      <c r="H2026" s="100">
        <v>490.59</v>
      </c>
      <c r="I2026" s="35">
        <v>0</v>
      </c>
      <c r="J2026" s="35" t="s">
        <v>144</v>
      </c>
      <c r="K2026" s="35"/>
      <c r="L2026" s="147" t="s">
        <v>261</v>
      </c>
      <c r="M2026" s="112" t="str">
        <f t="shared" si="57"/>
        <v>20233闽AQ8712</v>
      </c>
    </row>
    <row r="2027" s="85" customFormat="1" ht="20.1" customHeight="1" spans="1:13">
      <c r="A2027" s="98">
        <v>2026</v>
      </c>
      <c r="B2027" s="99">
        <v>45006</v>
      </c>
      <c r="C2027" s="143">
        <v>146005</v>
      </c>
      <c r="D2027" s="152" t="s">
        <v>44</v>
      </c>
      <c r="E2027" s="100">
        <v>5238</v>
      </c>
      <c r="F2027" s="102">
        <v>7.36003223207091</v>
      </c>
      <c r="G2027" s="100">
        <v>62.05</v>
      </c>
      <c r="H2027" s="100">
        <v>456.69</v>
      </c>
      <c r="I2027" s="35">
        <v>543.31</v>
      </c>
      <c r="J2027" s="35" t="s">
        <v>144</v>
      </c>
      <c r="K2027" s="35"/>
      <c r="L2027" s="147" t="s">
        <v>261</v>
      </c>
      <c r="M2027" s="112" t="str">
        <f t="shared" si="57"/>
        <v>20233闽AQ8712</v>
      </c>
    </row>
    <row r="2028" s="85" customFormat="1" ht="20.1" customHeight="1" spans="1:13">
      <c r="A2028" s="98">
        <v>2027</v>
      </c>
      <c r="B2028" s="99">
        <v>45010</v>
      </c>
      <c r="C2028" s="143">
        <v>146005</v>
      </c>
      <c r="D2028" s="152" t="s">
        <v>44</v>
      </c>
      <c r="E2028" s="100">
        <v>5580</v>
      </c>
      <c r="F2028" s="102">
        <v>7.35996018414831</v>
      </c>
      <c r="G2028" s="100">
        <v>80.37</v>
      </c>
      <c r="H2028" s="100">
        <v>591.52</v>
      </c>
      <c r="I2028" s="35">
        <v>951.79</v>
      </c>
      <c r="J2028" s="35" t="s">
        <v>144</v>
      </c>
      <c r="K2028" s="35"/>
      <c r="L2028" s="147" t="s">
        <v>261</v>
      </c>
      <c r="M2028" s="112" t="str">
        <f t="shared" si="57"/>
        <v>20233闽AQ8712</v>
      </c>
    </row>
    <row r="2029" s="85" customFormat="1" ht="20.1" customHeight="1" spans="1:13">
      <c r="A2029" s="98">
        <v>2028</v>
      </c>
      <c r="B2029" s="99">
        <v>45014</v>
      </c>
      <c r="C2029" s="143">
        <v>146005</v>
      </c>
      <c r="D2029" s="152" t="s">
        <v>44</v>
      </c>
      <c r="E2029" s="100">
        <v>5920</v>
      </c>
      <c r="F2029" s="102">
        <v>7.36007051564566</v>
      </c>
      <c r="G2029" s="100">
        <v>68.07</v>
      </c>
      <c r="H2029" s="100">
        <v>501</v>
      </c>
      <c r="I2029" s="35">
        <v>415.79</v>
      </c>
      <c r="J2029" s="35" t="s">
        <v>144</v>
      </c>
      <c r="K2029" s="35"/>
      <c r="L2029" s="147" t="s">
        <v>261</v>
      </c>
      <c r="M2029" s="112" t="str">
        <f t="shared" si="57"/>
        <v>20233闽AQ8712</v>
      </c>
    </row>
    <row r="2030" s="85" customFormat="1" ht="20.1" customHeight="1" spans="1:13">
      <c r="A2030" s="98">
        <v>2029</v>
      </c>
      <c r="B2030" s="99"/>
      <c r="C2030" s="143"/>
      <c r="D2030" s="152"/>
      <c r="E2030" s="100"/>
      <c r="F2030" s="102"/>
      <c r="G2030" s="100"/>
      <c r="H2030" s="100"/>
      <c r="I2030" s="35"/>
      <c r="J2030" s="35"/>
      <c r="K2030" s="35"/>
      <c r="L2030" s="147"/>
      <c r="M2030" s="112" t="str">
        <f t="shared" si="57"/>
        <v>19001</v>
      </c>
    </row>
    <row r="2031" s="85" customFormat="1" ht="20.1" customHeight="1" spans="1:13">
      <c r="A2031" s="98">
        <v>2030</v>
      </c>
      <c r="B2031" s="99">
        <v>44988</v>
      </c>
      <c r="C2031" s="143">
        <v>144003</v>
      </c>
      <c r="D2031" s="152" t="s">
        <v>36</v>
      </c>
      <c r="E2031" s="100">
        <v>19345</v>
      </c>
      <c r="F2031" s="102">
        <v>7.43978424625686</v>
      </c>
      <c r="G2031" s="100">
        <v>107.53</v>
      </c>
      <c r="H2031" s="100">
        <v>800</v>
      </c>
      <c r="I2031" s="35">
        <v>172.57</v>
      </c>
      <c r="J2031" s="35" t="s">
        <v>488</v>
      </c>
      <c r="K2031" s="35"/>
      <c r="L2031" s="147" t="s">
        <v>261</v>
      </c>
      <c r="M2031" s="112" t="str">
        <f t="shared" si="57"/>
        <v>20233闽AU9612</v>
      </c>
    </row>
    <row r="2032" s="85" customFormat="1" ht="20.1" customHeight="1" spans="1:13">
      <c r="A2032" s="98">
        <v>2031</v>
      </c>
      <c r="B2032" s="99">
        <v>44994</v>
      </c>
      <c r="C2032" s="143">
        <v>144003</v>
      </c>
      <c r="D2032" s="152" t="s">
        <v>36</v>
      </c>
      <c r="E2032" s="100">
        <v>19646</v>
      </c>
      <c r="F2032" s="102">
        <v>7.43986112259238</v>
      </c>
      <c r="G2032" s="100">
        <v>120.97</v>
      </c>
      <c r="H2032" s="100">
        <v>900</v>
      </c>
      <c r="I2032" s="35">
        <v>272.57</v>
      </c>
      <c r="J2032" s="35" t="s">
        <v>488</v>
      </c>
      <c r="K2032" s="35"/>
      <c r="L2032" s="147" t="s">
        <v>261</v>
      </c>
      <c r="M2032" s="112" t="str">
        <f t="shared" si="57"/>
        <v>20233闽AU9612</v>
      </c>
    </row>
    <row r="2033" s="85" customFormat="1" ht="20.1" customHeight="1" spans="1:13">
      <c r="A2033" s="98">
        <v>2032</v>
      </c>
      <c r="B2033" s="99">
        <v>45000</v>
      </c>
      <c r="C2033" s="143">
        <v>144003</v>
      </c>
      <c r="D2033" s="152" t="s">
        <v>36</v>
      </c>
      <c r="E2033" s="100">
        <v>19886</v>
      </c>
      <c r="F2033" s="102">
        <v>7.44002429395688</v>
      </c>
      <c r="G2033" s="100">
        <v>131.72</v>
      </c>
      <c r="H2033" s="100">
        <v>980</v>
      </c>
      <c r="I2033" s="35">
        <v>122.57</v>
      </c>
      <c r="J2033" s="35" t="s">
        <v>488</v>
      </c>
      <c r="K2033" s="35"/>
      <c r="L2033" s="147" t="s">
        <v>261</v>
      </c>
      <c r="M2033" s="112" t="str">
        <f t="shared" si="57"/>
        <v>20233闽AU9612</v>
      </c>
    </row>
    <row r="2034" s="85" customFormat="1" ht="20.1" customHeight="1" spans="1:13">
      <c r="A2034" s="98">
        <v>2033</v>
      </c>
      <c r="B2034" s="99">
        <v>45005</v>
      </c>
      <c r="C2034" s="143">
        <v>144003</v>
      </c>
      <c r="D2034" s="152" t="s">
        <v>36</v>
      </c>
      <c r="E2034" s="100">
        <v>20098</v>
      </c>
      <c r="F2034" s="102">
        <v>7.36007764477515</v>
      </c>
      <c r="G2034" s="100">
        <v>123.64</v>
      </c>
      <c r="H2034" s="100">
        <v>910</v>
      </c>
      <c r="I2034" s="35">
        <v>212.57</v>
      </c>
      <c r="J2034" s="35" t="s">
        <v>488</v>
      </c>
      <c r="K2034" s="35"/>
      <c r="L2034" s="147" t="s">
        <v>261</v>
      </c>
      <c r="M2034" s="112" t="str">
        <f t="shared" si="57"/>
        <v>20233闽AU9612</v>
      </c>
    </row>
    <row r="2035" s="85" customFormat="1" ht="20.1" customHeight="1" spans="1:13">
      <c r="A2035" s="98">
        <v>2034</v>
      </c>
      <c r="B2035" s="99">
        <v>45011</v>
      </c>
      <c r="C2035" s="143">
        <v>144003</v>
      </c>
      <c r="D2035" s="152" t="s">
        <v>36</v>
      </c>
      <c r="E2035" s="100">
        <v>20320</v>
      </c>
      <c r="F2035" s="102">
        <v>7.36015701668302</v>
      </c>
      <c r="G2035" s="100">
        <v>122.28</v>
      </c>
      <c r="H2035" s="100">
        <v>900</v>
      </c>
      <c r="I2035" s="35">
        <v>285.85</v>
      </c>
      <c r="J2035" s="35" t="s">
        <v>488</v>
      </c>
      <c r="K2035" s="35"/>
      <c r="L2035" s="147" t="s">
        <v>261</v>
      </c>
      <c r="M2035" s="112" t="str">
        <f t="shared" si="57"/>
        <v>20233闽AU9612</v>
      </c>
    </row>
    <row r="2036" s="85" customFormat="1" ht="20.1" customHeight="1" spans="1:13">
      <c r="A2036" s="98">
        <v>2035</v>
      </c>
      <c r="B2036" s="99">
        <v>45015</v>
      </c>
      <c r="C2036" s="143">
        <v>144003</v>
      </c>
      <c r="D2036" s="152" t="s">
        <v>36</v>
      </c>
      <c r="E2036" s="100">
        <v>20458</v>
      </c>
      <c r="F2036" s="102">
        <v>7.36015701668302</v>
      </c>
      <c r="G2036" s="100">
        <v>122.28</v>
      </c>
      <c r="H2036" s="100">
        <v>900</v>
      </c>
      <c r="I2036" s="35">
        <v>285.85</v>
      </c>
      <c r="J2036" s="35" t="s">
        <v>488</v>
      </c>
      <c r="K2036" s="35"/>
      <c r="L2036" s="147" t="s">
        <v>261</v>
      </c>
      <c r="M2036" s="112" t="str">
        <f t="shared" si="57"/>
        <v>20233闽AU9612</v>
      </c>
    </row>
    <row r="2037" s="85" customFormat="1" ht="20.1" customHeight="1" spans="1:13">
      <c r="A2037" s="98">
        <v>2036</v>
      </c>
      <c r="B2037" s="99"/>
      <c r="C2037" s="143"/>
      <c r="D2037" s="152"/>
      <c r="E2037" s="100"/>
      <c r="F2037" s="102"/>
      <c r="G2037" s="100"/>
      <c r="H2037" s="100"/>
      <c r="I2037" s="35"/>
      <c r="J2037" s="35"/>
      <c r="K2037" s="35"/>
      <c r="L2037" s="147"/>
      <c r="M2037" s="112" t="str">
        <f t="shared" ref="M2037:M2100" si="58">YEAR(B2037)&amp;MONTH(B2037)&amp;D2037</f>
        <v>19001</v>
      </c>
    </row>
    <row r="2038" s="85" customFormat="1" ht="20.1" customHeight="1" spans="1:13">
      <c r="A2038" s="98">
        <v>2037</v>
      </c>
      <c r="B2038" s="99">
        <v>44988</v>
      </c>
      <c r="C2038" s="143">
        <v>144004</v>
      </c>
      <c r="D2038" s="152" t="s">
        <v>39</v>
      </c>
      <c r="E2038" s="100">
        <v>31331</v>
      </c>
      <c r="F2038" s="102">
        <v>7.43979187314172</v>
      </c>
      <c r="G2038" s="100">
        <v>121.08</v>
      </c>
      <c r="H2038" s="100">
        <v>900.81</v>
      </c>
      <c r="I2038" s="35">
        <v>0</v>
      </c>
      <c r="J2038" s="35" t="s">
        <v>40</v>
      </c>
      <c r="K2038" s="35"/>
      <c r="L2038" s="147" t="s">
        <v>261</v>
      </c>
      <c r="M2038" s="112" t="str">
        <f t="shared" si="58"/>
        <v>20233闽AU8651</v>
      </c>
    </row>
    <row r="2039" s="85" customFormat="1" ht="20.1" customHeight="1" spans="1:13">
      <c r="A2039" s="98">
        <v>2038</v>
      </c>
      <c r="B2039" s="99">
        <v>44992</v>
      </c>
      <c r="C2039" s="143">
        <v>144004</v>
      </c>
      <c r="D2039" s="152" t="s">
        <v>39</v>
      </c>
      <c r="E2039" s="100">
        <v>31622</v>
      </c>
      <c r="F2039" s="102">
        <v>7.4399226248047</v>
      </c>
      <c r="G2039" s="100">
        <v>134.41</v>
      </c>
      <c r="H2039" s="100">
        <v>1000</v>
      </c>
      <c r="I2039" s="35">
        <v>0</v>
      </c>
      <c r="J2039" s="35" t="s">
        <v>40</v>
      </c>
      <c r="K2039" s="35"/>
      <c r="L2039" s="147" t="s">
        <v>261</v>
      </c>
      <c r="M2039" s="112" t="str">
        <f t="shared" si="58"/>
        <v>20233闽AU8651</v>
      </c>
    </row>
    <row r="2040" s="85" customFormat="1" ht="20.1" customHeight="1" spans="1:13">
      <c r="A2040" s="98">
        <v>2039</v>
      </c>
      <c r="B2040" s="99">
        <v>44995</v>
      </c>
      <c r="C2040" s="143">
        <v>144004</v>
      </c>
      <c r="D2040" s="152" t="s">
        <v>39</v>
      </c>
      <c r="E2040" s="100">
        <v>31945</v>
      </c>
      <c r="F2040" s="102">
        <v>7.44003681546249</v>
      </c>
      <c r="G2040" s="100">
        <v>108.65</v>
      </c>
      <c r="H2040" s="100">
        <v>808.36</v>
      </c>
      <c r="I2040" s="35">
        <v>1139.27</v>
      </c>
      <c r="J2040" s="35" t="s">
        <v>40</v>
      </c>
      <c r="K2040" s="35"/>
      <c r="L2040" s="147" t="s">
        <v>261</v>
      </c>
      <c r="M2040" s="112" t="str">
        <f t="shared" si="58"/>
        <v>20233闽AU8651</v>
      </c>
    </row>
    <row r="2041" s="85" customFormat="1" ht="20.1" customHeight="1" spans="1:13">
      <c r="A2041" s="98">
        <v>2040</v>
      </c>
      <c r="B2041" s="99">
        <v>44999</v>
      </c>
      <c r="C2041" s="143">
        <v>144004</v>
      </c>
      <c r="D2041" s="152" t="s">
        <v>39</v>
      </c>
      <c r="E2041" s="100">
        <v>32206</v>
      </c>
      <c r="F2041" s="102">
        <v>7.44002216271124</v>
      </c>
      <c r="G2041" s="100">
        <v>108.29</v>
      </c>
      <c r="H2041" s="100">
        <v>805.68</v>
      </c>
      <c r="I2041" s="35">
        <v>333.59</v>
      </c>
      <c r="J2041" s="35" t="s">
        <v>40</v>
      </c>
      <c r="K2041" s="35"/>
      <c r="L2041" s="147" t="s">
        <v>261</v>
      </c>
      <c r="M2041" s="112" t="str">
        <f t="shared" si="58"/>
        <v>20233闽AU8651</v>
      </c>
    </row>
    <row r="2042" s="85" customFormat="1" ht="20.1" customHeight="1" spans="1:13">
      <c r="A2042" s="98">
        <v>2041</v>
      </c>
      <c r="B2042" s="99">
        <v>45002</v>
      </c>
      <c r="C2042" s="143">
        <v>144004</v>
      </c>
      <c r="D2042" s="152" t="s">
        <v>39</v>
      </c>
      <c r="E2042" s="100">
        <v>32462</v>
      </c>
      <c r="F2042" s="102">
        <v>7.44002951096121</v>
      </c>
      <c r="G2042" s="100">
        <v>94.88</v>
      </c>
      <c r="H2042" s="100">
        <v>705.91</v>
      </c>
      <c r="I2042" s="35">
        <v>392.68</v>
      </c>
      <c r="J2042" s="35" t="s">
        <v>40</v>
      </c>
      <c r="K2042" s="35"/>
      <c r="L2042" s="147" t="s">
        <v>261</v>
      </c>
      <c r="M2042" s="112" t="str">
        <f t="shared" si="58"/>
        <v>20233闽AU8651</v>
      </c>
    </row>
    <row r="2043" s="85" customFormat="1" ht="20.1" customHeight="1" spans="1:13">
      <c r="A2043" s="98">
        <v>2042</v>
      </c>
      <c r="B2043" s="99">
        <v>45006</v>
      </c>
      <c r="C2043" s="143">
        <v>144004</v>
      </c>
      <c r="D2043" s="152" t="s">
        <v>39</v>
      </c>
      <c r="E2043" s="100">
        <v>32730</v>
      </c>
      <c r="F2043" s="102">
        <v>7.3599934709867</v>
      </c>
      <c r="G2043" s="100">
        <v>122.53</v>
      </c>
      <c r="H2043" s="100">
        <v>901.82</v>
      </c>
      <c r="I2043" s="35">
        <v>490.86</v>
      </c>
      <c r="J2043" s="35" t="s">
        <v>40</v>
      </c>
      <c r="K2043" s="35"/>
      <c r="L2043" s="147" t="s">
        <v>261</v>
      </c>
      <c r="M2043" s="112" t="str">
        <f t="shared" si="58"/>
        <v>20233闽AU8651</v>
      </c>
    </row>
    <row r="2044" s="85" customFormat="1" ht="20.1" customHeight="1" spans="1:13">
      <c r="A2044" s="98">
        <v>2043</v>
      </c>
      <c r="B2044" s="99">
        <v>45009</v>
      </c>
      <c r="C2044" s="143">
        <v>144004</v>
      </c>
      <c r="D2044" s="152" t="s">
        <v>39</v>
      </c>
      <c r="E2044" s="100">
        <v>33030</v>
      </c>
      <c r="F2044" s="102">
        <v>7.35997302309897</v>
      </c>
      <c r="G2044" s="100">
        <v>118.62</v>
      </c>
      <c r="H2044" s="100">
        <v>873.04</v>
      </c>
      <c r="I2044" s="35">
        <v>167.82</v>
      </c>
      <c r="J2044" s="35" t="s">
        <v>40</v>
      </c>
      <c r="K2044" s="35"/>
      <c r="L2044" s="147" t="s">
        <v>261</v>
      </c>
      <c r="M2044" s="112" t="str">
        <f t="shared" si="58"/>
        <v>20233闽AU8651</v>
      </c>
    </row>
    <row r="2045" s="85" customFormat="1" ht="20.1" customHeight="1" spans="1:13">
      <c r="A2045" s="98">
        <v>2044</v>
      </c>
      <c r="B2045" s="99"/>
      <c r="C2045" s="143"/>
      <c r="D2045" s="152"/>
      <c r="E2045" s="100"/>
      <c r="F2045" s="102"/>
      <c r="G2045" s="100"/>
      <c r="H2045" s="100"/>
      <c r="I2045" s="35"/>
      <c r="J2045" s="35"/>
      <c r="K2045" s="35"/>
      <c r="L2045" s="147"/>
      <c r="M2045" s="112" t="str">
        <f t="shared" si="58"/>
        <v>19001</v>
      </c>
    </row>
    <row r="2046" s="85" customFormat="1" ht="20.1" customHeight="1" spans="1:13">
      <c r="A2046" s="98">
        <v>2045</v>
      </c>
      <c r="B2046" s="99">
        <v>44992</v>
      </c>
      <c r="C2046" s="143">
        <v>130011</v>
      </c>
      <c r="D2046" s="152" t="s">
        <v>59</v>
      </c>
      <c r="E2046" s="100">
        <v>9215</v>
      </c>
      <c r="F2046" s="102">
        <v>7.44008997318107</v>
      </c>
      <c r="G2046" s="100">
        <v>115.59</v>
      </c>
      <c r="H2046" s="100">
        <v>860</v>
      </c>
      <c r="I2046" s="35">
        <v>349</v>
      </c>
      <c r="J2046" s="35" t="s">
        <v>60</v>
      </c>
      <c r="K2046" s="35"/>
      <c r="L2046" s="147" t="s">
        <v>261</v>
      </c>
      <c r="M2046" s="112" t="str">
        <f t="shared" si="58"/>
        <v>20233闽AU9093</v>
      </c>
    </row>
    <row r="2047" s="85" customFormat="1" ht="20.1" customHeight="1" spans="1:13">
      <c r="A2047" s="98">
        <v>2046</v>
      </c>
      <c r="B2047" s="99"/>
      <c r="C2047" s="143"/>
      <c r="D2047" s="152"/>
      <c r="E2047" s="100"/>
      <c r="F2047" s="102"/>
      <c r="G2047" s="100"/>
      <c r="H2047" s="100"/>
      <c r="I2047" s="35"/>
      <c r="J2047" s="35"/>
      <c r="K2047" s="35"/>
      <c r="L2047" s="147"/>
      <c r="M2047" s="112" t="str">
        <f t="shared" si="58"/>
        <v>19001</v>
      </c>
    </row>
    <row r="2048" s="85" customFormat="1" ht="20.1" customHeight="1" spans="1:13">
      <c r="A2048" s="98">
        <v>2047</v>
      </c>
      <c r="B2048" s="99">
        <v>44988</v>
      </c>
      <c r="C2048" s="143">
        <v>121020</v>
      </c>
      <c r="D2048" s="152" t="s">
        <v>74</v>
      </c>
      <c r="E2048" s="100">
        <v>18405</v>
      </c>
      <c r="F2048" s="102">
        <v>7.43970810714603</v>
      </c>
      <c r="G2048" s="100">
        <v>112.37</v>
      </c>
      <c r="H2048" s="100">
        <v>836</v>
      </c>
      <c r="I2048" s="35">
        <v>312</v>
      </c>
      <c r="J2048" s="35" t="s">
        <v>64</v>
      </c>
      <c r="K2048" s="35"/>
      <c r="L2048" s="147" t="s">
        <v>261</v>
      </c>
      <c r="M2048" s="112" t="str">
        <f t="shared" si="58"/>
        <v>20233闽AU9103</v>
      </c>
    </row>
    <row r="2049" s="85" customFormat="1" ht="20.1" customHeight="1" spans="1:13">
      <c r="A2049" s="98">
        <v>2048</v>
      </c>
      <c r="B2049" s="99">
        <v>44992</v>
      </c>
      <c r="C2049" s="143">
        <v>121020</v>
      </c>
      <c r="D2049" s="152" t="s">
        <v>74</v>
      </c>
      <c r="E2049" s="100">
        <v>18613</v>
      </c>
      <c r="F2049" s="102">
        <v>7.44010088272383</v>
      </c>
      <c r="G2049" s="100">
        <v>118.95</v>
      </c>
      <c r="H2049" s="100">
        <v>885</v>
      </c>
      <c r="I2049" s="35">
        <v>405</v>
      </c>
      <c r="J2049" s="35" t="s">
        <v>64</v>
      </c>
      <c r="K2049" s="35"/>
      <c r="L2049" s="147" t="s">
        <v>261</v>
      </c>
      <c r="M2049" s="112" t="str">
        <f t="shared" si="58"/>
        <v>20233闽AU9103</v>
      </c>
    </row>
    <row r="2050" s="85" customFormat="1" ht="20.1" customHeight="1" spans="1:13">
      <c r="A2050" s="98">
        <v>2049</v>
      </c>
      <c r="B2050" s="99">
        <v>44996</v>
      </c>
      <c r="C2050" s="143">
        <v>121020</v>
      </c>
      <c r="D2050" s="152" t="s">
        <v>74</v>
      </c>
      <c r="E2050" s="100">
        <v>18832</v>
      </c>
      <c r="F2050" s="102">
        <v>7.43985980563964</v>
      </c>
      <c r="G2050" s="100">
        <v>125.54</v>
      </c>
      <c r="H2050" s="100">
        <v>934</v>
      </c>
      <c r="I2050" s="35">
        <v>452</v>
      </c>
      <c r="J2050" s="35" t="s">
        <v>64</v>
      </c>
      <c r="K2050" s="35"/>
      <c r="L2050" s="147" t="s">
        <v>261</v>
      </c>
      <c r="M2050" s="112" t="str">
        <f t="shared" si="58"/>
        <v>20233闽AU9103</v>
      </c>
    </row>
    <row r="2051" s="85" customFormat="1" ht="20.1" customHeight="1" spans="1:13">
      <c r="A2051" s="98">
        <v>2050</v>
      </c>
      <c r="B2051" s="99">
        <v>45001</v>
      </c>
      <c r="C2051" s="143">
        <v>121020</v>
      </c>
      <c r="D2051" s="152" t="s">
        <v>74</v>
      </c>
      <c r="E2051" s="100">
        <v>19041</v>
      </c>
      <c r="F2051" s="102">
        <v>7.44030163385002</v>
      </c>
      <c r="G2051" s="100">
        <v>119.35</v>
      </c>
      <c r="H2051" s="100">
        <v>888</v>
      </c>
      <c r="I2051" s="35">
        <v>564</v>
      </c>
      <c r="J2051" s="35" t="s">
        <v>64</v>
      </c>
      <c r="K2051" s="35"/>
      <c r="L2051" s="147" t="s">
        <v>261</v>
      </c>
      <c r="M2051" s="112" t="str">
        <f t="shared" si="58"/>
        <v>20233闽AU9103</v>
      </c>
    </row>
    <row r="2052" s="85" customFormat="1" ht="20.1" customHeight="1" spans="1:13">
      <c r="A2052" s="98">
        <v>2051</v>
      </c>
      <c r="B2052" s="99">
        <v>45006</v>
      </c>
      <c r="C2052" s="143">
        <v>121020</v>
      </c>
      <c r="D2052" s="152" t="s">
        <v>74</v>
      </c>
      <c r="E2052" s="100">
        <v>19286</v>
      </c>
      <c r="F2052" s="102">
        <v>7.35997406176542</v>
      </c>
      <c r="G2052" s="100">
        <v>123.37</v>
      </c>
      <c r="H2052" s="100">
        <v>908</v>
      </c>
      <c r="I2052" s="35">
        <v>628</v>
      </c>
      <c r="J2052" s="35" t="s">
        <v>64</v>
      </c>
      <c r="K2052" s="35"/>
      <c r="L2052" s="147" t="s">
        <v>261</v>
      </c>
      <c r="M2052" s="112" t="str">
        <f t="shared" si="58"/>
        <v>20233闽AU9103</v>
      </c>
    </row>
    <row r="2053" s="85" customFormat="1" ht="20.1" customHeight="1" spans="1:13">
      <c r="A2053" s="98">
        <v>2052</v>
      </c>
      <c r="B2053" s="99">
        <v>45011</v>
      </c>
      <c r="C2053" s="143">
        <v>121020</v>
      </c>
      <c r="D2053" s="152" t="s">
        <v>74</v>
      </c>
      <c r="E2053" s="100">
        <v>19490</v>
      </c>
      <c r="F2053" s="102">
        <v>7.35995758968016</v>
      </c>
      <c r="G2053" s="100">
        <v>113.18</v>
      </c>
      <c r="H2053" s="100">
        <v>833</v>
      </c>
      <c r="I2053" s="35">
        <v>795</v>
      </c>
      <c r="J2053" s="35" t="s">
        <v>64</v>
      </c>
      <c r="K2053" s="35"/>
      <c r="L2053" s="147" t="s">
        <v>261</v>
      </c>
      <c r="M2053" s="112" t="str">
        <f t="shared" si="58"/>
        <v>20233闽AU9103</v>
      </c>
    </row>
    <row r="2054" s="85" customFormat="1" ht="20.1" customHeight="1" spans="1:13">
      <c r="A2054" s="98">
        <v>2053</v>
      </c>
      <c r="B2054" s="99">
        <v>45016</v>
      </c>
      <c r="C2054" s="143">
        <v>121020</v>
      </c>
      <c r="D2054" s="152" t="s">
        <v>74</v>
      </c>
      <c r="E2054" s="100">
        <v>19682</v>
      </c>
      <c r="F2054" s="102">
        <v>7.36009152445419</v>
      </c>
      <c r="G2054" s="100">
        <v>104.89</v>
      </c>
      <c r="H2054" s="100">
        <v>772</v>
      </c>
      <c r="I2054" s="35">
        <v>988</v>
      </c>
      <c r="J2054" s="35" t="s">
        <v>64</v>
      </c>
      <c r="K2054" s="35"/>
      <c r="L2054" s="147" t="s">
        <v>261</v>
      </c>
      <c r="M2054" s="112" t="str">
        <f t="shared" si="58"/>
        <v>20233闽AU9103</v>
      </c>
    </row>
    <row r="2055" s="85" customFormat="1" ht="20.1" customHeight="1" spans="1:13">
      <c r="A2055" s="98">
        <v>2054</v>
      </c>
      <c r="B2055" s="99"/>
      <c r="C2055" s="143"/>
      <c r="D2055" s="152"/>
      <c r="E2055" s="100"/>
      <c r="F2055" s="102"/>
      <c r="G2055" s="100"/>
      <c r="H2055" s="100"/>
      <c r="I2055" s="35"/>
      <c r="J2055" s="35"/>
      <c r="K2055" s="35"/>
      <c r="L2055" s="147"/>
      <c r="M2055" s="112" t="str">
        <f t="shared" si="58"/>
        <v>19001</v>
      </c>
    </row>
    <row r="2056" s="85" customFormat="1" ht="20.1" customHeight="1" spans="1:13">
      <c r="A2056" s="98">
        <v>2055</v>
      </c>
      <c r="B2056" s="99">
        <v>44992</v>
      </c>
      <c r="C2056" s="143">
        <v>121017</v>
      </c>
      <c r="D2056" s="152" t="s">
        <v>71</v>
      </c>
      <c r="E2056" s="100">
        <v>20198</v>
      </c>
      <c r="F2056" s="102">
        <v>7.43986112259238</v>
      </c>
      <c r="G2056" s="100">
        <v>120.97</v>
      </c>
      <c r="H2056" s="100">
        <v>900</v>
      </c>
      <c r="I2056" s="35">
        <v>177.13</v>
      </c>
      <c r="J2056" s="35" t="s">
        <v>60</v>
      </c>
      <c r="K2056" s="35"/>
      <c r="L2056" s="147" t="s">
        <v>261</v>
      </c>
      <c r="M2056" s="112" t="str">
        <f t="shared" si="58"/>
        <v>20233闽AU8195</v>
      </c>
    </row>
    <row r="2057" s="85" customFormat="1" ht="20.1" customHeight="1" spans="1:13">
      <c r="A2057" s="98">
        <v>2056</v>
      </c>
      <c r="B2057" s="99">
        <v>45000</v>
      </c>
      <c r="C2057" s="143">
        <v>121017</v>
      </c>
      <c r="D2057" s="152" t="s">
        <v>71</v>
      </c>
      <c r="E2057" s="100">
        <v>20447</v>
      </c>
      <c r="F2057" s="102">
        <v>7.44002645283955</v>
      </c>
      <c r="G2057" s="100">
        <v>120.97</v>
      </c>
      <c r="H2057" s="100">
        <v>900.02</v>
      </c>
      <c r="I2057" s="35">
        <v>62.11</v>
      </c>
      <c r="J2057" s="35" t="s">
        <v>60</v>
      </c>
      <c r="K2057" s="35"/>
      <c r="L2057" s="147" t="s">
        <v>261</v>
      </c>
      <c r="M2057" s="112" t="str">
        <f t="shared" si="58"/>
        <v>20233闽AU8195</v>
      </c>
    </row>
    <row r="2058" s="85" customFormat="1" ht="20.1" customHeight="1" spans="1:13">
      <c r="A2058" s="98">
        <v>2057</v>
      </c>
      <c r="B2058" s="99">
        <v>45007</v>
      </c>
      <c r="C2058" s="143">
        <v>121017</v>
      </c>
      <c r="D2058" s="152" t="s">
        <v>71</v>
      </c>
      <c r="E2058" s="100">
        <v>20711</v>
      </c>
      <c r="F2058" s="102">
        <v>7.35980352026197</v>
      </c>
      <c r="G2058" s="100">
        <v>122.15</v>
      </c>
      <c r="H2058" s="100">
        <v>899</v>
      </c>
      <c r="I2058" s="35">
        <v>163.11</v>
      </c>
      <c r="J2058" s="35" t="s">
        <v>60</v>
      </c>
      <c r="K2058" s="35"/>
      <c r="L2058" s="147" t="s">
        <v>261</v>
      </c>
      <c r="M2058" s="112" t="str">
        <f t="shared" si="58"/>
        <v>20233闽AU8195</v>
      </c>
    </row>
    <row r="2059" s="85" customFormat="1" ht="20.1" customHeight="1" spans="1:13">
      <c r="A2059" s="98">
        <v>2058</v>
      </c>
      <c r="B2059" s="99"/>
      <c r="C2059" s="143"/>
      <c r="D2059" s="152"/>
      <c r="E2059" s="100"/>
      <c r="F2059" s="102"/>
      <c r="G2059" s="100"/>
      <c r="H2059" s="100"/>
      <c r="I2059" s="35"/>
      <c r="J2059" s="35"/>
      <c r="K2059" s="35"/>
      <c r="L2059" s="147"/>
      <c r="M2059" s="112" t="str">
        <f t="shared" si="58"/>
        <v>19001</v>
      </c>
    </row>
    <row r="2060" s="85" customFormat="1" ht="20.1" customHeight="1" spans="1:13">
      <c r="A2060" s="98">
        <v>2059</v>
      </c>
      <c r="B2060" s="99">
        <v>44991</v>
      </c>
      <c r="C2060" s="143">
        <v>121018</v>
      </c>
      <c r="D2060" s="152" t="s">
        <v>68</v>
      </c>
      <c r="E2060" s="100">
        <v>10259</v>
      </c>
      <c r="F2060" s="102">
        <v>7.44009128946368</v>
      </c>
      <c r="G2060" s="100">
        <v>131.45</v>
      </c>
      <c r="H2060" s="100">
        <v>978</v>
      </c>
      <c r="I2060" s="35">
        <v>2</v>
      </c>
      <c r="J2060" s="35" t="s">
        <v>432</v>
      </c>
      <c r="K2060" s="35"/>
      <c r="L2060" s="147" t="s">
        <v>261</v>
      </c>
      <c r="M2060" s="112" t="str">
        <f t="shared" si="58"/>
        <v>20233闽AU7993</v>
      </c>
    </row>
    <row r="2061" s="85" customFormat="1" ht="20.1" customHeight="1" spans="1:13">
      <c r="A2061" s="98">
        <v>2060</v>
      </c>
      <c r="B2061" s="99">
        <v>45000</v>
      </c>
      <c r="C2061" s="143">
        <v>121018</v>
      </c>
      <c r="D2061" s="152" t="s">
        <v>68</v>
      </c>
      <c r="E2061" s="100">
        <v>10467</v>
      </c>
      <c r="F2061" s="102">
        <v>7.43976192761832</v>
      </c>
      <c r="G2061" s="100">
        <v>104.17</v>
      </c>
      <c r="H2061" s="100">
        <v>775</v>
      </c>
      <c r="I2061" s="35">
        <v>327</v>
      </c>
      <c r="J2061" s="35" t="s">
        <v>432</v>
      </c>
      <c r="K2061" s="35"/>
      <c r="L2061" s="147" t="s">
        <v>261</v>
      </c>
      <c r="M2061" s="112" t="str">
        <f t="shared" si="58"/>
        <v>20233闽AU7993</v>
      </c>
    </row>
    <row r="2062" s="85" customFormat="1" ht="20.1" customHeight="1" spans="1:13">
      <c r="A2062" s="98">
        <v>2061</v>
      </c>
      <c r="B2062" s="99">
        <v>45009</v>
      </c>
      <c r="C2062" s="143">
        <v>121018</v>
      </c>
      <c r="D2062" s="152" t="s">
        <v>68</v>
      </c>
      <c r="E2062" s="100">
        <v>10705</v>
      </c>
      <c r="F2062" s="102">
        <v>7.36015701668302</v>
      </c>
      <c r="G2062" s="100">
        <v>122.28</v>
      </c>
      <c r="H2062" s="100">
        <v>900</v>
      </c>
      <c r="I2062" s="35">
        <v>400</v>
      </c>
      <c r="J2062" s="35" t="s">
        <v>432</v>
      </c>
      <c r="K2062" s="35"/>
      <c r="L2062" s="147" t="s">
        <v>261</v>
      </c>
      <c r="M2062" s="112" t="str">
        <f t="shared" si="58"/>
        <v>20233闽AU7993</v>
      </c>
    </row>
    <row r="2063" s="85" customFormat="1" ht="20.1" customHeight="1" spans="1:13">
      <c r="A2063" s="98">
        <v>2062</v>
      </c>
      <c r="B2063" s="99"/>
      <c r="C2063" s="143"/>
      <c r="D2063" s="152"/>
      <c r="E2063" s="100"/>
      <c r="F2063" s="102"/>
      <c r="G2063" s="100"/>
      <c r="H2063" s="100"/>
      <c r="I2063" s="35"/>
      <c r="J2063" s="35"/>
      <c r="K2063" s="35"/>
      <c r="L2063" s="147"/>
      <c r="M2063" s="112" t="str">
        <f t="shared" si="58"/>
        <v>19001</v>
      </c>
    </row>
    <row r="2064" s="85" customFormat="1" ht="20.1" customHeight="1" spans="1:13">
      <c r="A2064" s="98">
        <v>2063</v>
      </c>
      <c r="B2064" s="99">
        <v>44986</v>
      </c>
      <c r="C2064" s="143">
        <v>140004</v>
      </c>
      <c r="D2064" s="152" t="s">
        <v>30</v>
      </c>
      <c r="E2064" s="100">
        <v>272546</v>
      </c>
      <c r="F2064" s="102">
        <v>7.43974851554314</v>
      </c>
      <c r="G2064" s="100">
        <v>200.41</v>
      </c>
      <c r="H2064" s="100">
        <v>1491</v>
      </c>
      <c r="I2064" s="35">
        <v>1099.32</v>
      </c>
      <c r="J2064" s="35" t="s">
        <v>29</v>
      </c>
      <c r="K2064" s="35"/>
      <c r="L2064" s="147" t="s">
        <v>261</v>
      </c>
      <c r="M2064" s="112" t="str">
        <f t="shared" si="58"/>
        <v>20233闽AS2289</v>
      </c>
    </row>
    <row r="2065" s="85" customFormat="1" ht="20.1" customHeight="1" spans="1:13">
      <c r="A2065" s="98">
        <v>2064</v>
      </c>
      <c r="B2065" s="99">
        <v>44989</v>
      </c>
      <c r="C2065" s="143">
        <v>140004</v>
      </c>
      <c r="D2065" s="152" t="s">
        <v>30</v>
      </c>
      <c r="E2065" s="100">
        <v>273071</v>
      </c>
      <c r="F2065" s="102">
        <v>7.43999537090614</v>
      </c>
      <c r="G2065" s="100">
        <v>259.23</v>
      </c>
      <c r="H2065" s="100">
        <v>1928.67</v>
      </c>
      <c r="I2065" s="35">
        <v>3170.65</v>
      </c>
      <c r="J2065" s="35" t="s">
        <v>450</v>
      </c>
      <c r="K2065" s="35"/>
      <c r="L2065" s="147" t="s">
        <v>261</v>
      </c>
      <c r="M2065" s="112" t="str">
        <f t="shared" si="58"/>
        <v>20233闽AS2289</v>
      </c>
    </row>
    <row r="2066" s="85" customFormat="1" ht="20.1" customHeight="1" spans="1:13">
      <c r="A2066" s="98">
        <v>2065</v>
      </c>
      <c r="B2066" s="99">
        <v>44991</v>
      </c>
      <c r="C2066" s="143">
        <v>140004</v>
      </c>
      <c r="D2066" s="152" t="s">
        <v>30</v>
      </c>
      <c r="E2066" s="100">
        <v>273573</v>
      </c>
      <c r="F2066" s="102">
        <v>7.4397511337656</v>
      </c>
      <c r="G2066" s="100">
        <v>266.81</v>
      </c>
      <c r="H2066" s="100">
        <v>1985</v>
      </c>
      <c r="I2066" s="35">
        <v>1123.88</v>
      </c>
      <c r="J2066" s="35" t="s">
        <v>29</v>
      </c>
      <c r="K2066" s="35"/>
      <c r="L2066" s="147" t="s">
        <v>261</v>
      </c>
      <c r="M2066" s="112" t="str">
        <f t="shared" si="58"/>
        <v>20233闽AS2289</v>
      </c>
    </row>
    <row r="2067" s="85" customFormat="1" ht="20.1" customHeight="1" spans="1:13">
      <c r="A2067" s="98">
        <v>2066</v>
      </c>
      <c r="B2067" s="99">
        <v>44992</v>
      </c>
      <c r="C2067" s="143">
        <v>140004</v>
      </c>
      <c r="D2067" s="152" t="s">
        <v>30</v>
      </c>
      <c r="E2067" s="100">
        <v>273947</v>
      </c>
      <c r="F2067" s="102">
        <v>7.43948003977838</v>
      </c>
      <c r="G2067" s="100">
        <v>140.78</v>
      </c>
      <c r="H2067" s="100">
        <v>1047.33</v>
      </c>
      <c r="I2067" s="35">
        <v>0</v>
      </c>
      <c r="J2067" s="35" t="s">
        <v>450</v>
      </c>
      <c r="K2067" s="35"/>
      <c r="L2067" s="147" t="s">
        <v>261</v>
      </c>
      <c r="M2067" s="112" t="str">
        <f t="shared" si="58"/>
        <v>20233闽AS2289</v>
      </c>
    </row>
    <row r="2068" s="85" customFormat="1" ht="20.1" customHeight="1" spans="1:13">
      <c r="A2068" s="98">
        <v>2067</v>
      </c>
      <c r="B2068" s="99">
        <v>44995</v>
      </c>
      <c r="C2068" s="143">
        <v>140004</v>
      </c>
      <c r="D2068" s="152" t="s">
        <v>30</v>
      </c>
      <c r="E2068" s="100">
        <v>274425</v>
      </c>
      <c r="F2068" s="102">
        <v>7.43999574814867</v>
      </c>
      <c r="G2068" s="100">
        <v>282.23</v>
      </c>
      <c r="H2068" s="100">
        <v>2099.79</v>
      </c>
      <c r="I2068" s="35">
        <v>2863.16</v>
      </c>
      <c r="J2068" s="35" t="s">
        <v>450</v>
      </c>
      <c r="K2068" s="35"/>
      <c r="L2068" s="147" t="s">
        <v>261</v>
      </c>
      <c r="M2068" s="112" t="str">
        <f t="shared" si="58"/>
        <v>20233闽AS2289</v>
      </c>
    </row>
    <row r="2069" s="85" customFormat="1" ht="20.1" customHeight="1" spans="1:13">
      <c r="A2069" s="98">
        <v>2068</v>
      </c>
      <c r="B2069" s="99">
        <v>44997</v>
      </c>
      <c r="C2069" s="143">
        <v>140004</v>
      </c>
      <c r="D2069" s="152" t="s">
        <v>30</v>
      </c>
      <c r="E2069" s="100">
        <v>274924</v>
      </c>
      <c r="F2069" s="102">
        <v>7.43998684643209</v>
      </c>
      <c r="G2069" s="100">
        <v>243.28</v>
      </c>
      <c r="H2069" s="100">
        <v>1810</v>
      </c>
      <c r="I2069" s="35">
        <v>1053.16</v>
      </c>
      <c r="J2069" s="35" t="s">
        <v>29</v>
      </c>
      <c r="K2069" s="35"/>
      <c r="L2069" s="147" t="s">
        <v>261</v>
      </c>
      <c r="M2069" s="112" t="str">
        <f t="shared" si="58"/>
        <v>20233闽AS2289</v>
      </c>
    </row>
    <row r="2070" s="85" customFormat="1" ht="20.1" customHeight="1" spans="1:13">
      <c r="A2070" s="98">
        <v>2069</v>
      </c>
      <c r="B2070" s="99">
        <v>44998</v>
      </c>
      <c r="C2070" s="143">
        <v>140004</v>
      </c>
      <c r="D2070" s="152" t="s">
        <v>30</v>
      </c>
      <c r="E2070" s="100">
        <v>275224</v>
      </c>
      <c r="F2070" s="102">
        <v>7.43965581188339</v>
      </c>
      <c r="G2070" s="100">
        <v>134.81</v>
      </c>
      <c r="H2070" s="100">
        <v>1002.94</v>
      </c>
      <c r="I2070" s="35">
        <v>0</v>
      </c>
      <c r="J2070" s="35" t="s">
        <v>29</v>
      </c>
      <c r="K2070" s="35"/>
      <c r="L2070" s="147" t="s">
        <v>261</v>
      </c>
      <c r="M2070" s="112" t="str">
        <f t="shared" si="58"/>
        <v>20233闽AS2289</v>
      </c>
    </row>
    <row r="2071" s="85" customFormat="1" ht="20.1" customHeight="1" spans="1:13">
      <c r="A2071" s="98">
        <v>2070</v>
      </c>
      <c r="B2071" s="99">
        <v>45000</v>
      </c>
      <c r="C2071" s="143">
        <v>140004</v>
      </c>
      <c r="D2071" s="152" t="s">
        <v>30</v>
      </c>
      <c r="E2071" s="100">
        <v>275762</v>
      </c>
      <c r="F2071" s="102">
        <v>7.43979305570736</v>
      </c>
      <c r="G2071" s="100">
        <v>274.47</v>
      </c>
      <c r="H2071" s="100">
        <v>2042</v>
      </c>
      <c r="I2071" s="35">
        <v>2905</v>
      </c>
      <c r="J2071" s="35" t="s">
        <v>29</v>
      </c>
      <c r="K2071" s="35"/>
      <c r="L2071" s="147" t="s">
        <v>261</v>
      </c>
      <c r="M2071" s="112" t="str">
        <f t="shared" si="58"/>
        <v>20233闽AS2289</v>
      </c>
    </row>
    <row r="2072" s="85" customFormat="1" ht="20.1" customHeight="1" spans="1:13">
      <c r="A2072" s="98">
        <v>2071</v>
      </c>
      <c r="B2072" s="99">
        <v>45002</v>
      </c>
      <c r="C2072" s="143">
        <v>140004</v>
      </c>
      <c r="D2072" s="152" t="s">
        <v>30</v>
      </c>
      <c r="E2072" s="100">
        <v>276389</v>
      </c>
      <c r="F2072" s="102">
        <v>7.43998258787681</v>
      </c>
      <c r="G2072" s="100">
        <v>275.67</v>
      </c>
      <c r="H2072" s="100">
        <v>2050.98</v>
      </c>
      <c r="I2072" s="35">
        <v>854.02</v>
      </c>
      <c r="J2072" s="35" t="s">
        <v>450</v>
      </c>
      <c r="K2072" s="35"/>
      <c r="L2072" s="147" t="s">
        <v>261</v>
      </c>
      <c r="M2072" s="112" t="str">
        <f t="shared" si="58"/>
        <v>20233闽AS2289</v>
      </c>
    </row>
    <row r="2073" s="85" customFormat="1" ht="20.1" customHeight="1" spans="1:13">
      <c r="A2073" s="98">
        <v>2072</v>
      </c>
      <c r="B2073" s="99">
        <v>45004</v>
      </c>
      <c r="C2073" s="143">
        <v>140004</v>
      </c>
      <c r="D2073" s="152" t="s">
        <v>30</v>
      </c>
      <c r="E2073" s="100">
        <v>276991</v>
      </c>
      <c r="F2073" s="102">
        <v>7.35987748851455</v>
      </c>
      <c r="G2073" s="100">
        <v>111.01</v>
      </c>
      <c r="H2073" s="100">
        <v>817.02</v>
      </c>
      <c r="I2073" s="35">
        <v>0</v>
      </c>
      <c r="J2073" s="35" t="s">
        <v>29</v>
      </c>
      <c r="K2073" s="35"/>
      <c r="L2073" s="147" t="s">
        <v>261</v>
      </c>
      <c r="M2073" s="112" t="str">
        <f t="shared" si="58"/>
        <v>20233闽AS2289</v>
      </c>
    </row>
    <row r="2074" s="85" customFormat="1" ht="20.1" customHeight="1" spans="1:13">
      <c r="A2074" s="98">
        <v>2073</v>
      </c>
      <c r="B2074" s="99">
        <v>45004</v>
      </c>
      <c r="C2074" s="143">
        <v>140004</v>
      </c>
      <c r="D2074" s="152" t="s">
        <v>30</v>
      </c>
      <c r="E2074" s="100">
        <v>276991</v>
      </c>
      <c r="F2074" s="102">
        <v>7.36008325624422</v>
      </c>
      <c r="G2074" s="100">
        <v>172.96</v>
      </c>
      <c r="H2074" s="100">
        <v>1273</v>
      </c>
      <c r="I2074" s="35">
        <v>3727</v>
      </c>
      <c r="J2074" s="35" t="s">
        <v>29</v>
      </c>
      <c r="K2074" s="35"/>
      <c r="L2074" s="147" t="s">
        <v>261</v>
      </c>
      <c r="M2074" s="112" t="str">
        <f t="shared" si="58"/>
        <v>20233闽AS2289</v>
      </c>
    </row>
    <row r="2075" s="85" customFormat="1" ht="20.1" customHeight="1" spans="1:13">
      <c r="A2075" s="98">
        <v>2074</v>
      </c>
      <c r="B2075" s="99">
        <v>45006</v>
      </c>
      <c r="C2075" s="143">
        <v>140004</v>
      </c>
      <c r="D2075" s="152" t="s">
        <v>30</v>
      </c>
      <c r="E2075" s="100">
        <v>277521</v>
      </c>
      <c r="F2075" s="102">
        <v>7.35994556588796</v>
      </c>
      <c r="G2075" s="100">
        <v>264.54</v>
      </c>
      <c r="H2075" s="100">
        <v>1947</v>
      </c>
      <c r="I2075" s="35">
        <v>1733</v>
      </c>
      <c r="J2075" s="35" t="s">
        <v>29</v>
      </c>
      <c r="K2075" s="35"/>
      <c r="L2075" s="147" t="s">
        <v>261</v>
      </c>
      <c r="M2075" s="112" t="str">
        <f t="shared" si="58"/>
        <v>20233闽AS2289</v>
      </c>
    </row>
    <row r="2076" s="85" customFormat="1" ht="20.1" customHeight="1" spans="1:13">
      <c r="A2076" s="98">
        <v>2075</v>
      </c>
      <c r="B2076" s="99">
        <v>45009</v>
      </c>
      <c r="C2076" s="143">
        <v>140004</v>
      </c>
      <c r="D2076" s="152" t="s">
        <v>30</v>
      </c>
      <c r="E2076" s="100">
        <v>278044</v>
      </c>
      <c r="F2076" s="102">
        <v>7.35996530036868</v>
      </c>
      <c r="G2076" s="100">
        <v>230.55</v>
      </c>
      <c r="H2076" s="100">
        <v>1696.84</v>
      </c>
      <c r="I2076" s="35">
        <v>36.16</v>
      </c>
      <c r="J2076" s="35" t="s">
        <v>450</v>
      </c>
      <c r="K2076" s="35"/>
      <c r="L2076" s="147" t="s">
        <v>261</v>
      </c>
      <c r="M2076" s="112" t="str">
        <f t="shared" si="58"/>
        <v>20233闽AS2289</v>
      </c>
    </row>
    <row r="2077" s="85" customFormat="1" ht="20.1" customHeight="1" spans="1:13">
      <c r="A2077" s="98">
        <v>2076</v>
      </c>
      <c r="B2077" s="99">
        <v>45011</v>
      </c>
      <c r="C2077" s="143">
        <v>140004</v>
      </c>
      <c r="D2077" s="152" t="s">
        <v>30</v>
      </c>
      <c r="E2077" s="100">
        <v>278420</v>
      </c>
      <c r="F2077" s="102">
        <v>7.35999609336849</v>
      </c>
      <c r="G2077" s="100">
        <v>204.78</v>
      </c>
      <c r="H2077" s="100">
        <v>1507.18</v>
      </c>
      <c r="I2077" s="35">
        <v>2468.18</v>
      </c>
      <c r="J2077" s="35" t="s">
        <v>450</v>
      </c>
      <c r="K2077" s="35"/>
      <c r="L2077" s="147" t="s">
        <v>261</v>
      </c>
      <c r="M2077" s="112" t="str">
        <f t="shared" si="58"/>
        <v>20233闽AS2289</v>
      </c>
    </row>
    <row r="2078" s="85" customFormat="1" ht="20.1" customHeight="1" spans="1:13">
      <c r="A2078" s="98">
        <v>2077</v>
      </c>
      <c r="B2078" s="99">
        <v>45014</v>
      </c>
      <c r="C2078" s="143">
        <v>140004</v>
      </c>
      <c r="D2078" s="152" t="s">
        <v>30</v>
      </c>
      <c r="E2078" s="100">
        <v>278947</v>
      </c>
      <c r="F2078" s="102">
        <v>7.35982176011883</v>
      </c>
      <c r="G2078" s="100">
        <v>269.3</v>
      </c>
      <c r="H2078" s="100">
        <v>1982</v>
      </c>
      <c r="I2078" s="35">
        <v>486.18</v>
      </c>
      <c r="J2078" s="35" t="s">
        <v>29</v>
      </c>
      <c r="K2078" s="35"/>
      <c r="L2078" s="147" t="s">
        <v>261</v>
      </c>
      <c r="M2078" s="112" t="str">
        <f t="shared" si="58"/>
        <v>20233闽AS2289</v>
      </c>
    </row>
    <row r="2079" s="85" customFormat="1" ht="20.1" customHeight="1" spans="1:13">
      <c r="A2079" s="98">
        <v>2078</v>
      </c>
      <c r="B2079" s="99">
        <v>45015</v>
      </c>
      <c r="C2079" s="143">
        <v>140004</v>
      </c>
      <c r="D2079" s="152" t="s">
        <v>30</v>
      </c>
      <c r="E2079" s="100">
        <v>279339</v>
      </c>
      <c r="F2079" s="102">
        <v>7.36015184267412</v>
      </c>
      <c r="G2079" s="100">
        <v>189.67</v>
      </c>
      <c r="H2079" s="100">
        <v>1396</v>
      </c>
      <c r="I2079" s="35">
        <v>4038.18</v>
      </c>
      <c r="J2079" s="35" t="s">
        <v>29</v>
      </c>
      <c r="K2079" s="35"/>
      <c r="L2079" s="147" t="s">
        <v>261</v>
      </c>
      <c r="M2079" s="112" t="str">
        <f t="shared" si="58"/>
        <v>20233闽AS2289</v>
      </c>
    </row>
    <row r="2080" s="85" customFormat="1" ht="20.1" customHeight="1" spans="1:13">
      <c r="A2080" s="98">
        <v>2079</v>
      </c>
      <c r="B2080" s="99"/>
      <c r="C2080" s="143"/>
      <c r="D2080" s="152"/>
      <c r="E2080" s="100"/>
      <c r="F2080" s="102"/>
      <c r="G2080" s="100"/>
      <c r="H2080" s="100"/>
      <c r="I2080" s="35"/>
      <c r="J2080" s="35"/>
      <c r="K2080" s="35"/>
      <c r="L2080" s="147"/>
      <c r="M2080" s="112" t="str">
        <f t="shared" si="58"/>
        <v>19001</v>
      </c>
    </row>
    <row r="2081" s="85" customFormat="1" ht="20.1" customHeight="1" spans="1:13">
      <c r="A2081" s="98">
        <v>2080</v>
      </c>
      <c r="B2081" s="99">
        <v>44986</v>
      </c>
      <c r="C2081" s="143"/>
      <c r="D2081" s="152" t="s">
        <v>52</v>
      </c>
      <c r="E2081" s="100">
        <v>59130</v>
      </c>
      <c r="F2081" s="102">
        <v>7.44007082538818</v>
      </c>
      <c r="G2081" s="100">
        <v>73.42</v>
      </c>
      <c r="H2081" s="100">
        <v>546.25</v>
      </c>
      <c r="I2081" s="35">
        <v>54.31</v>
      </c>
      <c r="J2081" s="35" t="s">
        <v>53</v>
      </c>
      <c r="K2081" s="35"/>
      <c r="L2081" s="147" t="s">
        <v>261</v>
      </c>
      <c r="M2081" s="112" t="str">
        <f t="shared" si="58"/>
        <v>20233闽A06L2K</v>
      </c>
    </row>
    <row r="2082" s="85" customFormat="1" ht="20.1" customHeight="1" spans="1:13">
      <c r="A2082" s="98">
        <v>2081</v>
      </c>
      <c r="B2082" s="99">
        <v>44989</v>
      </c>
      <c r="C2082" s="143"/>
      <c r="D2082" s="152" t="s">
        <v>52</v>
      </c>
      <c r="E2082" s="100">
        <v>59470</v>
      </c>
      <c r="F2082" s="102">
        <v>7.44047619047619</v>
      </c>
      <c r="G2082" s="100">
        <v>67.2</v>
      </c>
      <c r="H2082" s="100">
        <v>500</v>
      </c>
      <c r="I2082" s="35">
        <v>554.31</v>
      </c>
      <c r="J2082" s="35" t="s">
        <v>53</v>
      </c>
      <c r="K2082" s="35"/>
      <c r="L2082" s="147" t="s">
        <v>261</v>
      </c>
      <c r="M2082" s="112" t="str">
        <f t="shared" si="58"/>
        <v>20233闽A06L2K</v>
      </c>
    </row>
    <row r="2083" s="85" customFormat="1" ht="20.1" customHeight="1" spans="1:13">
      <c r="A2083" s="98">
        <v>2082</v>
      </c>
      <c r="B2083" s="99">
        <v>44992</v>
      </c>
      <c r="C2083" s="143"/>
      <c r="D2083" s="152" t="s">
        <v>52</v>
      </c>
      <c r="E2083" s="100">
        <v>59795</v>
      </c>
      <c r="F2083" s="102">
        <v>7.44002250035157</v>
      </c>
      <c r="G2083" s="100">
        <v>71.11</v>
      </c>
      <c r="H2083" s="100">
        <v>529.06</v>
      </c>
      <c r="I2083" s="35">
        <v>25.25</v>
      </c>
      <c r="J2083" s="35" t="s">
        <v>53</v>
      </c>
      <c r="K2083" s="35"/>
      <c r="L2083" s="147" t="s">
        <v>261</v>
      </c>
      <c r="M2083" s="112" t="str">
        <f t="shared" si="58"/>
        <v>20233闽A06L2K</v>
      </c>
    </row>
    <row r="2084" s="85" customFormat="1" ht="20.1" customHeight="1" spans="1:13">
      <c r="A2084" s="98">
        <v>2083</v>
      </c>
      <c r="B2084" s="99">
        <v>44995</v>
      </c>
      <c r="C2084" s="143"/>
      <c r="D2084" s="152" t="s">
        <v>52</v>
      </c>
      <c r="E2084" s="100">
        <v>60089</v>
      </c>
      <c r="F2084" s="102">
        <v>7.43995538480605</v>
      </c>
      <c r="G2084" s="100">
        <v>80.69</v>
      </c>
      <c r="H2084" s="100">
        <v>600.33</v>
      </c>
      <c r="I2084" s="35">
        <v>424.92</v>
      </c>
      <c r="J2084" s="35" t="s">
        <v>53</v>
      </c>
      <c r="K2084" s="35"/>
      <c r="L2084" s="147" t="s">
        <v>261</v>
      </c>
      <c r="M2084" s="112" t="str">
        <f t="shared" si="58"/>
        <v>20233闽A06L2K</v>
      </c>
    </row>
    <row r="2085" s="85" customFormat="1" ht="20.1" customHeight="1" spans="1:13">
      <c r="A2085" s="98">
        <v>2084</v>
      </c>
      <c r="B2085" s="99">
        <v>44997</v>
      </c>
      <c r="C2085" s="143"/>
      <c r="D2085" s="152" t="s">
        <v>52</v>
      </c>
      <c r="E2085" s="100">
        <v>60376</v>
      </c>
      <c r="F2085" s="102">
        <v>7.44047619047619</v>
      </c>
      <c r="G2085" s="100">
        <v>53.76</v>
      </c>
      <c r="H2085" s="100">
        <v>400</v>
      </c>
      <c r="I2085" s="35">
        <v>24.92</v>
      </c>
      <c r="J2085" s="35" t="s">
        <v>53</v>
      </c>
      <c r="K2085" s="35"/>
      <c r="L2085" s="147" t="s">
        <v>261</v>
      </c>
      <c r="M2085" s="112" t="str">
        <f t="shared" si="58"/>
        <v>20233闽A06L2K</v>
      </c>
    </row>
    <row r="2086" s="85" customFormat="1" ht="20.1" customHeight="1" spans="1:13">
      <c r="A2086" s="98">
        <v>2085</v>
      </c>
      <c r="B2086" s="99">
        <v>44999</v>
      </c>
      <c r="C2086" s="143"/>
      <c r="D2086" s="152" t="s">
        <v>52</v>
      </c>
      <c r="E2086" s="100">
        <v>60620</v>
      </c>
      <c r="F2086" s="102">
        <v>7.44047619047619</v>
      </c>
      <c r="G2086" s="100">
        <v>67.2</v>
      </c>
      <c r="H2086" s="100">
        <v>500</v>
      </c>
      <c r="I2086" s="35">
        <v>1005.87</v>
      </c>
      <c r="J2086" s="35" t="s">
        <v>53</v>
      </c>
      <c r="K2086" s="35"/>
      <c r="L2086" s="147" t="s">
        <v>261</v>
      </c>
      <c r="M2086" s="112" t="str">
        <f t="shared" si="58"/>
        <v>20233闽A06L2K</v>
      </c>
    </row>
    <row r="2087" s="85" customFormat="1" ht="20.1" customHeight="1" spans="1:13">
      <c r="A2087" s="98">
        <v>2086</v>
      </c>
      <c r="B2087" s="99">
        <v>45001</v>
      </c>
      <c r="C2087" s="143"/>
      <c r="D2087" s="152" t="s">
        <v>52</v>
      </c>
      <c r="E2087" s="100">
        <v>60934</v>
      </c>
      <c r="F2087" s="102">
        <v>7.43998807216341</v>
      </c>
      <c r="G2087" s="100">
        <v>67.07</v>
      </c>
      <c r="H2087" s="100">
        <v>499</v>
      </c>
      <c r="I2087" s="35">
        <v>506.87</v>
      </c>
      <c r="J2087" s="35" t="s">
        <v>53</v>
      </c>
      <c r="K2087" s="35"/>
      <c r="L2087" s="147" t="s">
        <v>261</v>
      </c>
      <c r="M2087" s="112" t="str">
        <f t="shared" si="58"/>
        <v>20233闽A06L2K</v>
      </c>
    </row>
    <row r="2088" s="85" customFormat="1" ht="20.1" customHeight="1" spans="1:13">
      <c r="A2088" s="98">
        <v>2087</v>
      </c>
      <c r="B2088" s="99">
        <v>45004</v>
      </c>
      <c r="C2088" s="143"/>
      <c r="D2088" s="152" t="s">
        <v>52</v>
      </c>
      <c r="E2088" s="100">
        <v>61172</v>
      </c>
      <c r="F2088" s="102">
        <v>7.36001743425832</v>
      </c>
      <c r="G2088" s="100">
        <v>68.83</v>
      </c>
      <c r="H2088" s="100">
        <v>506.59</v>
      </c>
      <c r="I2088" s="35">
        <v>0.28</v>
      </c>
      <c r="J2088" s="35" t="s">
        <v>53</v>
      </c>
      <c r="K2088" s="35"/>
      <c r="L2088" s="147" t="s">
        <v>261</v>
      </c>
      <c r="M2088" s="112" t="str">
        <f t="shared" si="58"/>
        <v>20233闽A06L2K</v>
      </c>
    </row>
    <row r="2089" s="85" customFormat="1" ht="20.1" customHeight="1" spans="1:13">
      <c r="A2089" s="98">
        <v>2088</v>
      </c>
      <c r="B2089" s="99">
        <v>45007</v>
      </c>
      <c r="C2089" s="143"/>
      <c r="D2089" s="152" t="s">
        <v>52</v>
      </c>
      <c r="E2089" s="100">
        <v>61451</v>
      </c>
      <c r="F2089" s="102">
        <v>7.36001081519535</v>
      </c>
      <c r="G2089" s="100">
        <v>73.97</v>
      </c>
      <c r="H2089" s="100">
        <v>544.42</v>
      </c>
      <c r="I2089" s="35">
        <v>455.86</v>
      </c>
      <c r="J2089" s="35" t="s">
        <v>53</v>
      </c>
      <c r="K2089" s="35"/>
      <c r="L2089" s="147" t="s">
        <v>261</v>
      </c>
      <c r="M2089" s="112" t="str">
        <f t="shared" si="58"/>
        <v>20233闽A06L2K</v>
      </c>
    </row>
    <row r="2090" s="85" customFormat="1" ht="20.1" customHeight="1" spans="1:13">
      <c r="A2090" s="98">
        <v>2089</v>
      </c>
      <c r="B2090" s="99">
        <v>45010</v>
      </c>
      <c r="C2090" s="143"/>
      <c r="D2090" s="152" t="s">
        <v>52</v>
      </c>
      <c r="E2090" s="100">
        <v>61793</v>
      </c>
      <c r="F2090" s="102">
        <v>7.35970293832741</v>
      </c>
      <c r="G2090" s="100">
        <v>61.94</v>
      </c>
      <c r="H2090" s="100">
        <v>455.86</v>
      </c>
      <c r="I2090" s="35">
        <v>0</v>
      </c>
      <c r="J2090" s="35" t="s">
        <v>53</v>
      </c>
      <c r="K2090" s="35"/>
      <c r="L2090" s="147" t="s">
        <v>261</v>
      </c>
      <c r="M2090" s="112" t="str">
        <f t="shared" si="58"/>
        <v>20233闽A06L2K</v>
      </c>
    </row>
    <row r="2091" s="85" customFormat="1" ht="20.1" customHeight="1" spans="1:13">
      <c r="A2091" s="98">
        <v>2090</v>
      </c>
      <c r="B2091" s="99">
        <v>45013</v>
      </c>
      <c r="C2091" s="143"/>
      <c r="D2091" s="152" t="s">
        <v>52</v>
      </c>
      <c r="E2091" s="100">
        <v>62050</v>
      </c>
      <c r="F2091" s="102">
        <v>7.35997482693518</v>
      </c>
      <c r="G2091" s="100">
        <v>79.45</v>
      </c>
      <c r="H2091" s="100">
        <v>584.75</v>
      </c>
      <c r="I2091" s="35">
        <v>915.25</v>
      </c>
      <c r="J2091" s="35" t="s">
        <v>53</v>
      </c>
      <c r="K2091" s="35"/>
      <c r="L2091" s="147" t="s">
        <v>261</v>
      </c>
      <c r="M2091" s="112" t="str">
        <f t="shared" si="58"/>
        <v>20233闽A06L2K</v>
      </c>
    </row>
    <row r="2092" s="85" customFormat="1" ht="20.1" customHeight="1" spans="1:13">
      <c r="A2092" s="98">
        <v>2091</v>
      </c>
      <c r="B2092" s="99">
        <v>45016</v>
      </c>
      <c r="C2092" s="143"/>
      <c r="D2092" s="152" t="s">
        <v>52</v>
      </c>
      <c r="E2092" s="100">
        <v>62358</v>
      </c>
      <c r="F2092" s="102">
        <v>7.36005121638925</v>
      </c>
      <c r="G2092" s="100">
        <v>78.1</v>
      </c>
      <c r="H2092" s="100">
        <v>574.82</v>
      </c>
      <c r="I2092" s="35">
        <v>340.43</v>
      </c>
      <c r="J2092" s="35" t="s">
        <v>53</v>
      </c>
      <c r="K2092" s="35"/>
      <c r="L2092" s="147" t="s">
        <v>261</v>
      </c>
      <c r="M2092" s="112" t="str">
        <f t="shared" si="58"/>
        <v>20233闽A06L2K</v>
      </c>
    </row>
    <row r="2093" s="85" customFormat="1" ht="20.1" customHeight="1" spans="1:13">
      <c r="A2093" s="98">
        <v>2092</v>
      </c>
      <c r="B2093" s="99"/>
      <c r="C2093" s="143"/>
      <c r="D2093" s="152"/>
      <c r="E2093" s="100"/>
      <c r="F2093" s="102"/>
      <c r="G2093" s="100"/>
      <c r="H2093" s="100"/>
      <c r="I2093" s="35"/>
      <c r="J2093" s="35"/>
      <c r="K2093" s="35"/>
      <c r="L2093" s="147"/>
      <c r="M2093" s="112" t="str">
        <f t="shared" si="58"/>
        <v>19001</v>
      </c>
    </row>
    <row r="2094" s="85" customFormat="1" ht="20.1" customHeight="1" spans="1:13">
      <c r="A2094" s="98">
        <v>2093</v>
      </c>
      <c r="B2094" s="99">
        <v>44986</v>
      </c>
      <c r="C2094" s="143"/>
      <c r="D2094" s="152" t="s">
        <v>49</v>
      </c>
      <c r="E2094" s="100">
        <v>59367</v>
      </c>
      <c r="F2094" s="102">
        <v>7.44006069802731</v>
      </c>
      <c r="G2094" s="100">
        <v>32.95</v>
      </c>
      <c r="H2094" s="100">
        <v>245.15</v>
      </c>
      <c r="I2094" s="35">
        <v>758.12</v>
      </c>
      <c r="J2094" s="35" t="s">
        <v>50</v>
      </c>
      <c r="K2094" s="35"/>
      <c r="L2094" s="147" t="s">
        <v>261</v>
      </c>
      <c r="M2094" s="112" t="str">
        <f t="shared" si="58"/>
        <v>20233闽A07L5P</v>
      </c>
    </row>
    <row r="2095" s="85" customFormat="1" ht="20.1" customHeight="1" spans="1:13">
      <c r="A2095" s="98">
        <v>2094</v>
      </c>
      <c r="B2095" s="99">
        <v>44987</v>
      </c>
      <c r="C2095" s="143"/>
      <c r="D2095" s="152" t="s">
        <v>49</v>
      </c>
      <c r="E2095" s="100">
        <v>59602</v>
      </c>
      <c r="F2095" s="102">
        <v>7.43989687399291</v>
      </c>
      <c r="G2095" s="100">
        <v>31.03</v>
      </c>
      <c r="H2095" s="100">
        <v>230.86</v>
      </c>
      <c r="I2095" s="35">
        <v>527.26</v>
      </c>
      <c r="J2095" s="35" t="s">
        <v>50</v>
      </c>
      <c r="K2095" s="35"/>
      <c r="L2095" s="147" t="s">
        <v>261</v>
      </c>
      <c r="M2095" s="112" t="str">
        <f t="shared" si="58"/>
        <v>20233闽A07L5P</v>
      </c>
    </row>
    <row r="2096" s="85" customFormat="1" ht="20.1" customHeight="1" spans="1:13">
      <c r="A2096" s="98">
        <v>2095</v>
      </c>
      <c r="B2096" s="99">
        <v>44989</v>
      </c>
      <c r="C2096" s="143"/>
      <c r="D2096" s="152" t="s">
        <v>49</v>
      </c>
      <c r="E2096" s="100">
        <v>54850</v>
      </c>
      <c r="F2096" s="102">
        <v>7.44008027522936</v>
      </c>
      <c r="G2096" s="100">
        <v>34.88</v>
      </c>
      <c r="H2096" s="100">
        <v>259.51</v>
      </c>
      <c r="I2096" s="35">
        <v>267.75</v>
      </c>
      <c r="J2096" s="35" t="s">
        <v>50</v>
      </c>
      <c r="K2096" s="35"/>
      <c r="L2096" s="147" t="s">
        <v>261</v>
      </c>
      <c r="M2096" s="112" t="str">
        <f t="shared" si="58"/>
        <v>20233闽A07L5P</v>
      </c>
    </row>
    <row r="2097" s="85" customFormat="1" ht="20.1" customHeight="1" spans="1:13">
      <c r="A2097" s="98">
        <v>2096</v>
      </c>
      <c r="B2097" s="99">
        <v>44990</v>
      </c>
      <c r="C2097" s="143"/>
      <c r="D2097" s="152" t="s">
        <v>49</v>
      </c>
      <c r="E2097" s="100">
        <v>60122</v>
      </c>
      <c r="F2097" s="102">
        <v>7.43989603638726</v>
      </c>
      <c r="G2097" s="100">
        <v>30.78</v>
      </c>
      <c r="H2097" s="100">
        <v>229</v>
      </c>
      <c r="I2097" s="35">
        <v>538.75</v>
      </c>
      <c r="J2097" s="35" t="s">
        <v>50</v>
      </c>
      <c r="K2097" s="35"/>
      <c r="L2097" s="147" t="s">
        <v>261</v>
      </c>
      <c r="M2097" s="112" t="str">
        <f t="shared" si="58"/>
        <v>20233闽A07L5P</v>
      </c>
    </row>
    <row r="2098" s="85" customFormat="1" ht="20.1" customHeight="1" spans="1:13">
      <c r="A2098" s="98">
        <v>2097</v>
      </c>
      <c r="B2098" s="99">
        <v>44992</v>
      </c>
      <c r="C2098" s="143"/>
      <c r="D2098" s="152" t="s">
        <v>49</v>
      </c>
      <c r="E2098" s="100">
        <v>60349</v>
      </c>
      <c r="F2098" s="102">
        <v>7.43996062992126</v>
      </c>
      <c r="G2098" s="100">
        <v>30.48</v>
      </c>
      <c r="H2098" s="100">
        <v>226.77</v>
      </c>
      <c r="I2098" s="35">
        <v>811.98</v>
      </c>
      <c r="J2098" s="35" t="s">
        <v>50</v>
      </c>
      <c r="K2098" s="35"/>
      <c r="L2098" s="147" t="s">
        <v>261</v>
      </c>
      <c r="M2098" s="112" t="str">
        <f t="shared" si="58"/>
        <v>20233闽A07L5P</v>
      </c>
    </row>
    <row r="2099" s="85" customFormat="1" ht="20.1" customHeight="1" spans="1:13">
      <c r="A2099" s="98">
        <v>2098</v>
      </c>
      <c r="B2099" s="99">
        <v>44993</v>
      </c>
      <c r="C2099" s="143"/>
      <c r="D2099" s="152" t="s">
        <v>49</v>
      </c>
      <c r="E2099" s="100">
        <v>60616</v>
      </c>
      <c r="F2099" s="102">
        <v>7.43996333638863</v>
      </c>
      <c r="G2099" s="100">
        <v>32.73</v>
      </c>
      <c r="H2099" s="100">
        <v>243.51</v>
      </c>
      <c r="I2099" s="35">
        <v>568.47</v>
      </c>
      <c r="J2099" s="35" t="s">
        <v>50</v>
      </c>
      <c r="K2099" s="35"/>
      <c r="L2099" s="147" t="s">
        <v>261</v>
      </c>
      <c r="M2099" s="112" t="str">
        <f t="shared" si="58"/>
        <v>20233闽A07L5P</v>
      </c>
    </row>
    <row r="2100" s="85" customFormat="1" ht="20.1" customHeight="1" spans="1:13">
      <c r="A2100" s="98">
        <v>2099</v>
      </c>
      <c r="B2100" s="99">
        <v>44994</v>
      </c>
      <c r="C2100" s="143"/>
      <c r="D2100" s="152" t="s">
        <v>49</v>
      </c>
      <c r="E2100" s="100">
        <v>60840</v>
      </c>
      <c r="F2100" s="102">
        <v>7.4399078037537</v>
      </c>
      <c r="G2100" s="100">
        <v>30.37</v>
      </c>
      <c r="H2100" s="100">
        <v>225.95</v>
      </c>
      <c r="I2100" s="35">
        <v>321.75</v>
      </c>
      <c r="J2100" s="35" t="s">
        <v>50</v>
      </c>
      <c r="K2100" s="35"/>
      <c r="L2100" s="147" t="s">
        <v>261</v>
      </c>
      <c r="M2100" s="112" t="str">
        <f t="shared" si="58"/>
        <v>20233闽A07L5P</v>
      </c>
    </row>
    <row r="2101" s="85" customFormat="1" ht="20.1" customHeight="1" spans="1:13">
      <c r="A2101" s="98">
        <v>2100</v>
      </c>
      <c r="B2101" s="99">
        <v>44996</v>
      </c>
      <c r="C2101" s="143"/>
      <c r="D2101" s="152" t="s">
        <v>49</v>
      </c>
      <c r="E2101" s="100">
        <v>64054</v>
      </c>
      <c r="F2101" s="102">
        <v>7.43988075521696</v>
      </c>
      <c r="G2101" s="100">
        <v>30.19</v>
      </c>
      <c r="H2101" s="100">
        <v>224.61</v>
      </c>
      <c r="I2101" s="35">
        <v>97.14</v>
      </c>
      <c r="J2101" s="35" t="s">
        <v>50</v>
      </c>
      <c r="K2101" s="35"/>
      <c r="L2101" s="147" t="s">
        <v>261</v>
      </c>
      <c r="M2101" s="112" t="str">
        <f t="shared" ref="M2101:M2164" si="59">YEAR(B2101)&amp;MONTH(B2101)&amp;D2101</f>
        <v>20233闽A07L5P</v>
      </c>
    </row>
    <row r="2102" s="85" customFormat="1" ht="20.1" customHeight="1" spans="1:13">
      <c r="A2102" s="98">
        <v>2101</v>
      </c>
      <c r="B2102" s="99">
        <v>44998</v>
      </c>
      <c r="C2102" s="143"/>
      <c r="D2102" s="152" t="s">
        <v>49</v>
      </c>
      <c r="E2102" s="100">
        <v>61261</v>
      </c>
      <c r="F2102" s="102">
        <v>7.43797856049005</v>
      </c>
      <c r="G2102" s="100">
        <v>13.06</v>
      </c>
      <c r="H2102" s="100">
        <v>97.14</v>
      </c>
      <c r="I2102" s="35">
        <v>0</v>
      </c>
      <c r="J2102" s="35" t="s">
        <v>50</v>
      </c>
      <c r="K2102" s="35"/>
      <c r="L2102" s="147" t="s">
        <v>261</v>
      </c>
      <c r="M2102" s="112" t="str">
        <f t="shared" si="59"/>
        <v>20233闽A07L5P</v>
      </c>
    </row>
    <row r="2103" s="85" customFormat="1" ht="20.1" customHeight="1" spans="1:13">
      <c r="A2103" s="98">
        <v>2102</v>
      </c>
      <c r="B2103" s="99">
        <v>44999</v>
      </c>
      <c r="C2103" s="143"/>
      <c r="D2103" s="152" t="s">
        <v>49</v>
      </c>
      <c r="E2103" s="100">
        <v>61365</v>
      </c>
      <c r="F2103" s="102">
        <v>7.43989431968296</v>
      </c>
      <c r="G2103" s="100">
        <v>30.28</v>
      </c>
      <c r="H2103" s="100">
        <v>225.28</v>
      </c>
      <c r="I2103" s="35">
        <v>1274.72</v>
      </c>
      <c r="J2103" s="35" t="s">
        <v>50</v>
      </c>
      <c r="K2103" s="35"/>
      <c r="L2103" s="147" t="s">
        <v>261</v>
      </c>
      <c r="M2103" s="112" t="str">
        <f t="shared" si="59"/>
        <v>20233闽A07L5P</v>
      </c>
    </row>
    <row r="2104" s="85" customFormat="1" ht="20.1" customHeight="1" spans="1:13">
      <c r="A2104" s="98">
        <v>2103</v>
      </c>
      <c r="B2104" s="99">
        <v>45000</v>
      </c>
      <c r="C2104" s="143"/>
      <c r="D2104" s="152" t="s">
        <v>49</v>
      </c>
      <c r="E2104" s="100">
        <v>61592</v>
      </c>
      <c r="F2104" s="102">
        <v>7.43997361477573</v>
      </c>
      <c r="G2104" s="100">
        <v>30.32</v>
      </c>
      <c r="H2104" s="100">
        <v>225.58</v>
      </c>
      <c r="I2104" s="35">
        <v>1049.14</v>
      </c>
      <c r="J2104" s="35" t="s">
        <v>50</v>
      </c>
      <c r="K2104" s="35"/>
      <c r="L2104" s="147" t="s">
        <v>261</v>
      </c>
      <c r="M2104" s="112" t="str">
        <f t="shared" si="59"/>
        <v>20233闽A07L5P</v>
      </c>
    </row>
    <row r="2105" s="85" customFormat="1" ht="20.1" customHeight="1" spans="1:13">
      <c r="A2105" s="98">
        <v>2104</v>
      </c>
      <c r="B2105" s="99">
        <v>45002</v>
      </c>
      <c r="C2105" s="143"/>
      <c r="D2105" s="152" t="s">
        <v>49</v>
      </c>
      <c r="E2105" s="100">
        <v>61857</v>
      </c>
      <c r="F2105" s="102">
        <v>7.44002306805075</v>
      </c>
      <c r="G2105" s="100">
        <v>34.68</v>
      </c>
      <c r="H2105" s="100">
        <v>258.02</v>
      </c>
      <c r="I2105" s="35">
        <v>791.12</v>
      </c>
      <c r="J2105" s="35" t="s">
        <v>50</v>
      </c>
      <c r="K2105" s="35"/>
      <c r="L2105" s="147" t="s">
        <v>261</v>
      </c>
      <c r="M2105" s="112" t="str">
        <f t="shared" si="59"/>
        <v>20233闽A07L5P</v>
      </c>
    </row>
    <row r="2106" s="85" customFormat="1" ht="20.1" customHeight="1" spans="1:13">
      <c r="A2106" s="98">
        <v>2105</v>
      </c>
      <c r="B2106" s="99">
        <v>45005</v>
      </c>
      <c r="C2106" s="143"/>
      <c r="D2106" s="152" t="s">
        <v>49</v>
      </c>
      <c r="E2106" s="100">
        <v>62082</v>
      </c>
      <c r="F2106" s="102">
        <v>7.36014851485148</v>
      </c>
      <c r="G2106" s="100">
        <v>32.32</v>
      </c>
      <c r="H2106" s="100">
        <v>237.88</v>
      </c>
      <c r="I2106" s="35">
        <v>553.24</v>
      </c>
      <c r="J2106" s="35" t="s">
        <v>50</v>
      </c>
      <c r="K2106" s="35"/>
      <c r="L2106" s="147" t="s">
        <v>261</v>
      </c>
      <c r="M2106" s="112" t="str">
        <f t="shared" si="59"/>
        <v>20233闽A07L5P</v>
      </c>
    </row>
    <row r="2107" s="85" customFormat="1" ht="20.1" customHeight="1" spans="1:13">
      <c r="A2107" s="98">
        <v>2106</v>
      </c>
      <c r="B2107" s="99">
        <v>45007</v>
      </c>
      <c r="C2107" s="143"/>
      <c r="D2107" s="152" t="s">
        <v>49</v>
      </c>
      <c r="E2107" s="100">
        <v>62298</v>
      </c>
      <c r="F2107" s="102">
        <v>7.36018237082067</v>
      </c>
      <c r="G2107" s="100">
        <v>32.9</v>
      </c>
      <c r="H2107" s="100">
        <v>242.15</v>
      </c>
      <c r="I2107" s="35">
        <v>311.09</v>
      </c>
      <c r="J2107" s="35" t="s">
        <v>50</v>
      </c>
      <c r="K2107" s="35"/>
      <c r="L2107" s="147" t="s">
        <v>261</v>
      </c>
      <c r="M2107" s="112" t="str">
        <f t="shared" si="59"/>
        <v>20233闽A07L5P</v>
      </c>
    </row>
    <row r="2108" s="85" customFormat="1" ht="20.1" customHeight="1" spans="1:13">
      <c r="A2108" s="98">
        <v>2107</v>
      </c>
      <c r="B2108" s="99">
        <v>45008</v>
      </c>
      <c r="C2108" s="143"/>
      <c r="D2108" s="152" t="s">
        <v>49</v>
      </c>
      <c r="E2108" s="100">
        <v>62552</v>
      </c>
      <c r="F2108" s="102">
        <v>7.3599776411403</v>
      </c>
      <c r="G2108" s="100">
        <v>35.78</v>
      </c>
      <c r="H2108" s="100">
        <v>263.34</v>
      </c>
      <c r="I2108" s="35">
        <v>47.75</v>
      </c>
      <c r="J2108" s="35" t="s">
        <v>50</v>
      </c>
      <c r="K2108" s="35"/>
      <c r="L2108" s="147" t="s">
        <v>261</v>
      </c>
      <c r="M2108" s="112" t="str">
        <f t="shared" si="59"/>
        <v>20233闽A07L5P</v>
      </c>
    </row>
    <row r="2109" s="85" customFormat="1" ht="20.1" customHeight="1" spans="1:13">
      <c r="A2109" s="98">
        <v>2108</v>
      </c>
      <c r="B2109" s="99">
        <v>45010</v>
      </c>
      <c r="C2109" s="143"/>
      <c r="D2109" s="152" t="s">
        <v>49</v>
      </c>
      <c r="E2109" s="100">
        <v>62781</v>
      </c>
      <c r="F2109" s="102">
        <v>7.35995436394752</v>
      </c>
      <c r="G2109" s="100">
        <v>35.06</v>
      </c>
      <c r="H2109" s="100">
        <v>258.04</v>
      </c>
      <c r="I2109" s="35">
        <v>789.71</v>
      </c>
      <c r="J2109" s="35" t="s">
        <v>50</v>
      </c>
      <c r="K2109" s="35"/>
      <c r="L2109" s="147" t="s">
        <v>261</v>
      </c>
      <c r="M2109" s="112" t="str">
        <f t="shared" si="59"/>
        <v>20233闽A07L5P</v>
      </c>
    </row>
    <row r="2110" s="85" customFormat="1" ht="20.1" customHeight="1" spans="1:13">
      <c r="A2110" s="98">
        <v>2109</v>
      </c>
      <c r="B2110" s="99">
        <v>45012</v>
      </c>
      <c r="C2110" s="143"/>
      <c r="D2110" s="152" t="s">
        <v>49</v>
      </c>
      <c r="E2110" s="100">
        <v>62981</v>
      </c>
      <c r="F2110" s="102">
        <v>7.36017755231452</v>
      </c>
      <c r="G2110" s="100">
        <v>31.54</v>
      </c>
      <c r="H2110" s="100">
        <v>232.14</v>
      </c>
      <c r="I2110" s="35">
        <v>557.57</v>
      </c>
      <c r="J2110" s="35" t="s">
        <v>50</v>
      </c>
      <c r="K2110" s="35"/>
      <c r="L2110" s="147" t="s">
        <v>261</v>
      </c>
      <c r="M2110" s="112" t="str">
        <f t="shared" si="59"/>
        <v>20233闽A07L5P</v>
      </c>
    </row>
    <row r="2111" s="85" customFormat="1" ht="20.1" customHeight="1" spans="1:13">
      <c r="A2111" s="98">
        <v>2110</v>
      </c>
      <c r="B2111" s="99">
        <v>45013</v>
      </c>
      <c r="C2111" s="143"/>
      <c r="D2111" s="152" t="s">
        <v>49</v>
      </c>
      <c r="E2111" s="100">
        <v>63213</v>
      </c>
      <c r="F2111" s="102">
        <v>7.3600583090379</v>
      </c>
      <c r="G2111" s="100">
        <v>34.3</v>
      </c>
      <c r="H2111" s="100">
        <v>252.45</v>
      </c>
      <c r="I2111" s="35">
        <v>284.2</v>
      </c>
      <c r="J2111" s="35" t="s">
        <v>50</v>
      </c>
      <c r="K2111" s="35"/>
      <c r="L2111" s="147" t="s">
        <v>261</v>
      </c>
      <c r="M2111" s="112" t="str">
        <f t="shared" si="59"/>
        <v>20233闽A07L5P</v>
      </c>
    </row>
    <row r="2112" s="85" customFormat="1" ht="20.1" customHeight="1" spans="1:13">
      <c r="A2112" s="98">
        <v>2111</v>
      </c>
      <c r="B2112" s="99">
        <v>45015</v>
      </c>
      <c r="C2112" s="143"/>
      <c r="D2112" s="152" t="s">
        <v>49</v>
      </c>
      <c r="E2112" s="100">
        <v>63436</v>
      </c>
      <c r="F2112" s="102">
        <v>7.36008415990382</v>
      </c>
      <c r="G2112" s="100">
        <v>33.27</v>
      </c>
      <c r="H2112" s="100">
        <v>244.87</v>
      </c>
      <c r="I2112" s="35">
        <v>39.33</v>
      </c>
      <c r="J2112" s="35" t="s">
        <v>50</v>
      </c>
      <c r="K2112" s="35"/>
      <c r="L2112" s="147" t="s">
        <v>261</v>
      </c>
      <c r="M2112" s="112" t="str">
        <f t="shared" si="59"/>
        <v>20233闽A07L5P</v>
      </c>
    </row>
    <row r="2113" s="85" customFormat="1" ht="20.1" customHeight="1" spans="1:13">
      <c r="A2113" s="98">
        <v>2112</v>
      </c>
      <c r="B2113" s="99"/>
      <c r="C2113" s="143"/>
      <c r="D2113" s="152"/>
      <c r="E2113" s="100"/>
      <c r="F2113" s="102"/>
      <c r="G2113" s="100"/>
      <c r="H2113" s="100"/>
      <c r="I2113" s="35"/>
      <c r="J2113" s="35"/>
      <c r="K2113" s="35"/>
      <c r="L2113" s="147"/>
      <c r="M2113" s="112" t="str">
        <f t="shared" si="59"/>
        <v>19001</v>
      </c>
    </row>
    <row r="2114" s="85" customFormat="1" ht="20.1" customHeight="1" spans="1:13">
      <c r="A2114" s="98">
        <v>2113</v>
      </c>
      <c r="B2114" s="99">
        <v>44990</v>
      </c>
      <c r="C2114" s="143">
        <v>190002</v>
      </c>
      <c r="D2114" s="152" t="s">
        <v>92</v>
      </c>
      <c r="E2114" s="100">
        <v>186566</v>
      </c>
      <c r="F2114" s="102">
        <v>7.75005372877713</v>
      </c>
      <c r="G2114" s="100">
        <v>46.53</v>
      </c>
      <c r="H2114" s="100">
        <v>360.61</v>
      </c>
      <c r="I2114" s="35">
        <v>391.78</v>
      </c>
      <c r="J2114" s="35" t="s">
        <v>93</v>
      </c>
      <c r="K2114" s="35"/>
      <c r="L2114" s="147" t="s">
        <v>261</v>
      </c>
      <c r="M2114" s="112" t="str">
        <f t="shared" si="59"/>
        <v>20233闽A632Q8</v>
      </c>
    </row>
    <row r="2115" s="85" customFormat="1" ht="20.1" customHeight="1" spans="1:13">
      <c r="A2115" s="98">
        <v>2114</v>
      </c>
      <c r="B2115" s="99">
        <v>44997</v>
      </c>
      <c r="C2115" s="143">
        <v>190002</v>
      </c>
      <c r="D2115" s="152" t="s">
        <v>92</v>
      </c>
      <c r="E2115" s="100">
        <v>187270</v>
      </c>
      <c r="F2115" s="102">
        <v>7.74881329113924</v>
      </c>
      <c r="G2115" s="100">
        <v>50.56</v>
      </c>
      <c r="H2115" s="100">
        <v>391.78</v>
      </c>
      <c r="I2115" s="35">
        <v>0</v>
      </c>
      <c r="J2115" s="35" t="s">
        <v>93</v>
      </c>
      <c r="K2115" s="35"/>
      <c r="L2115" s="147" t="s">
        <v>261</v>
      </c>
      <c r="M2115" s="112" t="str">
        <f t="shared" si="59"/>
        <v>20233闽A632Q8</v>
      </c>
    </row>
    <row r="2116" s="85" customFormat="1" ht="20.1" customHeight="1" spans="1:13">
      <c r="A2116" s="98">
        <v>2115</v>
      </c>
      <c r="B2116" s="99">
        <v>45002</v>
      </c>
      <c r="C2116" s="143">
        <v>190002</v>
      </c>
      <c r="D2116" s="152" t="s">
        <v>92</v>
      </c>
      <c r="E2116" s="100">
        <v>187925</v>
      </c>
      <c r="F2116" s="102">
        <v>7.75</v>
      </c>
      <c r="G2116" s="100">
        <v>51.08</v>
      </c>
      <c r="H2116" s="100">
        <v>395.87</v>
      </c>
      <c r="I2116" s="35">
        <v>404.13</v>
      </c>
      <c r="J2116" s="35" t="s">
        <v>93</v>
      </c>
      <c r="K2116" s="35"/>
      <c r="L2116" s="147" t="s">
        <v>261</v>
      </c>
      <c r="M2116" s="112" t="str">
        <f t="shared" si="59"/>
        <v>20233闽A632Q8</v>
      </c>
    </row>
    <row r="2117" s="85" customFormat="1" ht="20.1" customHeight="1" spans="1:13">
      <c r="A2117" s="98">
        <v>2116</v>
      </c>
      <c r="B2117" s="99">
        <v>45009</v>
      </c>
      <c r="C2117" s="143">
        <v>190002</v>
      </c>
      <c r="D2117" s="152" t="s">
        <v>92</v>
      </c>
      <c r="E2117" s="100">
        <v>188587</v>
      </c>
      <c r="F2117" s="102">
        <v>7.66992226430138</v>
      </c>
      <c r="G2117" s="100">
        <v>50.17</v>
      </c>
      <c r="H2117" s="100">
        <v>384.8</v>
      </c>
      <c r="I2117" s="35">
        <v>19.33</v>
      </c>
      <c r="J2117" s="35" t="s">
        <v>93</v>
      </c>
      <c r="K2117" s="35"/>
      <c r="L2117" s="147" t="s">
        <v>261</v>
      </c>
      <c r="M2117" s="112" t="str">
        <f t="shared" si="59"/>
        <v>20233闽A632Q8</v>
      </c>
    </row>
    <row r="2118" s="85" customFormat="1" ht="20.1" customHeight="1" spans="1:13">
      <c r="A2118" s="98">
        <v>2117</v>
      </c>
      <c r="B2118" s="99">
        <v>45016</v>
      </c>
      <c r="C2118" s="143">
        <v>190002</v>
      </c>
      <c r="D2118" s="152" t="s">
        <v>92</v>
      </c>
      <c r="E2118" s="100">
        <v>189255</v>
      </c>
      <c r="F2118" s="102">
        <v>7.66871165644172</v>
      </c>
      <c r="G2118" s="100">
        <v>52.16</v>
      </c>
      <c r="H2118" s="100">
        <v>400</v>
      </c>
      <c r="I2118" s="35">
        <v>119.33</v>
      </c>
      <c r="J2118" s="35" t="s">
        <v>93</v>
      </c>
      <c r="K2118" s="35"/>
      <c r="L2118" s="147" t="s">
        <v>261</v>
      </c>
      <c r="M2118" s="112" t="str">
        <f t="shared" si="59"/>
        <v>20233闽A632Q8</v>
      </c>
    </row>
    <row r="2119" s="85" customFormat="1" ht="20.1" customHeight="1" spans="1:13">
      <c r="A2119" s="98">
        <v>2118</v>
      </c>
      <c r="B2119" s="99"/>
      <c r="C2119" s="143"/>
      <c r="D2119" s="152"/>
      <c r="E2119" s="100"/>
      <c r="F2119" s="102"/>
      <c r="G2119" s="100"/>
      <c r="H2119" s="100"/>
      <c r="I2119" s="35"/>
      <c r="J2119" s="35"/>
      <c r="K2119" s="35"/>
      <c r="L2119" s="147"/>
      <c r="M2119" s="112" t="str">
        <f t="shared" si="59"/>
        <v>19001</v>
      </c>
    </row>
    <row r="2120" s="85" customFormat="1" ht="20.1" customHeight="1" spans="1:13">
      <c r="A2120" s="98">
        <v>2119</v>
      </c>
      <c r="B2120" s="99">
        <v>44986</v>
      </c>
      <c r="C2120" s="143"/>
      <c r="D2120" s="152" t="s">
        <v>100</v>
      </c>
      <c r="E2120" s="100"/>
      <c r="F2120" s="102">
        <v>7.44010713754278</v>
      </c>
      <c r="G2120" s="100">
        <v>201.61</v>
      </c>
      <c r="H2120" s="100">
        <v>1500</v>
      </c>
      <c r="I2120" s="35">
        <v>0</v>
      </c>
      <c r="J2120" s="35" t="s">
        <v>53</v>
      </c>
      <c r="K2120" s="35"/>
      <c r="L2120" s="147" t="s">
        <v>261</v>
      </c>
      <c r="M2120" s="112" t="str">
        <f t="shared" si="59"/>
        <v>20233大铲车</v>
      </c>
    </row>
    <row r="2121" s="85" customFormat="1" ht="20.1" customHeight="1" spans="1:13">
      <c r="A2121" s="98">
        <v>2120</v>
      </c>
      <c r="B2121" s="99">
        <v>44989</v>
      </c>
      <c r="C2121" s="143"/>
      <c r="D2121" s="152" t="s">
        <v>100</v>
      </c>
      <c r="E2121" s="100"/>
      <c r="F2121" s="102">
        <v>7.44001043296818</v>
      </c>
      <c r="G2121" s="100">
        <v>191.7</v>
      </c>
      <c r="H2121" s="100">
        <v>1426.25</v>
      </c>
      <c r="I2121" s="35">
        <v>73.75</v>
      </c>
      <c r="J2121" s="35" t="s">
        <v>53</v>
      </c>
      <c r="K2121" s="35"/>
      <c r="L2121" s="147" t="s">
        <v>261</v>
      </c>
      <c r="M2121" s="112" t="str">
        <f t="shared" si="59"/>
        <v>20233大铲车</v>
      </c>
    </row>
    <row r="2122" s="85" customFormat="1" ht="20.1" customHeight="1" spans="1:13">
      <c r="A2122" s="98">
        <v>2121</v>
      </c>
      <c r="B2122" s="99">
        <v>44995</v>
      </c>
      <c r="C2122" s="143"/>
      <c r="D2122" s="152" t="s">
        <v>100</v>
      </c>
      <c r="E2122" s="100"/>
      <c r="F2122" s="102">
        <v>7.4399897854954</v>
      </c>
      <c r="G2122" s="100">
        <v>195.8</v>
      </c>
      <c r="H2122" s="100">
        <v>1456.75</v>
      </c>
      <c r="I2122" s="35">
        <v>117</v>
      </c>
      <c r="J2122" s="35" t="s">
        <v>231</v>
      </c>
      <c r="K2122" s="35"/>
      <c r="L2122" s="147" t="s">
        <v>261</v>
      </c>
      <c r="M2122" s="112" t="str">
        <f t="shared" si="59"/>
        <v>20233大铲车</v>
      </c>
    </row>
    <row r="2123" s="85" customFormat="1" ht="20.1" customHeight="1" spans="1:13">
      <c r="A2123" s="98">
        <v>2122</v>
      </c>
      <c r="B2123" s="99">
        <v>45000</v>
      </c>
      <c r="C2123" s="143"/>
      <c r="D2123" s="152" t="s">
        <v>100</v>
      </c>
      <c r="E2123" s="100"/>
      <c r="F2123" s="102">
        <v>7.43998436802144</v>
      </c>
      <c r="G2123" s="100">
        <v>179.12</v>
      </c>
      <c r="H2123" s="100">
        <v>1332.65</v>
      </c>
      <c r="I2123" s="35">
        <v>284.35</v>
      </c>
      <c r="J2123" s="35" t="s">
        <v>231</v>
      </c>
      <c r="K2123" s="35"/>
      <c r="L2123" s="147" t="s">
        <v>261</v>
      </c>
      <c r="M2123" s="112" t="str">
        <f t="shared" si="59"/>
        <v>20233大铲车</v>
      </c>
    </row>
    <row r="2124" s="85" customFormat="1" ht="20.1" customHeight="1" spans="1:13">
      <c r="A2124" s="98">
        <v>2123</v>
      </c>
      <c r="B2124" s="99">
        <v>45007</v>
      </c>
      <c r="C2124" s="143"/>
      <c r="D2124" s="152" t="s">
        <v>100</v>
      </c>
      <c r="E2124" s="100"/>
      <c r="F2124" s="102">
        <v>7.36013614124654</v>
      </c>
      <c r="G2124" s="100">
        <v>235.05</v>
      </c>
      <c r="H2124" s="100">
        <v>1730</v>
      </c>
      <c r="I2124" s="35">
        <v>1754.35</v>
      </c>
      <c r="J2124" s="35" t="s">
        <v>231</v>
      </c>
      <c r="K2124" s="35"/>
      <c r="L2124" s="147" t="s">
        <v>261</v>
      </c>
      <c r="M2124" s="112" t="str">
        <f t="shared" si="59"/>
        <v>20233大铲车</v>
      </c>
    </row>
    <row r="2125" s="85" customFormat="1" ht="20.1" customHeight="1" spans="1:13">
      <c r="A2125" s="98">
        <v>2124</v>
      </c>
      <c r="B2125" s="99">
        <v>45011</v>
      </c>
      <c r="C2125" s="143"/>
      <c r="D2125" s="152" t="s">
        <v>100</v>
      </c>
      <c r="E2125" s="100"/>
      <c r="F2125" s="102">
        <v>7.35998705082551</v>
      </c>
      <c r="G2125" s="100">
        <v>185.34</v>
      </c>
      <c r="H2125" s="100">
        <v>1364.1</v>
      </c>
      <c r="I2125" s="35">
        <v>390.25</v>
      </c>
      <c r="J2125" s="35" t="s">
        <v>231</v>
      </c>
      <c r="K2125" s="35"/>
      <c r="L2125" s="147" t="s">
        <v>261</v>
      </c>
      <c r="M2125" s="112" t="str">
        <f t="shared" si="59"/>
        <v>20233大铲车</v>
      </c>
    </row>
    <row r="2126" s="85" customFormat="1" ht="20.1" customHeight="1" spans="1:13">
      <c r="A2126" s="98">
        <v>2125</v>
      </c>
      <c r="B2126" s="99"/>
      <c r="C2126" s="143"/>
      <c r="D2126" s="152"/>
      <c r="E2126" s="100"/>
      <c r="F2126" s="102"/>
      <c r="G2126" s="100"/>
      <c r="H2126" s="100"/>
      <c r="I2126" s="35"/>
      <c r="J2126" s="35"/>
      <c r="K2126" s="35"/>
      <c r="L2126" s="147"/>
      <c r="M2126" s="112" t="str">
        <f t="shared" si="59"/>
        <v>19001</v>
      </c>
    </row>
    <row r="2127" s="85" customFormat="1" ht="20.1" customHeight="1" spans="1:13">
      <c r="A2127" s="98">
        <v>2126</v>
      </c>
      <c r="B2127" s="99">
        <v>44987</v>
      </c>
      <c r="C2127" s="143">
        <v>180021</v>
      </c>
      <c r="D2127" s="152" t="s">
        <v>84</v>
      </c>
      <c r="E2127" s="100">
        <v>18049</v>
      </c>
      <c r="F2127" s="102">
        <v>7.43993506493507</v>
      </c>
      <c r="G2127" s="100">
        <v>55.44</v>
      </c>
      <c r="H2127" s="100">
        <v>412.47</v>
      </c>
      <c r="I2127" s="35">
        <v>87.53</v>
      </c>
      <c r="J2127" s="35" t="s">
        <v>85</v>
      </c>
      <c r="K2127" s="35"/>
      <c r="L2127" s="147" t="s">
        <v>261</v>
      </c>
      <c r="M2127" s="112" t="str">
        <f t="shared" si="59"/>
        <v>20233闽A83P3B</v>
      </c>
    </row>
    <row r="2128" s="85" customFormat="1" ht="20.1" customHeight="1" spans="1:13">
      <c r="A2128" s="98">
        <v>2127</v>
      </c>
      <c r="B2128" s="99">
        <v>44998</v>
      </c>
      <c r="C2128" s="143">
        <v>180021</v>
      </c>
      <c r="D2128" s="152" t="s">
        <v>84</v>
      </c>
      <c r="E2128" s="100">
        <v>19020</v>
      </c>
      <c r="F2128" s="102">
        <v>7.44302721088435</v>
      </c>
      <c r="G2128" s="100">
        <v>11.76</v>
      </c>
      <c r="H2128" s="100">
        <v>87.53</v>
      </c>
      <c r="I2128" s="35">
        <v>0</v>
      </c>
      <c r="J2128" s="35" t="s">
        <v>85</v>
      </c>
      <c r="K2128" s="35"/>
      <c r="L2128" s="147" t="s">
        <v>261</v>
      </c>
      <c r="M2128" s="112" t="str">
        <f t="shared" si="59"/>
        <v>20233闽A83P3B</v>
      </c>
    </row>
    <row r="2129" s="85" customFormat="1" ht="20.1" customHeight="1" spans="1:13">
      <c r="A2129" s="98">
        <v>2128</v>
      </c>
      <c r="B2129" s="99">
        <v>45002</v>
      </c>
      <c r="C2129" s="143">
        <v>180021</v>
      </c>
      <c r="D2129" s="152" t="s">
        <v>84</v>
      </c>
      <c r="E2129" s="100">
        <v>19373</v>
      </c>
      <c r="F2129" s="102">
        <v>7.4386312918423</v>
      </c>
      <c r="G2129" s="100">
        <v>40.33</v>
      </c>
      <c r="H2129" s="100">
        <v>300</v>
      </c>
      <c r="I2129" s="35">
        <v>4700</v>
      </c>
      <c r="J2129" s="35" t="s">
        <v>85</v>
      </c>
      <c r="K2129" s="35"/>
      <c r="L2129" s="147" t="s">
        <v>492</v>
      </c>
      <c r="M2129" s="112" t="str">
        <f t="shared" si="59"/>
        <v>20233闽A83P3B</v>
      </c>
    </row>
    <row r="2130" s="85" customFormat="1" ht="20.1" customHeight="1" spans="1:13">
      <c r="A2130" s="98">
        <v>2129</v>
      </c>
      <c r="B2130" s="99">
        <v>45012</v>
      </c>
      <c r="C2130" s="143">
        <v>180021</v>
      </c>
      <c r="D2130" s="152" t="s">
        <v>84</v>
      </c>
      <c r="E2130" s="100">
        <v>20256</v>
      </c>
      <c r="F2130" s="102">
        <v>7.35938321359734</v>
      </c>
      <c r="G2130" s="100">
        <v>57.07</v>
      </c>
      <c r="H2130" s="100">
        <v>420</v>
      </c>
      <c r="I2130" s="35">
        <v>280</v>
      </c>
      <c r="J2130" s="35" t="s">
        <v>85</v>
      </c>
      <c r="K2130" s="35"/>
      <c r="L2130" s="147" t="s">
        <v>261</v>
      </c>
      <c r="M2130" s="112" t="str">
        <f t="shared" si="59"/>
        <v>20233闽A83P3B</v>
      </c>
    </row>
    <row r="2131" s="85" customFormat="1" ht="20.1" customHeight="1" spans="1:13">
      <c r="A2131" s="98">
        <v>2130</v>
      </c>
      <c r="B2131" s="99"/>
      <c r="C2131" s="143"/>
      <c r="D2131" s="152"/>
      <c r="E2131" s="100"/>
      <c r="F2131" s="102"/>
      <c r="G2131" s="100"/>
      <c r="H2131" s="100"/>
      <c r="I2131" s="35"/>
      <c r="J2131" s="35"/>
      <c r="K2131" s="35"/>
      <c r="L2131" s="147"/>
      <c r="M2131" s="112" t="str">
        <f t="shared" si="59"/>
        <v>19001</v>
      </c>
    </row>
    <row r="2132" s="85" customFormat="1" ht="20.1" customHeight="1" spans="1:13">
      <c r="A2132" s="98">
        <v>2131</v>
      </c>
      <c r="B2132" s="99">
        <v>44987</v>
      </c>
      <c r="C2132" s="155">
        <v>181001</v>
      </c>
      <c r="D2132" s="152" t="s">
        <v>90</v>
      </c>
      <c r="E2132" s="100">
        <v>71180</v>
      </c>
      <c r="F2132" s="102">
        <v>7.74932614555256</v>
      </c>
      <c r="G2132" s="100">
        <v>44.52</v>
      </c>
      <c r="H2132" s="100">
        <v>345</v>
      </c>
      <c r="I2132" s="35">
        <v>132.34</v>
      </c>
      <c r="J2132" s="35" t="s">
        <v>88</v>
      </c>
      <c r="K2132" s="35"/>
      <c r="L2132" s="147" t="s">
        <v>261</v>
      </c>
      <c r="M2132" s="112" t="str">
        <f t="shared" si="59"/>
        <v>20233闽A6AH75</v>
      </c>
    </row>
    <row r="2133" s="85" customFormat="1" ht="20.1" customHeight="1" spans="1:13">
      <c r="A2133" s="98">
        <v>2132</v>
      </c>
      <c r="B2133" s="99">
        <v>44995</v>
      </c>
      <c r="C2133" s="155">
        <v>181001</v>
      </c>
      <c r="D2133" s="152" t="s">
        <v>90</v>
      </c>
      <c r="E2133" s="100">
        <v>71760</v>
      </c>
      <c r="F2133" s="102">
        <v>7.74850564533983</v>
      </c>
      <c r="G2133" s="100">
        <v>45.17</v>
      </c>
      <c r="H2133" s="100">
        <v>350</v>
      </c>
      <c r="I2133" s="35">
        <v>282.34</v>
      </c>
      <c r="J2133" s="35" t="s">
        <v>88</v>
      </c>
      <c r="K2133" s="35"/>
      <c r="L2133" s="147" t="s">
        <v>261</v>
      </c>
      <c r="M2133" s="112" t="str">
        <f t="shared" si="59"/>
        <v>20233闽A6AH75</v>
      </c>
    </row>
    <row r="2134" s="85" customFormat="1" ht="20.1" customHeight="1" spans="1:13">
      <c r="A2134" s="98">
        <v>2133</v>
      </c>
      <c r="B2134" s="99">
        <v>45001</v>
      </c>
      <c r="C2134" s="155">
        <v>181001</v>
      </c>
      <c r="D2134" s="152" t="s">
        <v>90</v>
      </c>
      <c r="E2134" s="100">
        <v>72263</v>
      </c>
      <c r="F2134" s="102">
        <v>7.74885754023445</v>
      </c>
      <c r="G2134" s="100">
        <v>50.33</v>
      </c>
      <c r="H2134" s="100">
        <v>390</v>
      </c>
      <c r="I2134" s="35">
        <v>292.34</v>
      </c>
      <c r="J2134" s="35" t="s">
        <v>88</v>
      </c>
      <c r="K2134" s="35"/>
      <c r="L2134" s="147" t="s">
        <v>261</v>
      </c>
      <c r="M2134" s="112" t="str">
        <f t="shared" si="59"/>
        <v>20233闽A6AH75</v>
      </c>
    </row>
    <row r="2135" s="85" customFormat="1" ht="20.1" customHeight="1" spans="1:13">
      <c r="A2135" s="98">
        <v>2134</v>
      </c>
      <c r="B2135" s="99">
        <v>45006</v>
      </c>
      <c r="C2135" s="155">
        <v>181001</v>
      </c>
      <c r="D2135" s="152" t="s">
        <v>90</v>
      </c>
      <c r="E2135" s="100">
        <v>72926</v>
      </c>
      <c r="F2135" s="102">
        <v>7.66894018887723</v>
      </c>
      <c r="G2135" s="100">
        <v>38.12</v>
      </c>
      <c r="H2135" s="100">
        <v>292.34</v>
      </c>
      <c r="I2135" s="35">
        <v>0</v>
      </c>
      <c r="J2135" s="35" t="s">
        <v>88</v>
      </c>
      <c r="K2135" s="35"/>
      <c r="L2135" s="147" t="s">
        <v>261</v>
      </c>
      <c r="M2135" s="112" t="str">
        <f t="shared" si="59"/>
        <v>20233闽A6AH75</v>
      </c>
    </row>
    <row r="2136" s="85" customFormat="1" ht="20.1" customHeight="1" spans="1:13">
      <c r="A2136" s="98">
        <v>2135</v>
      </c>
      <c r="B2136" s="99">
        <v>45012</v>
      </c>
      <c r="C2136" s="155">
        <v>181001</v>
      </c>
      <c r="D2136" s="152" t="s">
        <v>90</v>
      </c>
      <c r="E2136" s="100">
        <v>73340</v>
      </c>
      <c r="F2136" s="102">
        <v>7.66985645933014</v>
      </c>
      <c r="G2136" s="100">
        <v>43.89</v>
      </c>
      <c r="H2136" s="100">
        <v>336.63</v>
      </c>
      <c r="I2136" s="35">
        <v>163.37</v>
      </c>
      <c r="J2136" s="35" t="s">
        <v>88</v>
      </c>
      <c r="K2136" s="35"/>
      <c r="L2136" s="147" t="s">
        <v>261</v>
      </c>
      <c r="M2136" s="112" t="str">
        <f t="shared" si="59"/>
        <v>20233闽A6AH75</v>
      </c>
    </row>
    <row r="2137" s="85" customFormat="1" ht="20.1" customHeight="1" spans="1:13">
      <c r="A2137" s="98">
        <v>2136</v>
      </c>
      <c r="B2137" s="99"/>
      <c r="C2137" s="143"/>
      <c r="D2137" s="152"/>
      <c r="E2137" s="100"/>
      <c r="F2137" s="102"/>
      <c r="G2137" s="100"/>
      <c r="H2137" s="100"/>
      <c r="I2137" s="35"/>
      <c r="J2137" s="35"/>
      <c r="K2137" s="35"/>
      <c r="L2137" s="147"/>
      <c r="M2137" s="112" t="str">
        <f t="shared" si="59"/>
        <v>19001</v>
      </c>
    </row>
    <row r="2138" s="85" customFormat="1" ht="20.1" customHeight="1" spans="1:13">
      <c r="A2138" s="98">
        <v>2137</v>
      </c>
      <c r="B2138" s="99">
        <v>44989</v>
      </c>
      <c r="C2138" s="143">
        <v>130015</v>
      </c>
      <c r="D2138" s="152" t="s">
        <v>61</v>
      </c>
      <c r="E2138" s="100">
        <v>9213</v>
      </c>
      <c r="F2138" s="102">
        <v>7.4398249452954</v>
      </c>
      <c r="G2138" s="100">
        <v>114.25</v>
      </c>
      <c r="H2138" s="100">
        <v>850</v>
      </c>
      <c r="I2138" s="35">
        <v>600</v>
      </c>
      <c r="J2138" s="35" t="s">
        <v>62</v>
      </c>
      <c r="K2138" s="35"/>
      <c r="L2138" s="147" t="s">
        <v>261</v>
      </c>
      <c r="M2138" s="112" t="str">
        <f t="shared" si="59"/>
        <v>20233闽AU9316</v>
      </c>
    </row>
    <row r="2139" s="85" customFormat="1" ht="20.1" customHeight="1" spans="1:13">
      <c r="A2139" s="98">
        <v>2138</v>
      </c>
      <c r="B2139" s="99">
        <v>44991</v>
      </c>
      <c r="C2139" s="143">
        <v>130015</v>
      </c>
      <c r="D2139" s="152" t="s">
        <v>61</v>
      </c>
      <c r="E2139" s="100">
        <v>9289</v>
      </c>
      <c r="F2139" s="102">
        <v>7.43955362678239</v>
      </c>
      <c r="G2139" s="100">
        <v>80.65</v>
      </c>
      <c r="H2139" s="100">
        <v>600</v>
      </c>
      <c r="I2139" s="35">
        <v>0</v>
      </c>
      <c r="J2139" s="35" t="s">
        <v>62</v>
      </c>
      <c r="K2139" s="35"/>
      <c r="L2139" s="147" t="s">
        <v>261</v>
      </c>
      <c r="M2139" s="112" t="str">
        <f t="shared" si="59"/>
        <v>20233闽AU9316</v>
      </c>
    </row>
    <row r="2140" s="85" customFormat="1" ht="20.1" customHeight="1" spans="1:13">
      <c r="A2140" s="98">
        <v>2139</v>
      </c>
      <c r="B2140" s="99">
        <v>44993</v>
      </c>
      <c r="C2140" s="143">
        <v>130015</v>
      </c>
      <c r="D2140" s="152" t="s">
        <v>61</v>
      </c>
      <c r="E2140" s="100">
        <v>9345</v>
      </c>
      <c r="F2140" s="102">
        <v>7.44008427706084</v>
      </c>
      <c r="G2140" s="100">
        <v>75.94</v>
      </c>
      <c r="H2140" s="100">
        <v>565</v>
      </c>
      <c r="I2140" s="35">
        <v>400</v>
      </c>
      <c r="J2140" s="35" t="s">
        <v>62</v>
      </c>
      <c r="K2140" s="35"/>
      <c r="L2140" s="147" t="s">
        <v>261</v>
      </c>
      <c r="M2140" s="112" t="str">
        <f t="shared" si="59"/>
        <v>20233闽AU9316</v>
      </c>
    </row>
    <row r="2141" s="85" customFormat="1" ht="20.1" customHeight="1" spans="1:13">
      <c r="A2141" s="98">
        <v>2140</v>
      </c>
      <c r="B2141" s="99">
        <v>44998</v>
      </c>
      <c r="C2141" s="143">
        <v>130015</v>
      </c>
      <c r="D2141" s="152" t="s">
        <v>61</v>
      </c>
      <c r="E2141" s="100">
        <v>9441</v>
      </c>
      <c r="F2141" s="102">
        <v>7.43997294555292</v>
      </c>
      <c r="G2141" s="100">
        <v>118.28</v>
      </c>
      <c r="H2141" s="100">
        <v>880</v>
      </c>
      <c r="I2141" s="35">
        <v>520</v>
      </c>
      <c r="J2141" s="35" t="s">
        <v>62</v>
      </c>
      <c r="K2141" s="35"/>
      <c r="L2141" s="147" t="s">
        <v>261</v>
      </c>
      <c r="M2141" s="112" t="str">
        <f t="shared" si="59"/>
        <v>20233闽AU9316</v>
      </c>
    </row>
    <row r="2142" s="85" customFormat="1" ht="20.1" customHeight="1" spans="1:13">
      <c r="A2142" s="98">
        <v>2141</v>
      </c>
      <c r="B2142" s="99">
        <v>45001</v>
      </c>
      <c r="C2142" s="143">
        <v>130015</v>
      </c>
      <c r="D2142" s="152" t="s">
        <v>61</v>
      </c>
      <c r="E2142" s="100">
        <v>9525</v>
      </c>
      <c r="F2142" s="102">
        <v>7.4402632708542</v>
      </c>
      <c r="G2142" s="100">
        <v>69.89</v>
      </c>
      <c r="H2142" s="100">
        <v>520</v>
      </c>
      <c r="I2142" s="35">
        <v>0</v>
      </c>
      <c r="J2142" s="35" t="s">
        <v>62</v>
      </c>
      <c r="K2142" s="35"/>
      <c r="L2142" s="147" t="s">
        <v>261</v>
      </c>
      <c r="M2142" s="112" t="str">
        <f t="shared" si="59"/>
        <v>20233闽AU9316</v>
      </c>
    </row>
    <row r="2143" s="85" customFormat="1" ht="20.1" customHeight="1" spans="1:13">
      <c r="A2143" s="98">
        <v>2142</v>
      </c>
      <c r="B2143" s="99">
        <v>45003</v>
      </c>
      <c r="C2143" s="143">
        <v>130015</v>
      </c>
      <c r="D2143" s="152" t="s">
        <v>61</v>
      </c>
      <c r="E2143" s="100">
        <v>9592</v>
      </c>
      <c r="F2143" s="102">
        <v>7.35994458394666</v>
      </c>
      <c r="G2143" s="100">
        <v>115.49</v>
      </c>
      <c r="H2143" s="100">
        <v>850</v>
      </c>
      <c r="I2143" s="35">
        <v>150</v>
      </c>
      <c r="J2143" s="35" t="s">
        <v>62</v>
      </c>
      <c r="K2143" s="35"/>
      <c r="L2143" s="147" t="s">
        <v>261</v>
      </c>
      <c r="M2143" s="112" t="str">
        <f t="shared" si="59"/>
        <v>20233闽AU9316</v>
      </c>
    </row>
    <row r="2144" s="85" customFormat="1" ht="20.1" customHeight="1" spans="1:13">
      <c r="A2144" s="98">
        <v>2143</v>
      </c>
      <c r="B2144" s="99">
        <v>45007</v>
      </c>
      <c r="C2144" s="143">
        <v>130015</v>
      </c>
      <c r="D2144" s="152" t="s">
        <v>61</v>
      </c>
      <c r="E2144" s="100">
        <v>9702</v>
      </c>
      <c r="F2144" s="102">
        <v>7.35985229942934</v>
      </c>
      <c r="G2144" s="100">
        <v>119.16</v>
      </c>
      <c r="H2144" s="100">
        <v>877</v>
      </c>
      <c r="I2144" s="35">
        <v>273</v>
      </c>
      <c r="J2144" s="35" t="s">
        <v>62</v>
      </c>
      <c r="K2144" s="35"/>
      <c r="L2144" s="147" t="s">
        <v>261</v>
      </c>
      <c r="M2144" s="112" t="str">
        <f t="shared" si="59"/>
        <v>20233闽AU9316</v>
      </c>
    </row>
    <row r="2145" s="85" customFormat="1" ht="20.1" customHeight="1" spans="1:13">
      <c r="A2145" s="98">
        <v>2144</v>
      </c>
      <c r="B2145" s="99">
        <v>45013</v>
      </c>
      <c r="C2145" s="143">
        <v>130015</v>
      </c>
      <c r="D2145" s="152" t="s">
        <v>61</v>
      </c>
      <c r="E2145" s="100">
        <v>9808</v>
      </c>
      <c r="F2145" s="102">
        <v>7.36015701668302</v>
      </c>
      <c r="G2145" s="100">
        <v>122.28</v>
      </c>
      <c r="H2145" s="100">
        <v>900</v>
      </c>
      <c r="I2145" s="35">
        <v>1373</v>
      </c>
      <c r="J2145" s="35" t="s">
        <v>62</v>
      </c>
      <c r="K2145" s="35"/>
      <c r="L2145" s="147" t="s">
        <v>261</v>
      </c>
      <c r="M2145" s="112" t="str">
        <f t="shared" si="59"/>
        <v>20233闽AU9316</v>
      </c>
    </row>
    <row r="2146" s="85" customFormat="1" ht="20.1" customHeight="1" spans="1:13">
      <c r="A2146" s="98">
        <v>2145</v>
      </c>
      <c r="B2146" s="99"/>
      <c r="C2146" s="143"/>
      <c r="D2146" s="152"/>
      <c r="E2146" s="100"/>
      <c r="F2146" s="102"/>
      <c r="G2146" s="100"/>
      <c r="H2146" s="100"/>
      <c r="I2146" s="35"/>
      <c r="J2146" s="35"/>
      <c r="K2146" s="35"/>
      <c r="L2146" s="147"/>
      <c r="M2146" s="112" t="str">
        <f t="shared" si="59"/>
        <v>19001</v>
      </c>
    </row>
    <row r="2147" s="85" customFormat="1" ht="20.1" customHeight="1" spans="1:13">
      <c r="A2147" s="98">
        <v>2146</v>
      </c>
      <c r="B2147" s="99">
        <v>44987</v>
      </c>
      <c r="C2147" s="143">
        <v>144001</v>
      </c>
      <c r="D2147" s="152" t="s">
        <v>41</v>
      </c>
      <c r="E2147" s="100">
        <v>162707</v>
      </c>
      <c r="F2147" s="102">
        <v>7.43999060518281</v>
      </c>
      <c r="G2147" s="100">
        <v>127.73</v>
      </c>
      <c r="H2147" s="100">
        <v>950.31</v>
      </c>
      <c r="I2147" s="35">
        <v>77.53</v>
      </c>
      <c r="J2147" s="35" t="s">
        <v>42</v>
      </c>
      <c r="K2147" s="35"/>
      <c r="L2147" s="147" t="s">
        <v>261</v>
      </c>
      <c r="M2147" s="112" t="str">
        <f t="shared" si="59"/>
        <v>20233闽AR5325</v>
      </c>
    </row>
    <row r="2148" s="85" customFormat="1" ht="20.1" customHeight="1" spans="1:13">
      <c r="A2148" s="98">
        <v>2147</v>
      </c>
      <c r="B2148" s="99">
        <v>44993</v>
      </c>
      <c r="C2148" s="143">
        <v>144001</v>
      </c>
      <c r="D2148" s="152" t="s">
        <v>41</v>
      </c>
      <c r="E2148" s="100">
        <v>163000</v>
      </c>
      <c r="F2148" s="102">
        <v>7.43997307203231</v>
      </c>
      <c r="G2148" s="100">
        <v>133.69</v>
      </c>
      <c r="H2148" s="100">
        <v>994.65</v>
      </c>
      <c r="I2148" s="35">
        <v>1082.88</v>
      </c>
      <c r="J2148" s="35" t="s">
        <v>42</v>
      </c>
      <c r="K2148" s="35"/>
      <c r="L2148" s="147" t="s">
        <v>261</v>
      </c>
      <c r="M2148" s="112" t="str">
        <f t="shared" si="59"/>
        <v>20233闽AR5325</v>
      </c>
    </row>
    <row r="2149" s="85" customFormat="1" ht="20.1" customHeight="1" spans="1:13">
      <c r="A2149" s="98">
        <v>2148</v>
      </c>
      <c r="B2149" s="99">
        <v>44997</v>
      </c>
      <c r="C2149" s="143">
        <v>144001</v>
      </c>
      <c r="D2149" s="152" t="s">
        <v>41</v>
      </c>
      <c r="E2149" s="100">
        <v>163252</v>
      </c>
      <c r="F2149" s="102">
        <v>7.44</v>
      </c>
      <c r="G2149" s="100">
        <v>122.5</v>
      </c>
      <c r="H2149" s="100">
        <v>911.4</v>
      </c>
      <c r="I2149" s="35">
        <v>171.48</v>
      </c>
      <c r="J2149" s="35" t="s">
        <v>42</v>
      </c>
      <c r="K2149" s="35"/>
      <c r="L2149" s="147" t="s">
        <v>261</v>
      </c>
      <c r="M2149" s="112" t="str">
        <f t="shared" si="59"/>
        <v>20233闽AR5325</v>
      </c>
    </row>
    <row r="2150" s="85" customFormat="1" ht="20.1" customHeight="1" spans="1:13">
      <c r="A2150" s="98">
        <v>2149</v>
      </c>
      <c r="B2150" s="99">
        <v>45002</v>
      </c>
      <c r="C2150" s="143">
        <v>144001</v>
      </c>
      <c r="D2150" s="152" t="s">
        <v>41</v>
      </c>
      <c r="E2150" s="100">
        <v>163547</v>
      </c>
      <c r="F2150" s="102">
        <v>7.44002038142379</v>
      </c>
      <c r="G2150" s="100">
        <v>137.38</v>
      </c>
      <c r="H2150" s="100">
        <v>1022.11</v>
      </c>
      <c r="I2150" s="35">
        <v>108.52</v>
      </c>
      <c r="J2150" s="35" t="s">
        <v>42</v>
      </c>
      <c r="K2150" s="35"/>
      <c r="L2150" s="147" t="s">
        <v>261</v>
      </c>
      <c r="M2150" s="112" t="str">
        <f t="shared" si="59"/>
        <v>20233闽AR5325</v>
      </c>
    </row>
    <row r="2151" s="85" customFormat="1" ht="20.1" customHeight="1" spans="1:13">
      <c r="A2151" s="98">
        <v>2150</v>
      </c>
      <c r="B2151" s="99">
        <v>45006</v>
      </c>
      <c r="C2151" s="143">
        <v>144001</v>
      </c>
      <c r="D2151" s="152" t="s">
        <v>41</v>
      </c>
      <c r="E2151" s="100">
        <v>163810</v>
      </c>
      <c r="F2151" s="102">
        <v>7.36003236245955</v>
      </c>
      <c r="G2151" s="100">
        <v>135.96</v>
      </c>
      <c r="H2151" s="100">
        <v>1000.67</v>
      </c>
      <c r="I2151" s="35">
        <v>107.85</v>
      </c>
      <c r="J2151" s="35" t="s">
        <v>42</v>
      </c>
      <c r="K2151" s="35"/>
      <c r="L2151" s="147" t="s">
        <v>261</v>
      </c>
      <c r="M2151" s="112" t="str">
        <f t="shared" si="59"/>
        <v>20233闽AR5325</v>
      </c>
    </row>
    <row r="2152" s="85" customFormat="1" ht="20.1" customHeight="1" spans="1:13">
      <c r="A2152" s="98">
        <v>2151</v>
      </c>
      <c r="B2152" s="99">
        <v>45010</v>
      </c>
      <c r="C2152" s="143">
        <v>144001</v>
      </c>
      <c r="D2152" s="152" t="s">
        <v>41</v>
      </c>
      <c r="E2152" s="100">
        <v>164101</v>
      </c>
      <c r="F2152" s="102">
        <v>7.36002157663559</v>
      </c>
      <c r="G2152" s="100">
        <v>129.77</v>
      </c>
      <c r="H2152" s="100">
        <v>955.11</v>
      </c>
      <c r="I2152" s="35">
        <v>117.74</v>
      </c>
      <c r="J2152" s="35" t="s">
        <v>42</v>
      </c>
      <c r="K2152" s="35"/>
      <c r="L2152" s="147" t="s">
        <v>261</v>
      </c>
      <c r="M2152" s="112" t="str">
        <f t="shared" si="59"/>
        <v>20233闽AR5325</v>
      </c>
    </row>
    <row r="2153" s="85" customFormat="1" ht="20.1" customHeight="1" spans="1:13">
      <c r="A2153" s="98">
        <v>2152</v>
      </c>
      <c r="B2153" s="99">
        <v>45014</v>
      </c>
      <c r="C2153" s="143">
        <v>144001</v>
      </c>
      <c r="D2153" s="152" t="s">
        <v>41</v>
      </c>
      <c r="E2153" s="100">
        <v>164388</v>
      </c>
      <c r="F2153" s="102">
        <v>7.36052631578947</v>
      </c>
      <c r="G2153" s="100">
        <v>22.8</v>
      </c>
      <c r="H2153" s="100">
        <v>167.82</v>
      </c>
      <c r="I2153" s="35">
        <v>0</v>
      </c>
      <c r="J2153" s="35" t="s">
        <v>40</v>
      </c>
      <c r="K2153" s="35"/>
      <c r="L2153" s="147" t="s">
        <v>493</v>
      </c>
      <c r="M2153" s="112" t="str">
        <f t="shared" si="59"/>
        <v>20233闽AR5325</v>
      </c>
    </row>
    <row r="2154" s="85" customFormat="1" ht="20.1" customHeight="1" spans="1:13">
      <c r="A2154" s="98">
        <v>2153</v>
      </c>
      <c r="B2154" s="99">
        <v>45015</v>
      </c>
      <c r="C2154" s="143">
        <v>144001</v>
      </c>
      <c r="D2154" s="152" t="s">
        <v>41</v>
      </c>
      <c r="E2154" s="100">
        <v>164421</v>
      </c>
      <c r="F2154" s="102">
        <v>7.35998081381405</v>
      </c>
      <c r="G2154" s="100">
        <v>125.09</v>
      </c>
      <c r="H2154" s="100">
        <v>920.66</v>
      </c>
      <c r="I2154" s="35">
        <v>197.08</v>
      </c>
      <c r="J2154" s="35" t="s">
        <v>42</v>
      </c>
      <c r="K2154" s="35"/>
      <c r="L2154" s="147" t="s">
        <v>261</v>
      </c>
      <c r="M2154" s="112" t="str">
        <f t="shared" si="59"/>
        <v>20233闽AR5325</v>
      </c>
    </row>
    <row r="2155" s="85" customFormat="1" ht="20.1" customHeight="1" spans="1:13">
      <c r="A2155" s="98">
        <v>2154</v>
      </c>
      <c r="B2155" s="99"/>
      <c r="C2155" s="143"/>
      <c r="D2155" s="152"/>
      <c r="E2155" s="100"/>
      <c r="F2155" s="102"/>
      <c r="G2155" s="100"/>
      <c r="H2155" s="100"/>
      <c r="I2155" s="35"/>
      <c r="J2155" s="35"/>
      <c r="K2155" s="35"/>
      <c r="L2155" s="147"/>
      <c r="M2155" s="112" t="str">
        <f t="shared" si="59"/>
        <v>19001</v>
      </c>
    </row>
    <row r="2156" s="85" customFormat="1" ht="20.1" customHeight="1" spans="1:13">
      <c r="A2156" s="98">
        <v>2155</v>
      </c>
      <c r="B2156" s="99">
        <v>44986</v>
      </c>
      <c r="C2156" s="143">
        <v>141012</v>
      </c>
      <c r="D2156" s="152" t="s">
        <v>34</v>
      </c>
      <c r="E2156" s="100">
        <v>43135</v>
      </c>
      <c r="F2156" s="102">
        <v>7.44011119287057</v>
      </c>
      <c r="G2156" s="100">
        <v>122.31</v>
      </c>
      <c r="H2156" s="100">
        <v>910</v>
      </c>
      <c r="I2156" s="35">
        <v>1090</v>
      </c>
      <c r="J2156" s="35" t="s">
        <v>29</v>
      </c>
      <c r="K2156" s="35"/>
      <c r="L2156" s="147" t="s">
        <v>261</v>
      </c>
      <c r="M2156" s="112" t="str">
        <f t="shared" si="59"/>
        <v>20233闽AU9387</v>
      </c>
    </row>
    <row r="2157" s="85" customFormat="1" ht="20.1" customHeight="1" spans="1:13">
      <c r="A2157" s="98">
        <v>2156</v>
      </c>
      <c r="B2157" s="99">
        <v>44988</v>
      </c>
      <c r="C2157" s="143">
        <v>141012</v>
      </c>
      <c r="D2157" s="152" t="s">
        <v>34</v>
      </c>
      <c r="E2157" s="100">
        <v>43497</v>
      </c>
      <c r="F2157" s="102">
        <v>7.43999684816011</v>
      </c>
      <c r="G2157" s="100">
        <v>126.91</v>
      </c>
      <c r="H2157" s="100">
        <v>944.21</v>
      </c>
      <c r="I2157" s="35">
        <v>117.79</v>
      </c>
      <c r="J2157" s="35" t="s">
        <v>450</v>
      </c>
      <c r="K2157" s="35"/>
      <c r="L2157" s="147" t="s">
        <v>261</v>
      </c>
      <c r="M2157" s="112" t="str">
        <f t="shared" si="59"/>
        <v>20233闽AU9387</v>
      </c>
    </row>
    <row r="2158" s="85" customFormat="1" ht="20.1" customHeight="1" spans="1:13">
      <c r="A2158" s="98">
        <v>2157</v>
      </c>
      <c r="B2158" s="99">
        <v>44989</v>
      </c>
      <c r="C2158" s="143">
        <v>141012</v>
      </c>
      <c r="D2158" s="152" t="s">
        <v>34</v>
      </c>
      <c r="E2158" s="100">
        <v>43796</v>
      </c>
      <c r="F2158" s="102">
        <v>7.43990843189622</v>
      </c>
      <c r="G2158" s="100">
        <v>131.05</v>
      </c>
      <c r="H2158" s="100">
        <v>975</v>
      </c>
      <c r="I2158" s="35">
        <v>2142.79</v>
      </c>
      <c r="J2158" s="35" t="s">
        <v>450</v>
      </c>
      <c r="K2158" s="35"/>
      <c r="L2158" s="147" t="s">
        <v>261</v>
      </c>
      <c r="M2158" s="112" t="str">
        <f t="shared" si="59"/>
        <v>20233闽AU9387</v>
      </c>
    </row>
    <row r="2159" s="85" customFormat="1" ht="20.1" customHeight="1" spans="1:13">
      <c r="A2159" s="98">
        <v>2158</v>
      </c>
      <c r="B2159" s="99">
        <v>44990</v>
      </c>
      <c r="C2159" s="143">
        <v>141012</v>
      </c>
      <c r="D2159" s="152" t="s">
        <v>34</v>
      </c>
      <c r="E2159" s="100">
        <v>44170</v>
      </c>
      <c r="F2159" s="102">
        <v>7.44</v>
      </c>
      <c r="G2159" s="100">
        <v>125.25</v>
      </c>
      <c r="H2159" s="100">
        <v>931.86</v>
      </c>
      <c r="I2159" s="35">
        <v>1178.93</v>
      </c>
      <c r="J2159" s="35" t="s">
        <v>450</v>
      </c>
      <c r="K2159" s="35"/>
      <c r="L2159" s="147" t="s">
        <v>261</v>
      </c>
      <c r="M2159" s="112" t="str">
        <f t="shared" si="59"/>
        <v>20233闽AU9387</v>
      </c>
    </row>
    <row r="2160" s="85" customFormat="1" ht="20.1" customHeight="1" spans="1:13">
      <c r="A2160" s="98">
        <v>2159</v>
      </c>
      <c r="B2160" s="99">
        <v>44991</v>
      </c>
      <c r="C2160" s="143">
        <v>141012</v>
      </c>
      <c r="D2160" s="152" t="s">
        <v>34</v>
      </c>
      <c r="E2160" s="100">
        <v>44544</v>
      </c>
      <c r="F2160" s="102">
        <v>7.43995607498627</v>
      </c>
      <c r="G2160" s="100">
        <v>127.49</v>
      </c>
      <c r="H2160" s="100">
        <v>948.52</v>
      </c>
      <c r="I2160" s="35">
        <v>230.41</v>
      </c>
      <c r="J2160" s="35" t="s">
        <v>29</v>
      </c>
      <c r="K2160" s="35"/>
      <c r="L2160" s="147" t="s">
        <v>261</v>
      </c>
      <c r="M2160" s="112" t="str">
        <f t="shared" si="59"/>
        <v>20233闽AU9387</v>
      </c>
    </row>
    <row r="2161" s="85" customFormat="1" ht="20.1" customHeight="1" spans="1:13">
      <c r="A2161" s="98">
        <v>2160</v>
      </c>
      <c r="B2161" s="99">
        <v>44994</v>
      </c>
      <c r="C2161" s="143">
        <v>141012</v>
      </c>
      <c r="D2161" s="152" t="s">
        <v>34</v>
      </c>
      <c r="E2161" s="100">
        <v>44843</v>
      </c>
      <c r="F2161" s="102">
        <v>7.43759231905465</v>
      </c>
      <c r="G2161" s="100">
        <v>27.08</v>
      </c>
      <c r="H2161" s="100">
        <v>201.41</v>
      </c>
      <c r="I2161" s="35">
        <v>0</v>
      </c>
      <c r="J2161" s="35" t="s">
        <v>450</v>
      </c>
      <c r="K2161" s="35"/>
      <c r="L2161" s="147" t="s">
        <v>261</v>
      </c>
      <c r="M2161" s="112" t="str">
        <f t="shared" si="59"/>
        <v>20233闽AU9387</v>
      </c>
    </row>
    <row r="2162" s="85" customFormat="1" ht="20.1" customHeight="1" spans="1:13">
      <c r="A2162" s="98">
        <v>2161</v>
      </c>
      <c r="B2162" s="99">
        <v>44994</v>
      </c>
      <c r="C2162" s="143">
        <v>141012</v>
      </c>
      <c r="D2162" s="152" t="s">
        <v>34</v>
      </c>
      <c r="E2162" s="100">
        <v>45006</v>
      </c>
      <c r="F2162" s="102">
        <v>7.43997519956599</v>
      </c>
      <c r="G2162" s="100">
        <v>129.03</v>
      </c>
      <c r="H2162" s="100">
        <v>959.98</v>
      </c>
      <c r="I2162" s="35">
        <v>2040.02</v>
      </c>
      <c r="J2162" s="35" t="s">
        <v>450</v>
      </c>
      <c r="K2162" s="35"/>
      <c r="L2162" s="147" t="s">
        <v>261</v>
      </c>
      <c r="M2162" s="112" t="str">
        <f t="shared" si="59"/>
        <v>20233闽AU9387</v>
      </c>
    </row>
    <row r="2163" s="85" customFormat="1" ht="20.1" customHeight="1" spans="1:13">
      <c r="A2163" s="98">
        <v>2162</v>
      </c>
      <c r="B2163" s="99">
        <v>44996</v>
      </c>
      <c r="C2163" s="143">
        <v>141012</v>
      </c>
      <c r="D2163" s="152" t="s">
        <v>34</v>
      </c>
      <c r="E2163" s="100">
        <v>45301</v>
      </c>
      <c r="F2163" s="102">
        <v>7.43994426381793</v>
      </c>
      <c r="G2163" s="100">
        <v>107.65</v>
      </c>
      <c r="H2163" s="100">
        <v>800.91</v>
      </c>
      <c r="I2163" s="35">
        <v>1239.11</v>
      </c>
      <c r="J2163" s="35" t="s">
        <v>450</v>
      </c>
      <c r="K2163" s="35"/>
      <c r="L2163" s="147" t="s">
        <v>261</v>
      </c>
      <c r="M2163" s="112" t="str">
        <f t="shared" si="59"/>
        <v>20233闽AU9387</v>
      </c>
    </row>
    <row r="2164" s="85" customFormat="1" ht="20.1" customHeight="1" spans="1:13">
      <c r="A2164" s="98">
        <v>2163</v>
      </c>
      <c r="B2164" s="99">
        <v>45001</v>
      </c>
      <c r="C2164" s="143">
        <v>141012</v>
      </c>
      <c r="D2164" s="152" t="s">
        <v>34</v>
      </c>
      <c r="E2164" s="100">
        <v>45455</v>
      </c>
      <c r="F2164" s="102">
        <v>7.43992479917963</v>
      </c>
      <c r="G2164" s="100">
        <v>58.51</v>
      </c>
      <c r="H2164" s="100">
        <v>435.31</v>
      </c>
      <c r="I2164" s="35">
        <v>772.05</v>
      </c>
      <c r="J2164" s="35" t="s">
        <v>450</v>
      </c>
      <c r="K2164" s="35"/>
      <c r="L2164" s="147" t="s">
        <v>261</v>
      </c>
      <c r="M2164" s="112" t="str">
        <f t="shared" si="59"/>
        <v>20233闽AU9387</v>
      </c>
    </row>
    <row r="2165" s="85" customFormat="1" ht="20.1" customHeight="1" spans="1:13">
      <c r="A2165" s="98">
        <v>2164</v>
      </c>
      <c r="B2165" s="99">
        <v>45002</v>
      </c>
      <c r="C2165" s="143">
        <v>141012</v>
      </c>
      <c r="D2165" s="152" t="s">
        <v>34</v>
      </c>
      <c r="E2165" s="100">
        <v>45864</v>
      </c>
      <c r="F2165" s="102">
        <v>7.43998044965787</v>
      </c>
      <c r="G2165" s="100">
        <v>102.3</v>
      </c>
      <c r="H2165" s="100">
        <v>761.11</v>
      </c>
      <c r="I2165" s="35">
        <v>1.04</v>
      </c>
      <c r="J2165" s="35" t="s">
        <v>450</v>
      </c>
      <c r="K2165" s="35"/>
      <c r="L2165" s="147" t="s">
        <v>261</v>
      </c>
      <c r="M2165" s="112" t="str">
        <f t="shared" ref="M2165:M2228" si="60">YEAR(B2165)&amp;MONTH(B2165)&amp;D2165</f>
        <v>20233闽AU9387</v>
      </c>
    </row>
    <row r="2166" s="85" customFormat="1" ht="20.1" customHeight="1" spans="1:13">
      <c r="A2166" s="98">
        <v>2165</v>
      </c>
      <c r="B2166" s="99">
        <v>45003</v>
      </c>
      <c r="C2166" s="143">
        <v>141012</v>
      </c>
      <c r="D2166" s="152" t="s">
        <v>34</v>
      </c>
      <c r="E2166" s="100">
        <v>46088</v>
      </c>
      <c r="F2166" s="102">
        <v>7.35991940223323</v>
      </c>
      <c r="G2166" s="100">
        <v>119.11</v>
      </c>
      <c r="H2166" s="100">
        <v>876.64</v>
      </c>
      <c r="I2166" s="35">
        <v>2124.4</v>
      </c>
      <c r="J2166" s="35" t="s">
        <v>450</v>
      </c>
      <c r="K2166" s="35"/>
      <c r="L2166" s="147" t="s">
        <v>261</v>
      </c>
      <c r="M2166" s="112" t="str">
        <f t="shared" si="60"/>
        <v>20233闽AU9387</v>
      </c>
    </row>
    <row r="2167" s="85" customFormat="1" ht="20.1" customHeight="1" spans="1:13">
      <c r="A2167" s="98">
        <v>2166</v>
      </c>
      <c r="B2167" s="99">
        <v>45004</v>
      </c>
      <c r="C2167" s="143">
        <v>141012</v>
      </c>
      <c r="D2167" s="152" t="s">
        <v>34</v>
      </c>
      <c r="E2167" s="100">
        <v>46387</v>
      </c>
      <c r="F2167" s="102">
        <v>7.35993208828523</v>
      </c>
      <c r="G2167" s="100">
        <v>111.91</v>
      </c>
      <c r="H2167" s="100">
        <v>823.65</v>
      </c>
      <c r="I2167" s="35">
        <v>1275.85</v>
      </c>
      <c r="J2167" s="35" t="s">
        <v>450</v>
      </c>
      <c r="K2167" s="35"/>
      <c r="L2167" s="147" t="s">
        <v>261</v>
      </c>
      <c r="M2167" s="112" t="str">
        <f t="shared" si="60"/>
        <v>20233闽AU9387</v>
      </c>
    </row>
    <row r="2168" s="85" customFormat="1" ht="20.1" customHeight="1" spans="1:13">
      <c r="A2168" s="98">
        <v>2167</v>
      </c>
      <c r="B2168" s="99">
        <v>45007</v>
      </c>
      <c r="C2168" s="143">
        <v>141012</v>
      </c>
      <c r="D2168" s="152" t="s">
        <v>34</v>
      </c>
      <c r="E2168" s="100">
        <v>46703</v>
      </c>
      <c r="F2168" s="102">
        <v>7.35992937615605</v>
      </c>
      <c r="G2168" s="100">
        <v>118.94</v>
      </c>
      <c r="H2168" s="100">
        <v>875.39</v>
      </c>
      <c r="I2168" s="35">
        <v>400.46</v>
      </c>
      <c r="J2168" s="35" t="s">
        <v>450</v>
      </c>
      <c r="K2168" s="35"/>
      <c r="L2168" s="147" t="s">
        <v>261</v>
      </c>
      <c r="M2168" s="112" t="str">
        <f t="shared" si="60"/>
        <v>20233闽AU9387</v>
      </c>
    </row>
    <row r="2169" s="85" customFormat="1" ht="20.1" customHeight="1" spans="1:13">
      <c r="A2169" s="98">
        <v>2168</v>
      </c>
      <c r="B2169" s="99">
        <v>45008</v>
      </c>
      <c r="C2169" s="143">
        <v>141012</v>
      </c>
      <c r="D2169" s="152" t="s">
        <v>34</v>
      </c>
      <c r="E2169" s="100">
        <v>47078</v>
      </c>
      <c r="F2169" s="102">
        <v>7.35997043363995</v>
      </c>
      <c r="G2169" s="100">
        <v>121.76</v>
      </c>
      <c r="H2169" s="100">
        <v>896.15</v>
      </c>
      <c r="I2169" s="35">
        <v>1473.19</v>
      </c>
      <c r="J2169" s="35" t="s">
        <v>29</v>
      </c>
      <c r="K2169" s="35"/>
      <c r="L2169" s="147" t="s">
        <v>261</v>
      </c>
      <c r="M2169" s="112" t="str">
        <f t="shared" si="60"/>
        <v>20233闽AU9387</v>
      </c>
    </row>
    <row r="2170" s="85" customFormat="1" ht="20.1" customHeight="1" spans="1:13">
      <c r="A2170" s="98">
        <v>2169</v>
      </c>
      <c r="B2170" s="99">
        <v>45009</v>
      </c>
      <c r="C2170" s="143">
        <v>141012</v>
      </c>
      <c r="D2170" s="152" t="s">
        <v>34</v>
      </c>
      <c r="E2170" s="100">
        <v>47320</v>
      </c>
      <c r="F2170" s="102">
        <v>7.35995694294941</v>
      </c>
      <c r="G2170" s="100">
        <v>92.9</v>
      </c>
      <c r="H2170" s="100">
        <v>683.74</v>
      </c>
      <c r="I2170" s="35">
        <v>774.45</v>
      </c>
      <c r="J2170" s="35" t="s">
        <v>494</v>
      </c>
      <c r="K2170" s="35"/>
      <c r="L2170" s="147" t="s">
        <v>261</v>
      </c>
      <c r="M2170" s="112" t="str">
        <f t="shared" si="60"/>
        <v>20233闽AU9387</v>
      </c>
    </row>
    <row r="2171" s="85" customFormat="1" ht="20.1" customHeight="1" spans="1:13">
      <c r="A2171" s="98">
        <v>2170</v>
      </c>
      <c r="B2171" s="99">
        <v>45011</v>
      </c>
      <c r="C2171" s="143">
        <v>141012</v>
      </c>
      <c r="D2171" s="152" t="s">
        <v>34</v>
      </c>
      <c r="E2171" s="100">
        <v>47632</v>
      </c>
      <c r="F2171" s="102">
        <v>7.35998071359691</v>
      </c>
      <c r="G2171" s="100">
        <v>103.7</v>
      </c>
      <c r="H2171" s="100">
        <v>763.23</v>
      </c>
      <c r="I2171" s="35">
        <v>0</v>
      </c>
      <c r="J2171" s="35" t="s">
        <v>450</v>
      </c>
      <c r="K2171" s="35"/>
      <c r="L2171" s="147" t="s">
        <v>261</v>
      </c>
      <c r="M2171" s="112" t="str">
        <f t="shared" si="60"/>
        <v>20233闽AU9387</v>
      </c>
    </row>
    <row r="2172" s="85" customFormat="1" ht="20.1" customHeight="1" spans="1:13">
      <c r="A2172" s="98">
        <v>2171</v>
      </c>
      <c r="B2172" s="99">
        <v>45012</v>
      </c>
      <c r="C2172" s="143">
        <v>141012</v>
      </c>
      <c r="D2172" s="152" t="s">
        <v>34</v>
      </c>
      <c r="E2172" s="100">
        <v>47829</v>
      </c>
      <c r="F2172" s="102">
        <v>7.35999289078468</v>
      </c>
      <c r="G2172" s="100">
        <v>112.53</v>
      </c>
      <c r="H2172" s="100">
        <v>828.22</v>
      </c>
      <c r="I2172" s="35">
        <v>2171.78</v>
      </c>
      <c r="J2172" s="35" t="s">
        <v>450</v>
      </c>
      <c r="K2172" s="35"/>
      <c r="L2172" s="147" t="s">
        <v>261</v>
      </c>
      <c r="M2172" s="112" t="str">
        <f t="shared" si="60"/>
        <v>20233闽AU9387</v>
      </c>
    </row>
    <row r="2173" s="85" customFormat="1" ht="20.1" customHeight="1" spans="1:13">
      <c r="A2173" s="98">
        <v>2172</v>
      </c>
      <c r="B2173" s="99">
        <v>45013</v>
      </c>
      <c r="C2173" s="143">
        <v>141012</v>
      </c>
      <c r="D2173" s="152" t="s">
        <v>34</v>
      </c>
      <c r="E2173" s="100">
        <v>48180</v>
      </c>
      <c r="F2173" s="102">
        <v>7.35980469591441</v>
      </c>
      <c r="G2173" s="100">
        <v>139.27</v>
      </c>
      <c r="H2173" s="100">
        <v>1025</v>
      </c>
      <c r="I2173" s="35">
        <v>1146.78</v>
      </c>
      <c r="J2173" s="35" t="s">
        <v>450</v>
      </c>
      <c r="K2173" s="35"/>
      <c r="L2173" s="147" t="s">
        <v>261</v>
      </c>
      <c r="M2173" s="112" t="str">
        <f t="shared" si="60"/>
        <v>20233闽AU9387</v>
      </c>
    </row>
    <row r="2174" s="85" customFormat="1" ht="20.1" customHeight="1" spans="1:13">
      <c r="A2174" s="98">
        <v>2173</v>
      </c>
      <c r="B2174" s="99">
        <v>45015</v>
      </c>
      <c r="C2174" s="143">
        <v>141012</v>
      </c>
      <c r="D2174" s="152" t="s">
        <v>34</v>
      </c>
      <c r="E2174" s="100">
        <v>48468</v>
      </c>
      <c r="F2174" s="102">
        <v>7.35998542274053</v>
      </c>
      <c r="G2174" s="100">
        <v>137.2</v>
      </c>
      <c r="H2174" s="100">
        <v>1009.79</v>
      </c>
      <c r="I2174" s="35">
        <v>98.99</v>
      </c>
      <c r="J2174" s="35" t="s">
        <v>450</v>
      </c>
      <c r="K2174" s="35"/>
      <c r="L2174" s="147" t="s">
        <v>261</v>
      </c>
      <c r="M2174" s="112" t="str">
        <f t="shared" si="60"/>
        <v>20233闽AU9387</v>
      </c>
    </row>
    <row r="2175" s="85" customFormat="1" ht="20.1" customHeight="1" spans="1:13">
      <c r="A2175" s="98">
        <v>2174</v>
      </c>
      <c r="B2175" s="99">
        <v>45016</v>
      </c>
      <c r="C2175" s="143">
        <v>141012</v>
      </c>
      <c r="D2175" s="152" t="s">
        <v>34</v>
      </c>
      <c r="E2175" s="100">
        <v>48794</v>
      </c>
      <c r="F2175" s="102">
        <v>7.35985130111524</v>
      </c>
      <c r="G2175" s="100">
        <v>13.45</v>
      </c>
      <c r="H2175" s="100">
        <v>98.99</v>
      </c>
      <c r="I2175" s="35">
        <v>0</v>
      </c>
      <c r="J2175" s="35" t="s">
        <v>35</v>
      </c>
      <c r="K2175" s="35"/>
      <c r="L2175" s="147" t="s">
        <v>261</v>
      </c>
      <c r="M2175" s="112" t="str">
        <f t="shared" si="60"/>
        <v>20233闽AU9387</v>
      </c>
    </row>
    <row r="2176" s="85" customFormat="1" ht="20.1" customHeight="1" spans="1:13">
      <c r="A2176" s="98">
        <v>2175</v>
      </c>
      <c r="B2176" s="99">
        <v>45016</v>
      </c>
      <c r="C2176" s="143">
        <v>141012</v>
      </c>
      <c r="D2176" s="152" t="s">
        <v>34</v>
      </c>
      <c r="E2176" s="100">
        <v>48844</v>
      </c>
      <c r="F2176" s="102">
        <v>7.3598990642414</v>
      </c>
      <c r="G2176" s="100">
        <v>95.11</v>
      </c>
      <c r="H2176" s="100">
        <v>700</v>
      </c>
      <c r="I2176" s="35">
        <v>1300</v>
      </c>
      <c r="J2176" s="35" t="s">
        <v>35</v>
      </c>
      <c r="K2176" s="35"/>
      <c r="L2176" s="147" t="s">
        <v>261</v>
      </c>
      <c r="M2176" s="112" t="str">
        <f t="shared" si="60"/>
        <v>20233闽AU9387</v>
      </c>
    </row>
    <row r="2177" s="85" customFormat="1" ht="20.1" customHeight="1" spans="1:13">
      <c r="A2177" s="98">
        <v>2176</v>
      </c>
      <c r="B2177" s="99"/>
      <c r="C2177" s="143"/>
      <c r="D2177" s="152"/>
      <c r="E2177" s="100"/>
      <c r="F2177" s="102"/>
      <c r="G2177" s="100"/>
      <c r="H2177" s="100"/>
      <c r="I2177" s="35"/>
      <c r="J2177" s="35"/>
      <c r="K2177" s="35"/>
      <c r="L2177" s="147"/>
      <c r="M2177" s="112" t="str">
        <f t="shared" si="60"/>
        <v>19001</v>
      </c>
    </row>
    <row r="2178" s="85" customFormat="1" ht="20.1" customHeight="1" spans="1:13">
      <c r="A2178" s="98">
        <v>2177</v>
      </c>
      <c r="B2178" s="99">
        <v>44986</v>
      </c>
      <c r="C2178" s="143">
        <v>140006</v>
      </c>
      <c r="D2178" s="152" t="s">
        <v>32</v>
      </c>
      <c r="E2178" s="100">
        <v>99397</v>
      </c>
      <c r="F2178" s="102">
        <v>7.43999043291079</v>
      </c>
      <c r="G2178" s="100">
        <v>209.05</v>
      </c>
      <c r="H2178" s="100">
        <v>1555.33</v>
      </c>
      <c r="I2178" s="35">
        <v>651.67</v>
      </c>
      <c r="J2178" s="35" t="s">
        <v>450</v>
      </c>
      <c r="K2178" s="35"/>
      <c r="L2178" s="147" t="s">
        <v>261</v>
      </c>
      <c r="M2178" s="112" t="str">
        <f t="shared" si="60"/>
        <v>20233闽AU9308</v>
      </c>
    </row>
    <row r="2179" s="85" customFormat="1" ht="20.1" customHeight="1" spans="1:13">
      <c r="A2179" s="98">
        <v>2178</v>
      </c>
      <c r="B2179" s="99">
        <v>44989</v>
      </c>
      <c r="C2179" s="143">
        <v>140006</v>
      </c>
      <c r="D2179" s="152" t="s">
        <v>32</v>
      </c>
      <c r="E2179" s="100">
        <v>99783</v>
      </c>
      <c r="F2179" s="102">
        <v>7.43980479720086</v>
      </c>
      <c r="G2179" s="100">
        <v>217.21</v>
      </c>
      <c r="H2179" s="100">
        <v>1616</v>
      </c>
      <c r="I2179" s="35">
        <v>3035.67</v>
      </c>
      <c r="J2179" s="35" t="s">
        <v>29</v>
      </c>
      <c r="K2179" s="35"/>
      <c r="L2179" s="147" t="s">
        <v>261</v>
      </c>
      <c r="M2179" s="112" t="str">
        <f t="shared" si="60"/>
        <v>20233闽AU9308</v>
      </c>
    </row>
    <row r="2180" s="85" customFormat="1" ht="20.1" customHeight="1" spans="1:13">
      <c r="A2180" s="98">
        <v>2179</v>
      </c>
      <c r="B2180" s="99">
        <v>44991</v>
      </c>
      <c r="C2180" s="143">
        <v>140006</v>
      </c>
      <c r="D2180" s="152" t="s">
        <v>32</v>
      </c>
      <c r="E2180" s="100">
        <v>100165</v>
      </c>
      <c r="F2180" s="102">
        <v>7.4399966917542</v>
      </c>
      <c r="G2180" s="100">
        <v>241.82</v>
      </c>
      <c r="H2180" s="100">
        <v>1799.14</v>
      </c>
      <c r="I2180" s="35">
        <v>1157.11</v>
      </c>
      <c r="J2180" s="35" t="s">
        <v>450</v>
      </c>
      <c r="K2180" s="35"/>
      <c r="L2180" s="147" t="s">
        <v>261</v>
      </c>
      <c r="M2180" s="112" t="str">
        <f t="shared" si="60"/>
        <v>20233闽AU9308</v>
      </c>
    </row>
    <row r="2181" s="85" customFormat="1" ht="20.1" customHeight="1" spans="1:13">
      <c r="A2181" s="98">
        <v>2180</v>
      </c>
      <c r="B2181" s="99">
        <v>44993</v>
      </c>
      <c r="C2181" s="143">
        <v>140006</v>
      </c>
      <c r="D2181" s="152" t="s">
        <v>32</v>
      </c>
      <c r="E2181" s="100">
        <v>100537</v>
      </c>
      <c r="F2181" s="102">
        <v>7.43982883475971</v>
      </c>
      <c r="G2181" s="100">
        <v>151.9</v>
      </c>
      <c r="H2181" s="100">
        <v>1130.11</v>
      </c>
      <c r="I2181" s="35">
        <v>0</v>
      </c>
      <c r="J2181" s="35" t="s">
        <v>29</v>
      </c>
      <c r="K2181" s="35"/>
      <c r="L2181" s="147" t="s">
        <v>261</v>
      </c>
      <c r="M2181" s="112" t="str">
        <f t="shared" si="60"/>
        <v>20233闽AU9308</v>
      </c>
    </row>
    <row r="2182" s="85" customFormat="1" ht="20.1" customHeight="1" spans="1:13">
      <c r="A2182" s="98">
        <v>2181</v>
      </c>
      <c r="B2182" s="99">
        <v>44995</v>
      </c>
      <c r="C2182" s="143">
        <v>140006</v>
      </c>
      <c r="D2182" s="152" t="s">
        <v>32</v>
      </c>
      <c r="E2182" s="100">
        <v>100908</v>
      </c>
      <c r="F2182" s="102">
        <v>7.43995313415349</v>
      </c>
      <c r="G2182" s="100">
        <v>221.91</v>
      </c>
      <c r="H2182" s="100">
        <v>1651</v>
      </c>
      <c r="I2182" s="35">
        <v>3322</v>
      </c>
      <c r="J2182" s="35" t="s">
        <v>29</v>
      </c>
      <c r="K2182" s="35"/>
      <c r="L2182" s="147" t="s">
        <v>261</v>
      </c>
      <c r="M2182" s="112" t="str">
        <f t="shared" si="60"/>
        <v>20233闽AU9308</v>
      </c>
    </row>
    <row r="2183" s="85" customFormat="1" ht="20.1" customHeight="1" spans="1:13">
      <c r="A2183" s="98">
        <v>2182</v>
      </c>
      <c r="B2183" s="99">
        <v>44998</v>
      </c>
      <c r="C2183" s="143">
        <v>140006</v>
      </c>
      <c r="D2183" s="152" t="s">
        <v>32</v>
      </c>
      <c r="E2183" s="100">
        <v>101437</v>
      </c>
      <c r="F2183" s="102">
        <v>7.43998953495978</v>
      </c>
      <c r="G2183" s="100">
        <v>305.78</v>
      </c>
      <c r="H2183" s="100">
        <v>2275</v>
      </c>
      <c r="I2183" s="35">
        <v>1047</v>
      </c>
      <c r="J2183" s="35" t="s">
        <v>29</v>
      </c>
      <c r="K2183" s="35"/>
      <c r="L2183" s="147" t="s">
        <v>261</v>
      </c>
      <c r="M2183" s="112" t="str">
        <f t="shared" si="60"/>
        <v>20233闽AU9308</v>
      </c>
    </row>
    <row r="2184" s="85" customFormat="1" ht="20.1" customHeight="1" spans="1:13">
      <c r="A2184" s="98">
        <v>2183</v>
      </c>
      <c r="B2184" s="99">
        <v>44999</v>
      </c>
      <c r="C2184" s="143">
        <v>140006</v>
      </c>
      <c r="D2184" s="152" t="s">
        <v>32</v>
      </c>
      <c r="E2184" s="100">
        <v>101882</v>
      </c>
      <c r="F2184" s="102">
        <v>7.43974269549717</v>
      </c>
      <c r="G2184" s="100">
        <v>129.03</v>
      </c>
      <c r="H2184" s="100">
        <v>959.95</v>
      </c>
      <c r="I2184" s="35">
        <v>0</v>
      </c>
      <c r="J2184" s="35" t="s">
        <v>450</v>
      </c>
      <c r="K2184" s="35"/>
      <c r="L2184" s="147" t="s">
        <v>261</v>
      </c>
      <c r="M2184" s="112" t="str">
        <f t="shared" si="60"/>
        <v>20233闽AU9308</v>
      </c>
    </row>
    <row r="2185" s="85" customFormat="1" ht="20.1" customHeight="1" spans="1:13">
      <c r="A2185" s="98">
        <v>2184</v>
      </c>
      <c r="B2185" s="99">
        <v>45016</v>
      </c>
      <c r="C2185" s="143">
        <v>140006</v>
      </c>
      <c r="D2185" s="152" t="s">
        <v>32</v>
      </c>
      <c r="E2185" s="100">
        <v>102136</v>
      </c>
      <c r="F2185" s="102">
        <v>7.35997347040292</v>
      </c>
      <c r="G2185" s="100">
        <v>301.55</v>
      </c>
      <c r="H2185" s="100">
        <v>2219.4</v>
      </c>
      <c r="I2185" s="35">
        <v>2780.6</v>
      </c>
      <c r="J2185" s="35" t="s">
        <v>450</v>
      </c>
      <c r="K2185" s="35"/>
      <c r="L2185" s="147" t="s">
        <v>261</v>
      </c>
      <c r="M2185" s="112" t="str">
        <f t="shared" si="60"/>
        <v>20233闽AU9308</v>
      </c>
    </row>
    <row r="2186" s="85" customFormat="1" ht="20.1" customHeight="1" spans="1:13">
      <c r="A2186" s="98">
        <v>2185</v>
      </c>
      <c r="B2186" s="99"/>
      <c r="C2186" s="143"/>
      <c r="D2186" s="152"/>
      <c r="E2186" s="100"/>
      <c r="F2186" s="102"/>
      <c r="G2186" s="100"/>
      <c r="H2186" s="100"/>
      <c r="I2186" s="35"/>
      <c r="J2186" s="35"/>
      <c r="K2186" s="35"/>
      <c r="L2186" s="147"/>
      <c r="M2186" s="112" t="str">
        <f t="shared" si="60"/>
        <v>19001</v>
      </c>
    </row>
    <row r="2187" s="85" customFormat="1" ht="20.1" customHeight="1" spans="1:13">
      <c r="A2187" s="98">
        <v>2186</v>
      </c>
      <c r="B2187" s="99">
        <v>45003</v>
      </c>
      <c r="C2187" s="143">
        <v>140003</v>
      </c>
      <c r="D2187" s="152" t="s">
        <v>33</v>
      </c>
      <c r="E2187" s="100">
        <v>278892</v>
      </c>
      <c r="F2187" s="102">
        <v>7.35994682226079</v>
      </c>
      <c r="G2187" s="100">
        <v>270.79</v>
      </c>
      <c r="H2187" s="100">
        <v>1993</v>
      </c>
      <c r="I2187" s="35">
        <v>2707</v>
      </c>
      <c r="J2187" s="35" t="s">
        <v>85</v>
      </c>
      <c r="K2187" s="35"/>
      <c r="L2187" s="147" t="s">
        <v>261</v>
      </c>
      <c r="M2187" s="112" t="str">
        <f t="shared" si="60"/>
        <v>20233闽AS2868</v>
      </c>
    </row>
    <row r="2188" s="85" customFormat="1" ht="20.1" customHeight="1" spans="1:13">
      <c r="A2188" s="98">
        <v>2187</v>
      </c>
      <c r="B2188" s="99">
        <v>45007</v>
      </c>
      <c r="C2188" s="143">
        <v>140003</v>
      </c>
      <c r="D2188" s="152" t="s">
        <v>33</v>
      </c>
      <c r="E2188" s="100">
        <v>279431</v>
      </c>
      <c r="F2188" s="102">
        <v>7.35979199017731</v>
      </c>
      <c r="G2188" s="100">
        <v>276.91</v>
      </c>
      <c r="H2188" s="100">
        <v>2038</v>
      </c>
      <c r="I2188" s="35">
        <v>627.13</v>
      </c>
      <c r="J2188" s="35" t="s">
        <v>450</v>
      </c>
      <c r="K2188" s="35"/>
      <c r="L2188" s="147" t="s">
        <v>261</v>
      </c>
      <c r="M2188" s="112" t="str">
        <f t="shared" si="60"/>
        <v>20233闽AS2868</v>
      </c>
    </row>
    <row r="2189" s="85" customFormat="1" ht="20.1" customHeight="1" spans="1:13">
      <c r="A2189" s="98">
        <v>2188</v>
      </c>
      <c r="B2189" s="99">
        <v>45009</v>
      </c>
      <c r="C2189" s="143">
        <v>140003</v>
      </c>
      <c r="D2189" s="152" t="s">
        <v>33</v>
      </c>
      <c r="E2189" s="100">
        <v>280046</v>
      </c>
      <c r="F2189" s="102">
        <v>7.35944018301709</v>
      </c>
      <c r="G2189" s="100">
        <v>74.31</v>
      </c>
      <c r="H2189" s="100">
        <v>546.88</v>
      </c>
      <c r="I2189" s="35">
        <v>0</v>
      </c>
      <c r="J2189" s="35" t="s">
        <v>29</v>
      </c>
      <c r="K2189" s="35"/>
      <c r="L2189" s="147" t="s">
        <v>261</v>
      </c>
      <c r="M2189" s="112" t="str">
        <f t="shared" si="60"/>
        <v>20233闽AS2868</v>
      </c>
    </row>
    <row r="2190" s="85" customFormat="1" ht="20.1" customHeight="1" spans="1:13">
      <c r="A2190" s="98">
        <v>2189</v>
      </c>
      <c r="B2190" s="99">
        <v>45010</v>
      </c>
      <c r="C2190" s="143">
        <v>140003</v>
      </c>
      <c r="D2190" s="152" t="s">
        <v>33</v>
      </c>
      <c r="E2190" s="100">
        <v>280187</v>
      </c>
      <c r="F2190" s="102">
        <v>7.35994458394666</v>
      </c>
      <c r="G2190" s="100">
        <v>230.98</v>
      </c>
      <c r="H2190" s="100">
        <v>1700</v>
      </c>
      <c r="I2190" s="35">
        <v>0</v>
      </c>
      <c r="J2190" s="35" t="s">
        <v>450</v>
      </c>
      <c r="K2190" s="35"/>
      <c r="L2190" s="147" t="s">
        <v>261</v>
      </c>
      <c r="M2190" s="112" t="str">
        <f t="shared" si="60"/>
        <v>20233闽AS2868</v>
      </c>
    </row>
    <row r="2191" s="85" customFormat="1" ht="20.1" customHeight="1" spans="1:13">
      <c r="A2191" s="98">
        <v>2190</v>
      </c>
      <c r="B2191" s="99">
        <v>45012</v>
      </c>
      <c r="C2191" s="143">
        <v>140003</v>
      </c>
      <c r="D2191" s="152" t="s">
        <v>33</v>
      </c>
      <c r="E2191" s="100">
        <v>280597</v>
      </c>
      <c r="F2191" s="102">
        <v>7.3599922615593</v>
      </c>
      <c r="G2191" s="100">
        <v>258.45</v>
      </c>
      <c r="H2191" s="100">
        <v>1902.19</v>
      </c>
      <c r="I2191" s="35">
        <v>2046.26</v>
      </c>
      <c r="J2191" s="35" t="s">
        <v>450</v>
      </c>
      <c r="K2191" s="35"/>
      <c r="L2191" s="147" t="s">
        <v>261</v>
      </c>
      <c r="M2191" s="112" t="str">
        <f t="shared" si="60"/>
        <v>20233闽AS2868</v>
      </c>
    </row>
    <row r="2192" s="85" customFormat="1" ht="20.1" customHeight="1" spans="1:13">
      <c r="A2192" s="98">
        <v>2191</v>
      </c>
      <c r="B2192" s="99">
        <v>45014</v>
      </c>
      <c r="C2192" s="143">
        <v>140003</v>
      </c>
      <c r="D2192" s="152" t="s">
        <v>33</v>
      </c>
      <c r="E2192" s="100">
        <v>281129</v>
      </c>
      <c r="F2192" s="102">
        <v>7.35989453639959</v>
      </c>
      <c r="G2192" s="100">
        <v>273.08</v>
      </c>
      <c r="H2192" s="100">
        <v>2009.84</v>
      </c>
      <c r="I2192" s="35">
        <v>0</v>
      </c>
      <c r="J2192" s="35" t="s">
        <v>450</v>
      </c>
      <c r="K2192" s="35"/>
      <c r="L2192" s="147" t="s">
        <v>261</v>
      </c>
      <c r="M2192" s="112" t="str">
        <f t="shared" si="60"/>
        <v>20233闽AS2868</v>
      </c>
    </row>
    <row r="2193" s="85" customFormat="1" ht="20.1" customHeight="1" spans="1:13">
      <c r="A2193" s="98">
        <v>2192</v>
      </c>
      <c r="B2193" s="99">
        <v>45016</v>
      </c>
      <c r="C2193" s="143">
        <v>140003</v>
      </c>
      <c r="D2193" s="152" t="s">
        <v>33</v>
      </c>
      <c r="E2193" s="100">
        <v>281530</v>
      </c>
      <c r="F2193" s="102">
        <v>7.35998394720414</v>
      </c>
      <c r="G2193" s="100">
        <v>224.26</v>
      </c>
      <c r="H2193" s="100">
        <v>1650.55</v>
      </c>
      <c r="I2193" s="35">
        <v>2349.45</v>
      </c>
      <c r="J2193" s="35" t="s">
        <v>29</v>
      </c>
      <c r="K2193" s="35"/>
      <c r="L2193" s="147" t="s">
        <v>491</v>
      </c>
      <c r="M2193" s="112" t="str">
        <f t="shared" si="60"/>
        <v>20233闽AS2868</v>
      </c>
    </row>
    <row r="2194" s="85" customFormat="1" ht="20.1" customHeight="1" spans="1:13">
      <c r="A2194" s="98">
        <v>2193</v>
      </c>
      <c r="B2194" s="99"/>
      <c r="C2194" s="143"/>
      <c r="D2194" s="152"/>
      <c r="E2194" s="100"/>
      <c r="F2194" s="102"/>
      <c r="G2194" s="100"/>
      <c r="H2194" s="100"/>
      <c r="I2194" s="35"/>
      <c r="J2194" s="35"/>
      <c r="K2194" s="35"/>
      <c r="L2194" s="147"/>
      <c r="M2194" s="112" t="str">
        <f t="shared" si="60"/>
        <v>19001</v>
      </c>
    </row>
    <row r="2195" s="85" customFormat="1" ht="20.1" customHeight="1" spans="1:13">
      <c r="A2195" s="98">
        <v>2194</v>
      </c>
      <c r="B2195" s="99">
        <v>45005</v>
      </c>
      <c r="C2195" s="143">
        <v>110003</v>
      </c>
      <c r="D2195" s="152" t="s">
        <v>66</v>
      </c>
      <c r="E2195" s="100">
        <v>29073</v>
      </c>
      <c r="F2195" s="102">
        <v>7.36007764477515</v>
      </c>
      <c r="G2195" s="100">
        <v>123.64</v>
      </c>
      <c r="H2195" s="100">
        <v>910</v>
      </c>
      <c r="I2195" s="35">
        <v>681</v>
      </c>
      <c r="J2195" s="35" t="s">
        <v>60</v>
      </c>
      <c r="K2195" s="35"/>
      <c r="L2195" s="147" t="s">
        <v>261</v>
      </c>
      <c r="M2195" s="112" t="str">
        <f t="shared" si="60"/>
        <v>20233闽AM2289</v>
      </c>
    </row>
    <row r="2196" s="85" customFormat="1" ht="20.1" customHeight="1" spans="1:13">
      <c r="A2196" s="98">
        <v>2195</v>
      </c>
      <c r="B2196" s="99"/>
      <c r="C2196" s="143"/>
      <c r="D2196" s="152"/>
      <c r="E2196" s="100"/>
      <c r="F2196" s="102"/>
      <c r="G2196" s="100"/>
      <c r="H2196" s="100"/>
      <c r="I2196" s="35"/>
      <c r="J2196" s="35"/>
      <c r="K2196" s="35"/>
      <c r="L2196" s="147"/>
      <c r="M2196" s="112" t="str">
        <f t="shared" si="60"/>
        <v>19001</v>
      </c>
    </row>
    <row r="2197" s="85" customFormat="1" ht="20.1" customHeight="1" spans="1:13">
      <c r="A2197" s="98">
        <v>2196</v>
      </c>
      <c r="B2197" s="99">
        <v>44988</v>
      </c>
      <c r="C2197" s="143">
        <v>140002</v>
      </c>
      <c r="D2197" s="152" t="s">
        <v>28</v>
      </c>
      <c r="E2197" s="100">
        <v>193118</v>
      </c>
      <c r="F2197" s="102">
        <v>7.44000557277698</v>
      </c>
      <c r="G2197" s="100">
        <v>287.11</v>
      </c>
      <c r="H2197" s="100">
        <v>2136.1</v>
      </c>
      <c r="I2197" s="35">
        <v>1204.43</v>
      </c>
      <c r="J2197" s="35" t="s">
        <v>29</v>
      </c>
      <c r="K2197" s="35"/>
      <c r="L2197" s="147" t="s">
        <v>261</v>
      </c>
      <c r="M2197" s="112" t="str">
        <f t="shared" si="60"/>
        <v>20233闽AS2757</v>
      </c>
    </row>
    <row r="2198" s="85" customFormat="1" ht="20.1" customHeight="1" spans="1:13">
      <c r="A2198" s="98">
        <v>2197</v>
      </c>
      <c r="B2198" s="99">
        <v>44987</v>
      </c>
      <c r="C2198" s="143">
        <v>121019</v>
      </c>
      <c r="D2198" s="152" t="s">
        <v>72</v>
      </c>
      <c r="E2198" s="100">
        <v>16237</v>
      </c>
      <c r="F2198" s="102">
        <v>7.44001732351667</v>
      </c>
      <c r="G2198" s="100">
        <v>115.45</v>
      </c>
      <c r="H2198" s="100">
        <v>858.95</v>
      </c>
      <c r="I2198" s="35">
        <v>284.43</v>
      </c>
      <c r="J2198" s="35" t="s">
        <v>73</v>
      </c>
      <c r="K2198" s="35"/>
      <c r="L2198" s="147" t="s">
        <v>261</v>
      </c>
      <c r="M2198" s="112" t="str">
        <f t="shared" si="60"/>
        <v>20233闽AU9653</v>
      </c>
    </row>
    <row r="2199" s="85" customFormat="1" ht="20.1" customHeight="1" spans="1:13">
      <c r="A2199" s="98">
        <v>2198</v>
      </c>
      <c r="B2199" s="99">
        <v>44992</v>
      </c>
      <c r="C2199" s="143">
        <v>121019</v>
      </c>
      <c r="D2199" s="152" t="s">
        <v>72</v>
      </c>
      <c r="E2199" s="100">
        <v>16442</v>
      </c>
      <c r="F2199" s="102">
        <v>7.44004391150144</v>
      </c>
      <c r="G2199" s="100">
        <v>118.42</v>
      </c>
      <c r="H2199" s="100">
        <v>881.05</v>
      </c>
      <c r="I2199" s="35">
        <v>363.38</v>
      </c>
      <c r="J2199" s="35" t="s">
        <v>73</v>
      </c>
      <c r="K2199" s="35"/>
      <c r="L2199" s="147" t="s">
        <v>261</v>
      </c>
      <c r="M2199" s="112" t="str">
        <f t="shared" si="60"/>
        <v>20233闽AU9653</v>
      </c>
    </row>
    <row r="2200" s="85" customFormat="1" ht="20.1" customHeight="1" spans="1:13">
      <c r="A2200" s="98">
        <v>2199</v>
      </c>
      <c r="B2200" s="99">
        <v>44997</v>
      </c>
      <c r="C2200" s="143">
        <v>121019</v>
      </c>
      <c r="D2200" s="152" t="s">
        <v>72</v>
      </c>
      <c r="E2200" s="100">
        <v>16630</v>
      </c>
      <c r="F2200" s="102">
        <v>7.43997398253113</v>
      </c>
      <c r="G2200" s="100">
        <v>107.62</v>
      </c>
      <c r="H2200" s="100">
        <v>800.69</v>
      </c>
      <c r="I2200" s="35">
        <v>562.69</v>
      </c>
      <c r="J2200" s="35" t="s">
        <v>73</v>
      </c>
      <c r="K2200" s="35"/>
      <c r="L2200" s="147" t="s">
        <v>261</v>
      </c>
      <c r="M2200" s="112" t="str">
        <f t="shared" si="60"/>
        <v>20233闽AU9653</v>
      </c>
    </row>
    <row r="2201" s="85" customFormat="1" ht="20.1" customHeight="1" spans="1:13">
      <c r="A2201" s="98">
        <v>2200</v>
      </c>
      <c r="B2201" s="99">
        <v>45003</v>
      </c>
      <c r="C2201" s="143">
        <v>121019</v>
      </c>
      <c r="D2201" s="152" t="s">
        <v>72</v>
      </c>
      <c r="E2201" s="100">
        <v>16827</v>
      </c>
      <c r="F2201" s="102">
        <v>7.35997631734754</v>
      </c>
      <c r="G2201" s="100">
        <v>118.23</v>
      </c>
      <c r="H2201" s="100">
        <v>870.17</v>
      </c>
      <c r="I2201" s="35">
        <v>692.52</v>
      </c>
      <c r="J2201" s="35" t="s">
        <v>73</v>
      </c>
      <c r="K2201" s="35"/>
      <c r="L2201" s="147" t="s">
        <v>261</v>
      </c>
      <c r="M2201" s="112" t="str">
        <f t="shared" si="60"/>
        <v>20233闽AU9653</v>
      </c>
    </row>
    <row r="2202" s="85" customFormat="1" ht="20.1" customHeight="1" spans="1:13">
      <c r="A2202" s="98">
        <v>2201</v>
      </c>
      <c r="B2202" s="99">
        <v>45008</v>
      </c>
      <c r="C2202" s="143">
        <v>121019</v>
      </c>
      <c r="D2202" s="152" t="s">
        <v>72</v>
      </c>
      <c r="E2202" s="100">
        <v>17053</v>
      </c>
      <c r="F2202" s="102">
        <v>7.36000328245528</v>
      </c>
      <c r="G2202" s="100">
        <v>121.86</v>
      </c>
      <c r="H2202" s="100">
        <v>896.89</v>
      </c>
      <c r="I2202" s="35">
        <v>295.63</v>
      </c>
      <c r="J2202" s="35" t="s">
        <v>73</v>
      </c>
      <c r="K2202" s="35"/>
      <c r="L2202" s="147" t="s">
        <v>261</v>
      </c>
      <c r="M2202" s="112" t="str">
        <f t="shared" si="60"/>
        <v>20233闽AU9653</v>
      </c>
    </row>
    <row r="2203" s="85" customFormat="1" ht="20.1" customHeight="1" spans="1:13">
      <c r="A2203" s="98">
        <v>2202</v>
      </c>
      <c r="B2203" s="99">
        <v>45015</v>
      </c>
      <c r="C2203" s="143">
        <v>121019</v>
      </c>
      <c r="D2203" s="152" t="s">
        <v>72</v>
      </c>
      <c r="E2203" s="100">
        <v>17234</v>
      </c>
      <c r="F2203" s="102">
        <v>7.35997527157114</v>
      </c>
      <c r="G2203" s="100">
        <v>113.23</v>
      </c>
      <c r="H2203" s="100">
        <v>833.37</v>
      </c>
      <c r="I2203" s="35">
        <v>1319.21</v>
      </c>
      <c r="J2203" s="35" t="s">
        <v>73</v>
      </c>
      <c r="K2203" s="35"/>
      <c r="L2203" s="147" t="s">
        <v>261</v>
      </c>
      <c r="M2203" s="112" t="str">
        <f t="shared" si="60"/>
        <v>20233闽AU9653</v>
      </c>
    </row>
    <row r="2204" s="85" customFormat="1" ht="20.1" customHeight="1" spans="1:13">
      <c r="A2204" s="98">
        <v>2203</v>
      </c>
      <c r="B2204" s="99"/>
      <c r="C2204" s="143"/>
      <c r="D2204" s="152"/>
      <c r="E2204" s="100"/>
      <c r="F2204" s="102"/>
      <c r="G2204" s="100"/>
      <c r="H2204" s="100"/>
      <c r="I2204" s="35"/>
      <c r="J2204" s="35"/>
      <c r="K2204" s="35"/>
      <c r="L2204" s="147"/>
      <c r="M2204" s="112" t="str">
        <f t="shared" si="60"/>
        <v>19001</v>
      </c>
    </row>
    <row r="2205" s="85" customFormat="1" ht="20.1" customHeight="1" spans="1:13">
      <c r="A2205" s="98">
        <v>2204</v>
      </c>
      <c r="B2205" s="99">
        <v>44991</v>
      </c>
      <c r="C2205" s="143">
        <v>183018</v>
      </c>
      <c r="D2205" s="152" t="s">
        <v>79</v>
      </c>
      <c r="E2205" s="100">
        <v>8151</v>
      </c>
      <c r="F2205" s="102">
        <v>7.64997129735936</v>
      </c>
      <c r="G2205" s="100">
        <v>69.68</v>
      </c>
      <c r="H2205" s="100">
        <v>533.05</v>
      </c>
      <c r="I2205" s="35">
        <v>8.68</v>
      </c>
      <c r="J2205" s="35" t="s">
        <v>80</v>
      </c>
      <c r="K2205" s="35"/>
      <c r="L2205" s="147" t="s">
        <v>262</v>
      </c>
      <c r="M2205" s="112" t="str">
        <f t="shared" si="60"/>
        <v>20233闽A99P3E</v>
      </c>
    </row>
    <row r="2206" s="85" customFormat="1" ht="20.1" customHeight="1" spans="1:13">
      <c r="A2206" s="98">
        <v>2205</v>
      </c>
      <c r="B2206" s="99">
        <v>44996</v>
      </c>
      <c r="C2206" s="143">
        <v>183018</v>
      </c>
      <c r="D2206" s="152" t="s">
        <v>79</v>
      </c>
      <c r="E2206" s="100">
        <v>8306</v>
      </c>
      <c r="F2206" s="102">
        <v>7.65031804486106</v>
      </c>
      <c r="G2206" s="100">
        <v>59.74</v>
      </c>
      <c r="H2206" s="100">
        <v>457.03</v>
      </c>
      <c r="I2206" s="35">
        <v>251.65</v>
      </c>
      <c r="J2206" s="35" t="s">
        <v>80</v>
      </c>
      <c r="K2206" s="35"/>
      <c r="L2206" s="147" t="s">
        <v>262</v>
      </c>
      <c r="M2206" s="112" t="str">
        <f t="shared" si="60"/>
        <v>20233闽A99P3E</v>
      </c>
    </row>
    <row r="2207" s="85" customFormat="1" ht="20.1" customHeight="1" spans="1:13">
      <c r="A2207" s="98">
        <v>2206</v>
      </c>
      <c r="B2207" s="99">
        <v>45002</v>
      </c>
      <c r="C2207" s="143">
        <v>183018</v>
      </c>
      <c r="D2207" s="152" t="s">
        <v>79</v>
      </c>
      <c r="E2207" s="100">
        <v>8493</v>
      </c>
      <c r="F2207" s="102">
        <v>7.65</v>
      </c>
      <c r="G2207" s="100">
        <v>76</v>
      </c>
      <c r="H2207" s="100">
        <v>581.4</v>
      </c>
      <c r="I2207" s="35">
        <v>170.25</v>
      </c>
      <c r="J2207" s="35" t="s">
        <v>80</v>
      </c>
      <c r="K2207" s="35"/>
      <c r="L2207" s="147" t="s">
        <v>262</v>
      </c>
      <c r="M2207" s="112" t="str">
        <f t="shared" si="60"/>
        <v>20233闽A99P3E</v>
      </c>
    </row>
    <row r="2208" s="85" customFormat="1" ht="20.1" customHeight="1" spans="1:13">
      <c r="A2208" s="98">
        <v>2207</v>
      </c>
      <c r="B2208" s="99">
        <v>45013</v>
      </c>
      <c r="C2208" s="143">
        <v>183018</v>
      </c>
      <c r="D2208" s="152" t="s">
        <v>79</v>
      </c>
      <c r="E2208" s="100">
        <v>8727</v>
      </c>
      <c r="F2208" s="102">
        <v>7.57043073341094</v>
      </c>
      <c r="G2208" s="100">
        <v>77.31</v>
      </c>
      <c r="H2208" s="100">
        <v>585.27</v>
      </c>
      <c r="I2208" s="35">
        <v>84.98</v>
      </c>
      <c r="J2208" s="35" t="s">
        <v>80</v>
      </c>
      <c r="K2208" s="35"/>
      <c r="L2208" s="147" t="s">
        <v>262</v>
      </c>
      <c r="M2208" s="112" t="str">
        <f t="shared" si="60"/>
        <v>20233闽A99P3E</v>
      </c>
    </row>
    <row r="2209" s="85" customFormat="1" ht="20.1" customHeight="1" spans="1:13">
      <c r="A2209" s="98">
        <v>2208</v>
      </c>
      <c r="B2209" s="99"/>
      <c r="C2209" s="143"/>
      <c r="D2209" s="152"/>
      <c r="E2209" s="100"/>
      <c r="F2209" s="102"/>
      <c r="G2209" s="100"/>
      <c r="H2209" s="100"/>
      <c r="I2209" s="35"/>
      <c r="J2209" s="35"/>
      <c r="K2209" s="35"/>
      <c r="L2209" s="147"/>
      <c r="M2209" s="112" t="str">
        <f t="shared" si="60"/>
        <v>19001</v>
      </c>
    </row>
    <row r="2210" s="85" customFormat="1" ht="20.1" customHeight="1" spans="1:13">
      <c r="A2210" s="98">
        <v>2209</v>
      </c>
      <c r="B2210" s="99">
        <v>44990</v>
      </c>
      <c r="C2210" s="143">
        <v>183022</v>
      </c>
      <c r="D2210" s="152" t="s">
        <v>81</v>
      </c>
      <c r="E2210" s="100">
        <v>4281</v>
      </c>
      <c r="F2210" s="102">
        <v>7.65045533811277</v>
      </c>
      <c r="G2210" s="100">
        <v>51.61</v>
      </c>
      <c r="H2210" s="100">
        <v>394.84</v>
      </c>
      <c r="I2210" s="35">
        <v>569.33</v>
      </c>
      <c r="J2210" s="35" t="s">
        <v>82</v>
      </c>
      <c r="K2210" s="35"/>
      <c r="L2210" s="147" t="s">
        <v>262</v>
      </c>
      <c r="M2210" s="112" t="str">
        <f t="shared" si="60"/>
        <v>20233闽A92P3S</v>
      </c>
    </row>
    <row r="2211" s="85" customFormat="1" ht="20.1" customHeight="1" spans="1:13">
      <c r="A2211" s="98">
        <v>2210</v>
      </c>
      <c r="B2211" s="99">
        <v>45002</v>
      </c>
      <c r="C2211" s="143">
        <v>183022</v>
      </c>
      <c r="D2211" s="152" t="s">
        <v>81</v>
      </c>
      <c r="E2211" s="100">
        <v>4364</v>
      </c>
      <c r="F2211" s="102">
        <v>7.65036722071898</v>
      </c>
      <c r="G2211" s="100">
        <v>51.74</v>
      </c>
      <c r="H2211" s="100">
        <v>395.83</v>
      </c>
      <c r="I2211" s="35">
        <v>673.5</v>
      </c>
      <c r="J2211" s="35" t="s">
        <v>82</v>
      </c>
      <c r="K2211" s="35"/>
      <c r="L2211" s="147" t="s">
        <v>262</v>
      </c>
      <c r="M2211" s="112" t="str">
        <f t="shared" si="60"/>
        <v>20233闽A92P3S</v>
      </c>
    </row>
    <row r="2212" s="85" customFormat="1" ht="20.1" customHeight="1" spans="1:13">
      <c r="A2212" s="98">
        <v>2211</v>
      </c>
      <c r="B2212" s="99"/>
      <c r="C2212" s="143"/>
      <c r="D2212" s="152"/>
      <c r="E2212" s="100"/>
      <c r="F2212" s="102"/>
      <c r="G2212" s="100"/>
      <c r="H2212" s="100"/>
      <c r="I2212" s="35"/>
      <c r="J2212" s="35"/>
      <c r="K2212" s="35"/>
      <c r="L2212" s="147"/>
      <c r="M2212" s="112" t="str">
        <f t="shared" si="60"/>
        <v>19001</v>
      </c>
    </row>
    <row r="2213" s="85" customFormat="1" ht="20.1" customHeight="1" spans="1:13">
      <c r="A2213" s="98">
        <v>2212</v>
      </c>
      <c r="B2213" s="99">
        <v>44987</v>
      </c>
      <c r="C2213" s="143">
        <v>183016</v>
      </c>
      <c r="D2213" s="152" t="s">
        <v>76</v>
      </c>
      <c r="E2213" s="100">
        <v>6168</v>
      </c>
      <c r="F2213" s="102">
        <v>7.65053393041681</v>
      </c>
      <c r="G2213" s="100">
        <v>58.06</v>
      </c>
      <c r="H2213" s="100">
        <v>444.19</v>
      </c>
      <c r="I2213" s="35">
        <v>439.09</v>
      </c>
      <c r="J2213" s="35" t="s">
        <v>77</v>
      </c>
      <c r="K2213" s="35"/>
      <c r="L2213" s="147" t="s">
        <v>262</v>
      </c>
      <c r="M2213" s="112" t="str">
        <f t="shared" si="60"/>
        <v>20233闽A63Q6R</v>
      </c>
    </row>
    <row r="2214" s="85" customFormat="1" ht="20.1" customHeight="1" spans="1:13">
      <c r="A2214" s="98">
        <v>2213</v>
      </c>
      <c r="B2214" s="99">
        <v>44993</v>
      </c>
      <c r="C2214" s="143">
        <v>183016</v>
      </c>
      <c r="D2214" s="152" t="s">
        <v>76</v>
      </c>
      <c r="E2214" s="100">
        <v>6272</v>
      </c>
      <c r="F2214" s="102">
        <v>7.64993901376546</v>
      </c>
      <c r="G2214" s="100">
        <v>57.39</v>
      </c>
      <c r="H2214" s="100">
        <v>439.03</v>
      </c>
      <c r="I2214" s="35">
        <v>700.06</v>
      </c>
      <c r="J2214" s="35" t="s">
        <v>77</v>
      </c>
      <c r="K2214" s="35"/>
      <c r="L2214" s="147" t="s">
        <v>262</v>
      </c>
      <c r="M2214" s="112" t="str">
        <f t="shared" si="60"/>
        <v>20233闽A63Q6R</v>
      </c>
    </row>
    <row r="2215" s="85" customFormat="1" ht="20.1" customHeight="1" spans="1:13">
      <c r="A2215" s="98">
        <v>2214</v>
      </c>
      <c r="B2215" s="99">
        <v>45001</v>
      </c>
      <c r="C2215" s="143">
        <v>183016</v>
      </c>
      <c r="D2215" s="152" t="s">
        <v>76</v>
      </c>
      <c r="E2215" s="100">
        <v>6382</v>
      </c>
      <c r="F2215" s="102">
        <v>7.64990451941439</v>
      </c>
      <c r="G2215" s="100">
        <v>62.84</v>
      </c>
      <c r="H2215" s="100">
        <v>480.72</v>
      </c>
      <c r="I2215" s="35">
        <v>219.34</v>
      </c>
      <c r="J2215" s="35" t="s">
        <v>77</v>
      </c>
      <c r="K2215" s="35"/>
      <c r="L2215" s="147" t="s">
        <v>262</v>
      </c>
      <c r="M2215" s="112" t="str">
        <f t="shared" si="60"/>
        <v>20233闽A63Q6R</v>
      </c>
    </row>
    <row r="2216" s="85" customFormat="1" ht="20.1" customHeight="1" spans="1:13">
      <c r="A2216" s="98">
        <v>2215</v>
      </c>
      <c r="B2216" s="99">
        <v>45013</v>
      </c>
      <c r="C2216" s="143">
        <v>183016</v>
      </c>
      <c r="D2216" s="152" t="s">
        <v>76</v>
      </c>
      <c r="E2216" s="100">
        <v>6494</v>
      </c>
      <c r="F2216" s="102">
        <v>7.56978173993237</v>
      </c>
      <c r="G2216" s="100">
        <v>65.06</v>
      </c>
      <c r="H2216" s="100">
        <v>492.49</v>
      </c>
      <c r="I2216" s="35">
        <v>226.85</v>
      </c>
      <c r="J2216" s="35" t="s">
        <v>77</v>
      </c>
      <c r="K2216" s="35"/>
      <c r="L2216" s="147" t="s">
        <v>262</v>
      </c>
      <c r="M2216" s="112" t="str">
        <f t="shared" si="60"/>
        <v>20233闽A63Q6R</v>
      </c>
    </row>
    <row r="2217" s="85" customFormat="1" ht="20.1" customHeight="1" spans="1:13">
      <c r="A2217" s="98">
        <v>2216</v>
      </c>
      <c r="B2217" s="99"/>
      <c r="C2217" s="143"/>
      <c r="D2217" s="152"/>
      <c r="E2217" s="100"/>
      <c r="F2217" s="102"/>
      <c r="G2217" s="100"/>
      <c r="H2217" s="100"/>
      <c r="I2217" s="35"/>
      <c r="J2217" s="35"/>
      <c r="K2217" s="35"/>
      <c r="L2217" s="147"/>
      <c r="M2217" s="112" t="str">
        <f t="shared" si="60"/>
        <v>19001</v>
      </c>
    </row>
    <row r="2218" s="85" customFormat="1" ht="20.1" customHeight="1" spans="1:13">
      <c r="A2218" s="98">
        <v>2217</v>
      </c>
      <c r="B2218" s="99">
        <v>45018</v>
      </c>
      <c r="C2218" s="143">
        <v>140007</v>
      </c>
      <c r="D2218" s="152" t="s">
        <v>25</v>
      </c>
      <c r="E2218" s="100">
        <v>99272</v>
      </c>
      <c r="F2218" s="102">
        <v>7.09001745490815</v>
      </c>
      <c r="G2218" s="100">
        <v>240.62</v>
      </c>
      <c r="H2218" s="100">
        <v>1706</v>
      </c>
      <c r="I2218" s="35">
        <v>260.36</v>
      </c>
      <c r="J2218" s="35" t="s">
        <v>29</v>
      </c>
      <c r="K2218" s="35"/>
      <c r="L2218" s="147" t="s">
        <v>261</v>
      </c>
      <c r="M2218" s="112" t="str">
        <f t="shared" si="60"/>
        <v>20234闽AV0833</v>
      </c>
    </row>
    <row r="2219" s="85" customFormat="1" ht="20.1" customHeight="1" spans="1:13">
      <c r="A2219" s="98">
        <v>2218</v>
      </c>
      <c r="B2219" s="99">
        <v>45019</v>
      </c>
      <c r="C2219" s="143">
        <v>140007</v>
      </c>
      <c r="D2219" s="152" t="s">
        <v>25</v>
      </c>
      <c r="E2219" s="100">
        <v>99783</v>
      </c>
      <c r="F2219" s="102">
        <v>7.08848352845086</v>
      </c>
      <c r="G2219" s="100">
        <v>36.73</v>
      </c>
      <c r="H2219" s="100">
        <v>260.36</v>
      </c>
      <c r="I2219" s="35">
        <v>0</v>
      </c>
      <c r="J2219" s="35" t="s">
        <v>29</v>
      </c>
      <c r="K2219" s="35"/>
      <c r="L2219" s="147" t="s">
        <v>261</v>
      </c>
      <c r="M2219" s="112" t="str">
        <f t="shared" si="60"/>
        <v>20234闽AV0833</v>
      </c>
    </row>
    <row r="2220" s="85" customFormat="1" ht="20.1" customHeight="1" spans="1:13">
      <c r="A2220" s="98">
        <v>2219</v>
      </c>
      <c r="B2220" s="99">
        <v>45019</v>
      </c>
      <c r="C2220" s="143">
        <v>140007</v>
      </c>
      <c r="D2220" s="152" t="s">
        <v>25</v>
      </c>
      <c r="E2220" s="100">
        <v>99799</v>
      </c>
      <c r="F2220" s="102">
        <v>7.08999198604629</v>
      </c>
      <c r="G2220" s="100">
        <v>212.13</v>
      </c>
      <c r="H2220" s="100">
        <v>1504</v>
      </c>
      <c r="I2220" s="35">
        <v>3216</v>
      </c>
      <c r="J2220" s="35" t="s">
        <v>29</v>
      </c>
      <c r="K2220" s="35"/>
      <c r="L2220" s="147" t="s">
        <v>261</v>
      </c>
      <c r="M2220" s="112" t="str">
        <f t="shared" si="60"/>
        <v>20234闽AV0833</v>
      </c>
    </row>
    <row r="2221" s="85" customFormat="1" ht="20.1" customHeight="1" spans="1:13">
      <c r="A2221" s="98">
        <v>2220</v>
      </c>
      <c r="B2221" s="99">
        <v>45020</v>
      </c>
      <c r="C2221" s="143">
        <v>140007</v>
      </c>
      <c r="D2221" s="152" t="s">
        <v>25</v>
      </c>
      <c r="E2221" s="100">
        <v>100229</v>
      </c>
      <c r="F2221" s="102">
        <v>7.08981001727116</v>
      </c>
      <c r="G2221" s="100">
        <v>231.6</v>
      </c>
      <c r="H2221" s="100">
        <v>1642</v>
      </c>
      <c r="I2221" s="35">
        <v>1574</v>
      </c>
      <c r="J2221" s="35" t="s">
        <v>29</v>
      </c>
      <c r="K2221" s="35"/>
      <c r="L2221" s="147" t="s">
        <v>261</v>
      </c>
      <c r="M2221" s="112" t="str">
        <f t="shared" si="60"/>
        <v>20234闽AV0833</v>
      </c>
    </row>
    <row r="2222" s="85" customFormat="1" ht="20.1" customHeight="1" spans="1:13">
      <c r="A2222" s="98">
        <v>2221</v>
      </c>
      <c r="B2222" s="99">
        <v>45022</v>
      </c>
      <c r="C2222" s="143">
        <v>140007</v>
      </c>
      <c r="D2222" s="152" t="s">
        <v>25</v>
      </c>
      <c r="E2222" s="100">
        <v>100766</v>
      </c>
      <c r="F2222" s="102">
        <v>7.08997722095672</v>
      </c>
      <c r="G2222" s="100">
        <v>210.72</v>
      </c>
      <c r="H2222" s="100">
        <v>1494</v>
      </c>
      <c r="I2222" s="35">
        <v>80</v>
      </c>
      <c r="J2222" s="35" t="s">
        <v>35</v>
      </c>
      <c r="K2222" s="35"/>
      <c r="L2222" s="147" t="s">
        <v>261</v>
      </c>
      <c r="M2222" s="112" t="str">
        <f t="shared" si="60"/>
        <v>20234闽AV0833</v>
      </c>
    </row>
    <row r="2223" s="85" customFormat="1" ht="20.1" customHeight="1" spans="1:13">
      <c r="A2223" s="98">
        <v>2222</v>
      </c>
      <c r="B2223" s="99">
        <v>45023</v>
      </c>
      <c r="C2223" s="143">
        <v>140007</v>
      </c>
      <c r="D2223" s="152" t="s">
        <v>25</v>
      </c>
      <c r="E2223" s="100">
        <v>101081</v>
      </c>
      <c r="F2223" s="102">
        <v>7.08987783595113</v>
      </c>
      <c r="G2223" s="100">
        <v>183.36</v>
      </c>
      <c r="H2223" s="100">
        <v>1300</v>
      </c>
      <c r="I2223" s="35">
        <v>3780</v>
      </c>
      <c r="J2223" s="35" t="s">
        <v>35</v>
      </c>
      <c r="K2223" s="35"/>
      <c r="L2223" s="147" t="s">
        <v>261</v>
      </c>
      <c r="M2223" s="112" t="str">
        <f t="shared" si="60"/>
        <v>20234闽AV0833</v>
      </c>
    </row>
    <row r="2224" s="85" customFormat="1" ht="20.1" customHeight="1" spans="1:13">
      <c r="A2224" s="98">
        <v>2223</v>
      </c>
      <c r="B2224" s="99">
        <v>45025</v>
      </c>
      <c r="C2224" s="143">
        <v>140007</v>
      </c>
      <c r="D2224" s="152" t="s">
        <v>25</v>
      </c>
      <c r="E2224" s="100">
        <v>101462</v>
      </c>
      <c r="F2224" s="102">
        <v>7.08986717604727</v>
      </c>
      <c r="G2224" s="100">
        <v>225.11</v>
      </c>
      <c r="H2224" s="100">
        <v>1596</v>
      </c>
      <c r="I2224" s="35">
        <v>2143</v>
      </c>
      <c r="J2224" s="35" t="s">
        <v>29</v>
      </c>
      <c r="K2224" s="35"/>
      <c r="L2224" s="147" t="s">
        <v>261</v>
      </c>
      <c r="M2224" s="112" t="str">
        <f t="shared" si="60"/>
        <v>20234闽AV0833</v>
      </c>
    </row>
    <row r="2225" s="85" customFormat="1" ht="20.1" customHeight="1" spans="1:13">
      <c r="A2225" s="98">
        <v>2224</v>
      </c>
      <c r="B2225" s="99">
        <v>45026</v>
      </c>
      <c r="C2225" s="143">
        <v>140007</v>
      </c>
      <c r="D2225" s="152" t="s">
        <v>25</v>
      </c>
      <c r="E2225" s="100">
        <v>101996</v>
      </c>
      <c r="F2225" s="102">
        <v>7.09000315109501</v>
      </c>
      <c r="G2225" s="100">
        <v>253.88</v>
      </c>
      <c r="H2225" s="100">
        <v>1800.01</v>
      </c>
      <c r="I2225" s="35">
        <v>292.99</v>
      </c>
      <c r="J2225" s="35" t="s">
        <v>166</v>
      </c>
      <c r="K2225" s="35"/>
      <c r="L2225" s="147" t="s">
        <v>261</v>
      </c>
      <c r="M2225" s="112" t="str">
        <f t="shared" si="60"/>
        <v>20234闽AV0833</v>
      </c>
    </row>
    <row r="2226" s="85" customFormat="1" ht="20.1" customHeight="1" spans="1:13">
      <c r="A2226" s="98">
        <v>2225</v>
      </c>
      <c r="B2226" s="99">
        <v>45028</v>
      </c>
      <c r="C2226" s="143">
        <v>140007</v>
      </c>
      <c r="D2226" s="152" t="s">
        <v>25</v>
      </c>
      <c r="E2226" s="100">
        <v>102503</v>
      </c>
      <c r="F2226" s="102">
        <v>7.08999772157667</v>
      </c>
      <c r="G2226" s="100">
        <v>263.34</v>
      </c>
      <c r="H2226" s="100">
        <v>1867.08</v>
      </c>
      <c r="I2226" s="35">
        <v>190.91</v>
      </c>
      <c r="J2226" s="35" t="s">
        <v>450</v>
      </c>
      <c r="K2226" s="35"/>
      <c r="L2226" s="147" t="s">
        <v>261</v>
      </c>
      <c r="M2226" s="112" t="str">
        <f t="shared" si="60"/>
        <v>20234闽AV0833</v>
      </c>
    </row>
    <row r="2227" s="85" customFormat="1" ht="20.1" customHeight="1" spans="1:13">
      <c r="A2227" s="98">
        <v>2226</v>
      </c>
      <c r="B2227" s="99">
        <v>45031</v>
      </c>
      <c r="C2227" s="143">
        <v>140007</v>
      </c>
      <c r="D2227" s="152" t="s">
        <v>25</v>
      </c>
      <c r="E2227" s="100">
        <v>102977</v>
      </c>
      <c r="F2227" s="102">
        <v>7.08989993112669</v>
      </c>
      <c r="G2227" s="100">
        <v>246.83</v>
      </c>
      <c r="H2227" s="100">
        <v>1750</v>
      </c>
      <c r="I2227" s="35">
        <v>1640.91</v>
      </c>
      <c r="J2227" s="35" t="s">
        <v>35</v>
      </c>
      <c r="K2227" s="35"/>
      <c r="L2227" s="147" t="s">
        <v>261</v>
      </c>
      <c r="M2227" s="112" t="str">
        <f t="shared" si="60"/>
        <v>20234闽AV0833</v>
      </c>
    </row>
    <row r="2228" s="85" customFormat="1" ht="20.1" customHeight="1" spans="1:13">
      <c r="A2228" s="98">
        <v>2227</v>
      </c>
      <c r="B2228" s="99">
        <v>45033</v>
      </c>
      <c r="C2228" s="143">
        <v>140007</v>
      </c>
      <c r="D2228" s="152" t="s">
        <v>25</v>
      </c>
      <c r="E2228" s="100">
        <v>103277</v>
      </c>
      <c r="F2228" s="102">
        <v>7.09020937968821</v>
      </c>
      <c r="G2228" s="100">
        <v>153.31</v>
      </c>
      <c r="H2228" s="100">
        <v>1087</v>
      </c>
      <c r="I2228" s="35">
        <v>440.91</v>
      </c>
      <c r="J2228" s="35" t="s">
        <v>29</v>
      </c>
      <c r="K2228" s="35"/>
      <c r="L2228" s="147" t="s">
        <v>261</v>
      </c>
      <c r="M2228" s="112" t="str">
        <f t="shared" si="60"/>
        <v>20234闽AV0833</v>
      </c>
    </row>
    <row r="2229" s="85" customFormat="1" ht="20.1" customHeight="1" spans="1:13">
      <c r="A2229" s="98">
        <v>2228</v>
      </c>
      <c r="B2229" s="99">
        <v>45036</v>
      </c>
      <c r="C2229" s="143">
        <v>140007</v>
      </c>
      <c r="D2229" s="152" t="s">
        <v>25</v>
      </c>
      <c r="E2229" s="100">
        <v>103808</v>
      </c>
      <c r="F2229" s="102">
        <v>7.53977229887657</v>
      </c>
      <c r="G2229" s="100">
        <v>265.26</v>
      </c>
      <c r="H2229" s="100">
        <v>2000</v>
      </c>
      <c r="I2229" s="35">
        <v>2440.91</v>
      </c>
      <c r="J2229" s="35" t="s">
        <v>35</v>
      </c>
      <c r="K2229" s="35"/>
      <c r="L2229" s="147" t="s">
        <v>261</v>
      </c>
      <c r="M2229" s="112" t="str">
        <f t="shared" ref="M2229:M2292" si="61">YEAR(B2229)&amp;MONTH(B2229)&amp;D2229</f>
        <v>20234闽AV0833</v>
      </c>
    </row>
    <row r="2230" s="85" customFormat="1" ht="20.1" customHeight="1" spans="1:13">
      <c r="A2230" s="98">
        <v>2229</v>
      </c>
      <c r="B2230" s="99">
        <v>45037</v>
      </c>
      <c r="C2230" s="143">
        <v>140007</v>
      </c>
      <c r="D2230" s="152" t="s">
        <v>25</v>
      </c>
      <c r="E2230" s="100">
        <v>104230</v>
      </c>
      <c r="F2230" s="102">
        <v>7.53970059607772</v>
      </c>
      <c r="G2230" s="100">
        <v>219.77</v>
      </c>
      <c r="H2230" s="100">
        <v>1657</v>
      </c>
      <c r="I2230" s="35">
        <v>783.91</v>
      </c>
      <c r="J2230" s="35" t="s">
        <v>450</v>
      </c>
      <c r="K2230" s="35"/>
      <c r="L2230" s="147" t="s">
        <v>261</v>
      </c>
      <c r="M2230" s="112" t="str">
        <f t="shared" si="61"/>
        <v>20234闽AV0833</v>
      </c>
    </row>
    <row r="2231" s="85" customFormat="1" ht="20.1" customHeight="1" spans="1:13">
      <c r="A2231" s="98">
        <v>2230</v>
      </c>
      <c r="B2231" s="99">
        <v>45039</v>
      </c>
      <c r="C2231" s="143">
        <v>140007</v>
      </c>
      <c r="D2231" s="152" t="s">
        <v>25</v>
      </c>
      <c r="E2231" s="100">
        <v>104753</v>
      </c>
      <c r="F2231" s="102">
        <v>7.53985351141749</v>
      </c>
      <c r="G2231" s="100">
        <v>92.84</v>
      </c>
      <c r="H2231" s="100">
        <v>700</v>
      </c>
      <c r="I2231" s="35">
        <v>13.91</v>
      </c>
      <c r="J2231" s="35" t="s">
        <v>35</v>
      </c>
      <c r="K2231" s="35"/>
      <c r="L2231" s="147" t="s">
        <v>261</v>
      </c>
      <c r="M2231" s="112" t="str">
        <f t="shared" si="61"/>
        <v>20234闽AV0833</v>
      </c>
    </row>
    <row r="2232" s="85" customFormat="1" ht="20.1" customHeight="1" spans="1:13">
      <c r="A2232" s="98">
        <v>2231</v>
      </c>
      <c r="B2232" s="99">
        <v>45040</v>
      </c>
      <c r="C2232" s="143">
        <v>140007</v>
      </c>
      <c r="D2232" s="152" t="s">
        <v>25</v>
      </c>
      <c r="E2232" s="100">
        <v>104942</v>
      </c>
      <c r="F2232" s="102">
        <v>7.53974149457733</v>
      </c>
      <c r="G2232" s="100">
        <v>269.24</v>
      </c>
      <c r="H2232" s="100">
        <v>2030</v>
      </c>
      <c r="I2232" s="35">
        <v>1983.91</v>
      </c>
      <c r="J2232" s="35" t="s">
        <v>35</v>
      </c>
      <c r="K2232" s="35"/>
      <c r="L2232" s="147" t="s">
        <v>261</v>
      </c>
      <c r="M2232" s="112" t="str">
        <f t="shared" si="61"/>
        <v>20234闽AV0833</v>
      </c>
    </row>
    <row r="2233" s="85" customFormat="1" ht="20.1" customHeight="1" spans="1:13">
      <c r="A2233" s="98">
        <v>2232</v>
      </c>
      <c r="B2233" s="99">
        <v>45045</v>
      </c>
      <c r="C2233" s="143">
        <v>140007</v>
      </c>
      <c r="D2233" s="152" t="s">
        <v>25</v>
      </c>
      <c r="E2233" s="100">
        <v>105562</v>
      </c>
      <c r="F2233" s="102">
        <v>7.40991794505887</v>
      </c>
      <c r="G2233" s="100">
        <v>280.3</v>
      </c>
      <c r="H2233" s="100">
        <v>2077</v>
      </c>
      <c r="I2233" s="35">
        <v>3773.91</v>
      </c>
      <c r="J2233" s="35" t="s">
        <v>29</v>
      </c>
      <c r="K2233" s="35"/>
      <c r="L2233" s="147" t="s">
        <v>261</v>
      </c>
      <c r="M2233" s="112" t="str">
        <f t="shared" si="61"/>
        <v>20234闽AV0833</v>
      </c>
    </row>
    <row r="2234" s="85" customFormat="1" ht="20.1" customHeight="1" spans="1:13">
      <c r="A2234" s="98">
        <v>2233</v>
      </c>
      <c r="B2234" s="99"/>
      <c r="C2234" s="143"/>
      <c r="D2234" s="152"/>
      <c r="E2234" s="100"/>
      <c r="F2234" s="102"/>
      <c r="G2234" s="100"/>
      <c r="H2234" s="100"/>
      <c r="I2234" s="35"/>
      <c r="J2234" s="35"/>
      <c r="K2234" s="35"/>
      <c r="L2234" s="147"/>
      <c r="M2234" s="112" t="str">
        <f t="shared" si="61"/>
        <v>19001</v>
      </c>
    </row>
    <row r="2235" s="85" customFormat="1" ht="20.1" customHeight="1" spans="1:13">
      <c r="A2235" s="98">
        <v>2234</v>
      </c>
      <c r="B2235" s="99">
        <v>45018</v>
      </c>
      <c r="C2235" s="143">
        <v>140003</v>
      </c>
      <c r="D2235" s="152" t="s">
        <v>33</v>
      </c>
      <c r="E2235" s="100">
        <v>281700</v>
      </c>
      <c r="F2235" s="102">
        <v>7.08996809641971</v>
      </c>
      <c r="G2235" s="100">
        <v>282.1</v>
      </c>
      <c r="H2235" s="100">
        <v>2000.08</v>
      </c>
      <c r="I2235" s="35">
        <v>349.37</v>
      </c>
      <c r="J2235" s="35" t="s">
        <v>450</v>
      </c>
      <c r="K2235" s="35"/>
      <c r="L2235" s="147" t="s">
        <v>261</v>
      </c>
      <c r="M2235" s="112" t="str">
        <f t="shared" si="61"/>
        <v>20234闽AS2868</v>
      </c>
    </row>
    <row r="2236" s="85" customFormat="1" ht="20.1" customHeight="1" spans="1:13">
      <c r="A2236" s="98">
        <v>2235</v>
      </c>
      <c r="B2236" s="99">
        <v>45021</v>
      </c>
      <c r="C2236" s="143">
        <v>140003</v>
      </c>
      <c r="D2236" s="152" t="s">
        <v>33</v>
      </c>
      <c r="E2236" s="100">
        <v>282344</v>
      </c>
      <c r="F2236" s="102">
        <v>7.08948863636364</v>
      </c>
      <c r="G2236" s="100">
        <v>49.28</v>
      </c>
      <c r="H2236" s="100">
        <v>349.37</v>
      </c>
      <c r="I2236" s="35">
        <v>0</v>
      </c>
      <c r="J2236" s="35" t="s">
        <v>85</v>
      </c>
      <c r="K2236" s="35"/>
      <c r="L2236" s="147" t="s">
        <v>261</v>
      </c>
      <c r="M2236" s="112" t="str">
        <f t="shared" si="61"/>
        <v>20234闽AS2868</v>
      </c>
    </row>
    <row r="2237" s="85" customFormat="1" ht="20.1" customHeight="1" spans="1:13">
      <c r="A2237" s="98">
        <v>2236</v>
      </c>
      <c r="B2237" s="99">
        <v>45021</v>
      </c>
      <c r="C2237" s="143">
        <v>140003</v>
      </c>
      <c r="D2237" s="152" t="s">
        <v>33</v>
      </c>
      <c r="E2237" s="100">
        <v>282424</v>
      </c>
      <c r="F2237" s="102">
        <v>7.09008134935443</v>
      </c>
      <c r="G2237" s="100">
        <v>267.98</v>
      </c>
      <c r="H2237" s="100">
        <v>1900</v>
      </c>
      <c r="I2237" s="35">
        <v>3100</v>
      </c>
      <c r="J2237" s="35" t="s">
        <v>85</v>
      </c>
      <c r="K2237" s="35"/>
      <c r="L2237" s="147" t="s">
        <v>261</v>
      </c>
      <c r="M2237" s="112" t="str">
        <f t="shared" si="61"/>
        <v>20234闽AS2868</v>
      </c>
    </row>
    <row r="2238" s="85" customFormat="1" ht="20.1" customHeight="1" spans="1:13">
      <c r="A2238" s="98">
        <v>2237</v>
      </c>
      <c r="B2238" s="99">
        <v>45023</v>
      </c>
      <c r="C2238" s="143">
        <v>140003</v>
      </c>
      <c r="D2238" s="152" t="s">
        <v>33</v>
      </c>
      <c r="E2238" s="100">
        <v>282735</v>
      </c>
      <c r="F2238" s="102">
        <v>7.09001233045623</v>
      </c>
      <c r="G2238" s="100">
        <v>145.98</v>
      </c>
      <c r="H2238" s="100">
        <v>1035</v>
      </c>
      <c r="I2238" s="35">
        <v>2065</v>
      </c>
      <c r="J2238" s="35" t="s">
        <v>85</v>
      </c>
      <c r="K2238" s="35"/>
      <c r="L2238" s="147" t="s">
        <v>261</v>
      </c>
      <c r="M2238" s="112" t="str">
        <f t="shared" si="61"/>
        <v>20234闽AS2868</v>
      </c>
    </row>
    <row r="2239" s="85" customFormat="1" ht="20.1" customHeight="1" spans="1:13">
      <c r="A2239" s="98">
        <v>2238</v>
      </c>
      <c r="B2239" s="99">
        <v>45029</v>
      </c>
      <c r="C2239" s="143">
        <v>140003</v>
      </c>
      <c r="D2239" s="152" t="s">
        <v>33</v>
      </c>
      <c r="E2239" s="100">
        <v>283086</v>
      </c>
      <c r="F2239" s="102">
        <v>7.08997364788556</v>
      </c>
      <c r="G2239" s="100">
        <v>239.07</v>
      </c>
      <c r="H2239" s="100">
        <v>1695</v>
      </c>
      <c r="I2239" s="35">
        <v>2300</v>
      </c>
      <c r="J2239" s="35" t="s">
        <v>85</v>
      </c>
      <c r="K2239" s="35"/>
      <c r="L2239" s="147" t="s">
        <v>261</v>
      </c>
      <c r="M2239" s="112" t="str">
        <f t="shared" si="61"/>
        <v>20234闽AS2868</v>
      </c>
    </row>
    <row r="2240" s="85" customFormat="1" ht="20.1" customHeight="1" spans="1:13">
      <c r="A2240" s="98">
        <v>2239</v>
      </c>
      <c r="B2240" s="99">
        <v>45032</v>
      </c>
      <c r="C2240" s="143">
        <v>140003</v>
      </c>
      <c r="D2240" s="152" t="s">
        <v>33</v>
      </c>
      <c r="E2240" s="100">
        <v>283543</v>
      </c>
      <c r="F2240" s="102">
        <v>7.08995249527507</v>
      </c>
      <c r="G2240" s="100">
        <v>195.77</v>
      </c>
      <c r="H2240" s="100">
        <v>1388</v>
      </c>
      <c r="I2240" s="35">
        <v>863</v>
      </c>
      <c r="J2240" s="35" t="s">
        <v>85</v>
      </c>
      <c r="K2240" s="35"/>
      <c r="L2240" s="147" t="s">
        <v>261</v>
      </c>
      <c r="M2240" s="112" t="str">
        <f t="shared" si="61"/>
        <v>20234闽AS2868</v>
      </c>
    </row>
    <row r="2241" s="85" customFormat="1" ht="20.1" customHeight="1" spans="1:13">
      <c r="A2241" s="98">
        <v>2240</v>
      </c>
      <c r="B2241" s="99">
        <v>45035</v>
      </c>
      <c r="C2241" s="143">
        <v>140003</v>
      </c>
      <c r="D2241" s="152" t="s">
        <v>33</v>
      </c>
      <c r="E2241" s="100">
        <v>284077</v>
      </c>
      <c r="F2241" s="102">
        <v>7.53991838028448</v>
      </c>
      <c r="G2241" s="100">
        <v>252.39</v>
      </c>
      <c r="H2241" s="100">
        <v>1903</v>
      </c>
      <c r="I2241" s="35">
        <v>2135</v>
      </c>
      <c r="J2241" s="35" t="s">
        <v>85</v>
      </c>
      <c r="K2241" s="35"/>
      <c r="L2241" s="147" t="s">
        <v>261</v>
      </c>
      <c r="M2241" s="112" t="str">
        <f t="shared" si="61"/>
        <v>20234闽AS2868</v>
      </c>
    </row>
    <row r="2242" s="85" customFormat="1" ht="20.1" customHeight="1" spans="1:13">
      <c r="A2242" s="98">
        <v>2241</v>
      </c>
      <c r="B2242" s="99">
        <v>45038</v>
      </c>
      <c r="C2242" s="143">
        <v>140003</v>
      </c>
      <c r="D2242" s="152" t="s">
        <v>33</v>
      </c>
      <c r="E2242" s="100">
        <v>284609</v>
      </c>
      <c r="F2242" s="102">
        <v>7.54005655042413</v>
      </c>
      <c r="G2242" s="100">
        <v>265.25</v>
      </c>
      <c r="H2242" s="100">
        <v>2000</v>
      </c>
      <c r="I2242" s="35">
        <v>65</v>
      </c>
      <c r="J2242" s="35" t="s">
        <v>85</v>
      </c>
      <c r="K2242" s="35"/>
      <c r="L2242" s="147" t="s">
        <v>261</v>
      </c>
      <c r="M2242" s="112" t="str">
        <f t="shared" si="61"/>
        <v>20234闽AS2868</v>
      </c>
    </row>
    <row r="2243" s="85" customFormat="1" ht="20.1" customHeight="1" spans="1:13">
      <c r="A2243" s="98">
        <v>2242</v>
      </c>
      <c r="B2243" s="99">
        <v>45040</v>
      </c>
      <c r="C2243" s="143">
        <v>140003</v>
      </c>
      <c r="D2243" s="152" t="s">
        <v>33</v>
      </c>
      <c r="E2243" s="100">
        <v>285126</v>
      </c>
      <c r="F2243" s="102">
        <v>7.53993868000645</v>
      </c>
      <c r="G2243" s="100">
        <v>247.88</v>
      </c>
      <c r="H2243" s="100">
        <v>1869</v>
      </c>
      <c r="I2243" s="35">
        <v>165</v>
      </c>
      <c r="J2243" s="35" t="s">
        <v>29</v>
      </c>
      <c r="K2243" s="35"/>
      <c r="L2243" s="147" t="s">
        <v>261</v>
      </c>
      <c r="M2243" s="112" t="str">
        <f t="shared" si="61"/>
        <v>20234闽AS2868</v>
      </c>
    </row>
    <row r="2244" s="85" customFormat="1" ht="20.1" customHeight="1" spans="1:13">
      <c r="A2244" s="98">
        <v>2243</v>
      </c>
      <c r="B2244" s="99"/>
      <c r="C2244" s="143"/>
      <c r="D2244" s="152"/>
      <c r="E2244" s="100"/>
      <c r="F2244" s="102"/>
      <c r="G2244" s="100"/>
      <c r="H2244" s="100"/>
      <c r="I2244" s="35"/>
      <c r="J2244" s="35"/>
      <c r="K2244" s="35"/>
      <c r="L2244" s="147"/>
      <c r="M2244" s="112" t="str">
        <f t="shared" si="61"/>
        <v>19001</v>
      </c>
    </row>
    <row r="2245" s="85" customFormat="1" ht="20.1" customHeight="1" spans="1:13">
      <c r="A2245" s="98">
        <v>2244</v>
      </c>
      <c r="B2245" s="99">
        <v>45019</v>
      </c>
      <c r="C2245" s="143"/>
      <c r="D2245" s="152" t="s">
        <v>143</v>
      </c>
      <c r="E2245" s="100">
        <v>88440</v>
      </c>
      <c r="F2245" s="102">
        <v>7.09055252387449</v>
      </c>
      <c r="G2245" s="100">
        <v>58.64</v>
      </c>
      <c r="H2245" s="100">
        <v>415.79</v>
      </c>
      <c r="I2245" s="35">
        <v>0</v>
      </c>
      <c r="J2245" s="35" t="s">
        <v>144</v>
      </c>
      <c r="K2245" s="35"/>
      <c r="L2245" s="147" t="s">
        <v>261</v>
      </c>
      <c r="M2245" s="112" t="str">
        <f t="shared" si="61"/>
        <v>20234闽A03T8M</v>
      </c>
    </row>
    <row r="2246" s="85" customFormat="1" ht="20.1" customHeight="1" spans="1:13">
      <c r="A2246" s="98">
        <v>2245</v>
      </c>
      <c r="B2246" s="99">
        <v>45021</v>
      </c>
      <c r="C2246" s="143"/>
      <c r="D2246" s="152" t="s">
        <v>143</v>
      </c>
      <c r="E2246" s="100">
        <v>88626</v>
      </c>
      <c r="F2246" s="102">
        <v>7.08968450903935</v>
      </c>
      <c r="G2246" s="100">
        <v>28.21</v>
      </c>
      <c r="H2246" s="100">
        <v>200</v>
      </c>
      <c r="I2246" s="35">
        <v>0</v>
      </c>
      <c r="J2246" s="35" t="s">
        <v>144</v>
      </c>
      <c r="K2246" s="35"/>
      <c r="L2246" s="147" t="s">
        <v>261</v>
      </c>
      <c r="M2246" s="112" t="str">
        <f t="shared" si="61"/>
        <v>20234闽A03T8M</v>
      </c>
    </row>
    <row r="2247" s="85" customFormat="1" ht="20.1" customHeight="1" spans="1:13">
      <c r="A2247" s="98">
        <v>2246</v>
      </c>
      <c r="B2247" s="99"/>
      <c r="C2247" s="143"/>
      <c r="D2247" s="152"/>
      <c r="E2247" s="100"/>
      <c r="F2247" s="102"/>
      <c r="G2247" s="100"/>
      <c r="H2247" s="100"/>
      <c r="I2247" s="35"/>
      <c r="J2247" s="35"/>
      <c r="K2247" s="35"/>
      <c r="L2247" s="147"/>
      <c r="M2247" s="112" t="str">
        <f t="shared" si="61"/>
        <v>19001</v>
      </c>
    </row>
    <row r="2248" s="85" customFormat="1" ht="20.1" customHeight="1" spans="1:13">
      <c r="A2248" s="98">
        <v>2247</v>
      </c>
      <c r="B2248" s="99">
        <v>45023</v>
      </c>
      <c r="C2248" s="143">
        <v>146005</v>
      </c>
      <c r="D2248" s="152" t="s">
        <v>44</v>
      </c>
      <c r="E2248" s="100">
        <v>6305</v>
      </c>
      <c r="F2248" s="102">
        <v>7.08999490835031</v>
      </c>
      <c r="G2248" s="100">
        <v>78.56</v>
      </c>
      <c r="H2248" s="100">
        <v>556.99</v>
      </c>
      <c r="I2248" s="35">
        <v>443.01</v>
      </c>
      <c r="J2248" s="35" t="s">
        <v>144</v>
      </c>
      <c r="K2248" s="35"/>
      <c r="L2248" s="147" t="s">
        <v>261</v>
      </c>
      <c r="M2248" s="112" t="str">
        <f t="shared" si="61"/>
        <v>20234闽AQ8712</v>
      </c>
    </row>
    <row r="2249" s="85" customFormat="1" ht="20.1" customHeight="1" spans="1:13">
      <c r="A2249" s="98">
        <v>2248</v>
      </c>
      <c r="B2249" s="99">
        <v>45027</v>
      </c>
      <c r="C2249" s="143">
        <v>146005</v>
      </c>
      <c r="D2249" s="152" t="s">
        <v>44</v>
      </c>
      <c r="E2249" s="100">
        <v>6679</v>
      </c>
      <c r="F2249" s="102">
        <v>7.09004092769441</v>
      </c>
      <c r="G2249" s="100">
        <v>65.97</v>
      </c>
      <c r="H2249" s="100">
        <v>467.73</v>
      </c>
      <c r="I2249" s="35">
        <v>975.28</v>
      </c>
      <c r="J2249" s="35" t="s">
        <v>144</v>
      </c>
      <c r="K2249" s="35"/>
      <c r="L2249" s="147" t="s">
        <v>261</v>
      </c>
      <c r="M2249" s="112" t="str">
        <f t="shared" si="61"/>
        <v>20234闽AQ8712</v>
      </c>
    </row>
    <row r="2250" s="85" customFormat="1" ht="20.1" customHeight="1" spans="1:13">
      <c r="A2250" s="98">
        <v>2249</v>
      </c>
      <c r="B2250" s="99">
        <v>45030</v>
      </c>
      <c r="C2250" s="143">
        <v>146005</v>
      </c>
      <c r="D2250" s="152" t="s">
        <v>44</v>
      </c>
      <c r="E2250" s="100">
        <v>6593</v>
      </c>
      <c r="F2250" s="102">
        <v>7.09007070396557</v>
      </c>
      <c r="G2250" s="100">
        <v>65.06</v>
      </c>
      <c r="H2250" s="100">
        <v>461.28</v>
      </c>
      <c r="I2250" s="35">
        <v>514</v>
      </c>
      <c r="J2250" s="35" t="s">
        <v>144</v>
      </c>
      <c r="K2250" s="35"/>
      <c r="L2250" s="147" t="s">
        <v>261</v>
      </c>
      <c r="M2250" s="112" t="str">
        <f t="shared" si="61"/>
        <v>20234闽AQ8712</v>
      </c>
    </row>
    <row r="2251" s="85" customFormat="1" ht="20.1" customHeight="1" spans="1:13">
      <c r="A2251" s="98">
        <v>2250</v>
      </c>
      <c r="B2251" s="99">
        <v>45034</v>
      </c>
      <c r="C2251" s="143">
        <v>146005</v>
      </c>
      <c r="D2251" s="152" t="s">
        <v>44</v>
      </c>
      <c r="E2251" s="100">
        <v>7314</v>
      </c>
      <c r="F2251" s="102">
        <v>7.53997359542321</v>
      </c>
      <c r="G2251" s="100">
        <v>68.17</v>
      </c>
      <c r="H2251" s="100">
        <v>514</v>
      </c>
      <c r="I2251" s="35">
        <v>0</v>
      </c>
      <c r="J2251" s="35" t="s">
        <v>144</v>
      </c>
      <c r="K2251" s="35"/>
      <c r="L2251" s="147" t="s">
        <v>261</v>
      </c>
      <c r="M2251" s="112" t="str">
        <f t="shared" si="61"/>
        <v>20234闽AQ8712</v>
      </c>
    </row>
    <row r="2252" s="85" customFormat="1" ht="20.1" customHeight="1" spans="1:13">
      <c r="A2252" s="98">
        <v>2251</v>
      </c>
      <c r="B2252" s="99">
        <v>45038</v>
      </c>
      <c r="C2252" s="143">
        <v>146005</v>
      </c>
      <c r="D2252" s="152" t="s">
        <v>44</v>
      </c>
      <c r="E2252" s="100">
        <v>7701</v>
      </c>
      <c r="F2252" s="102">
        <v>7.54008559201141</v>
      </c>
      <c r="G2252" s="100">
        <v>70.1</v>
      </c>
      <c r="H2252" s="100">
        <v>528.56</v>
      </c>
      <c r="I2252" s="35">
        <v>471.44</v>
      </c>
      <c r="J2252" s="35" t="s">
        <v>144</v>
      </c>
      <c r="K2252" s="35"/>
      <c r="L2252" s="147" t="s">
        <v>261</v>
      </c>
      <c r="M2252" s="112" t="str">
        <f t="shared" si="61"/>
        <v>20234闽AQ8712</v>
      </c>
    </row>
    <row r="2253" s="85" customFormat="1" ht="20.1" customHeight="1" spans="1:13">
      <c r="A2253" s="98">
        <v>2252</v>
      </c>
      <c r="B2253" s="99">
        <v>45043</v>
      </c>
      <c r="C2253" s="143">
        <v>146005</v>
      </c>
      <c r="D2253" s="152" t="s">
        <v>44</v>
      </c>
      <c r="E2253" s="100">
        <v>8166</v>
      </c>
      <c r="F2253" s="102">
        <v>7.53942107788262</v>
      </c>
      <c r="G2253" s="100">
        <v>62.53</v>
      </c>
      <c r="H2253" s="100">
        <v>471.44</v>
      </c>
      <c r="I2253" s="35">
        <v>0</v>
      </c>
      <c r="J2253" s="35" t="s">
        <v>144</v>
      </c>
      <c r="K2253" s="35"/>
      <c r="L2253" s="147" t="s">
        <v>261</v>
      </c>
      <c r="M2253" s="112" t="str">
        <f t="shared" si="61"/>
        <v>20234闽AQ8712</v>
      </c>
    </row>
    <row r="2254" s="85" customFormat="1" ht="20.1" customHeight="1" spans="1:13">
      <c r="A2254" s="98">
        <v>2253</v>
      </c>
      <c r="B2254" s="99"/>
      <c r="C2254" s="143"/>
      <c r="D2254" s="152"/>
      <c r="E2254" s="100"/>
      <c r="F2254" s="102"/>
      <c r="G2254" s="100"/>
      <c r="H2254" s="100"/>
      <c r="I2254" s="35"/>
      <c r="J2254" s="35"/>
      <c r="K2254" s="35"/>
      <c r="L2254" s="147"/>
      <c r="M2254" s="112" t="str">
        <f t="shared" si="61"/>
        <v>19001</v>
      </c>
    </row>
    <row r="2255" s="85" customFormat="1" ht="20.1" customHeight="1" spans="1:13">
      <c r="A2255" s="98">
        <v>2254</v>
      </c>
      <c r="B2255" s="99">
        <v>45018</v>
      </c>
      <c r="C2255" s="143">
        <v>144003</v>
      </c>
      <c r="D2255" s="152" t="s">
        <v>36</v>
      </c>
      <c r="E2255" s="100">
        <v>20910</v>
      </c>
      <c r="F2255" s="102">
        <v>7.08996733551097</v>
      </c>
      <c r="G2255" s="100">
        <v>107.15</v>
      </c>
      <c r="H2255" s="100">
        <v>759.69</v>
      </c>
      <c r="I2255" s="35">
        <v>1526.16</v>
      </c>
      <c r="J2255" s="35" t="s">
        <v>488</v>
      </c>
      <c r="K2255" s="35"/>
      <c r="L2255" s="147" t="s">
        <v>261</v>
      </c>
      <c r="M2255" s="112" t="str">
        <f t="shared" si="61"/>
        <v>20234闽AU9612</v>
      </c>
    </row>
    <row r="2256" s="85" customFormat="1" ht="20.1" customHeight="1" spans="1:13">
      <c r="A2256" s="98">
        <v>2255</v>
      </c>
      <c r="B2256" s="99">
        <v>45020</v>
      </c>
      <c r="C2256" s="143">
        <v>144003</v>
      </c>
      <c r="D2256" s="152" t="s">
        <v>36</v>
      </c>
      <c r="E2256" s="100">
        <v>21118</v>
      </c>
      <c r="F2256" s="102">
        <v>7.08983234631746</v>
      </c>
      <c r="G2256" s="100">
        <v>119.89</v>
      </c>
      <c r="H2256" s="100">
        <v>850</v>
      </c>
      <c r="I2256" s="35">
        <v>641.16</v>
      </c>
      <c r="J2256" s="35" t="s">
        <v>488</v>
      </c>
      <c r="K2256" s="35"/>
      <c r="L2256" s="147" t="s">
        <v>261</v>
      </c>
      <c r="M2256" s="112" t="str">
        <f t="shared" si="61"/>
        <v>20234闽AU9612</v>
      </c>
    </row>
    <row r="2257" s="85" customFormat="1" ht="20.1" customHeight="1" spans="1:13">
      <c r="A2257" s="98">
        <v>2256</v>
      </c>
      <c r="B2257" s="99">
        <v>45024</v>
      </c>
      <c r="C2257" s="143">
        <v>144003</v>
      </c>
      <c r="D2257" s="152" t="s">
        <v>36</v>
      </c>
      <c r="E2257" s="100">
        <v>21364</v>
      </c>
      <c r="F2257" s="102">
        <v>7.08980418636057</v>
      </c>
      <c r="G2257" s="100">
        <v>118.48</v>
      </c>
      <c r="H2257" s="100">
        <v>840</v>
      </c>
      <c r="I2257" s="35">
        <v>801.16</v>
      </c>
      <c r="J2257" s="35" t="s">
        <v>488</v>
      </c>
      <c r="K2257" s="35"/>
      <c r="L2257" s="147" t="s">
        <v>261</v>
      </c>
      <c r="M2257" s="112" t="str">
        <f t="shared" si="61"/>
        <v>20234闽AU9612</v>
      </c>
    </row>
    <row r="2258" s="85" customFormat="1" ht="20.1" customHeight="1" spans="1:13">
      <c r="A2258" s="98">
        <v>2257</v>
      </c>
      <c r="B2258" s="99">
        <v>45028</v>
      </c>
      <c r="C2258" s="143">
        <v>144003</v>
      </c>
      <c r="D2258" s="152" t="s">
        <v>36</v>
      </c>
      <c r="E2258" s="100">
        <v>21608</v>
      </c>
      <c r="F2258" s="102">
        <v>7.08969262096383</v>
      </c>
      <c r="G2258" s="100">
        <v>103.13</v>
      </c>
      <c r="H2258" s="100">
        <v>731.16</v>
      </c>
      <c r="I2258" s="35">
        <v>0</v>
      </c>
      <c r="J2258" s="35" t="s">
        <v>488</v>
      </c>
      <c r="K2258" s="35"/>
      <c r="L2258" s="147" t="s">
        <v>261</v>
      </c>
      <c r="M2258" s="112" t="str">
        <f t="shared" si="61"/>
        <v>20234闽AU9612</v>
      </c>
    </row>
    <row r="2259" s="85" customFormat="1" ht="20.1" customHeight="1" spans="1:13">
      <c r="A2259" s="98">
        <v>2258</v>
      </c>
      <c r="B2259" s="99">
        <v>45030</v>
      </c>
      <c r="C2259" s="143">
        <v>144003</v>
      </c>
      <c r="D2259" s="152" t="s">
        <v>36</v>
      </c>
      <c r="E2259" s="100">
        <v>21854</v>
      </c>
      <c r="F2259" s="102">
        <v>7.08997367791338</v>
      </c>
      <c r="G2259" s="100">
        <v>125.37</v>
      </c>
      <c r="H2259" s="100">
        <v>888.87</v>
      </c>
      <c r="I2259" s="35">
        <v>111.13</v>
      </c>
      <c r="J2259" s="35" t="s">
        <v>488</v>
      </c>
      <c r="K2259" s="35"/>
      <c r="L2259" s="147" t="s">
        <v>261</v>
      </c>
      <c r="M2259" s="112" t="str">
        <f t="shared" si="61"/>
        <v>20234闽AU9612</v>
      </c>
    </row>
    <row r="2260" s="85" customFormat="1" ht="20.1" customHeight="1" spans="1:13">
      <c r="A2260" s="98">
        <v>2259</v>
      </c>
      <c r="B2260" s="99">
        <v>45033</v>
      </c>
      <c r="C2260" s="143">
        <v>144003</v>
      </c>
      <c r="D2260" s="152" t="s">
        <v>36</v>
      </c>
      <c r="E2260" s="100">
        <v>22078</v>
      </c>
      <c r="F2260" s="102">
        <v>7.09004115226337</v>
      </c>
      <c r="G2260" s="100">
        <v>121.5</v>
      </c>
      <c r="H2260" s="100">
        <v>861.44</v>
      </c>
      <c r="I2260" s="35">
        <v>1249.69</v>
      </c>
      <c r="J2260" s="35" t="s">
        <v>488</v>
      </c>
      <c r="K2260" s="35"/>
      <c r="L2260" s="147" t="s">
        <v>261</v>
      </c>
      <c r="M2260" s="112" t="str">
        <f t="shared" si="61"/>
        <v>20234闽AU9612</v>
      </c>
    </row>
    <row r="2261" s="85" customFormat="1" ht="20.1" customHeight="1" spans="1:13">
      <c r="A2261" s="98">
        <v>2260</v>
      </c>
      <c r="B2261" s="99">
        <v>45036</v>
      </c>
      <c r="C2261" s="143">
        <v>144003</v>
      </c>
      <c r="D2261" s="152" t="s">
        <v>36</v>
      </c>
      <c r="E2261" s="100">
        <v>22364</v>
      </c>
      <c r="F2261" s="102">
        <v>7.53997845720441</v>
      </c>
      <c r="G2261" s="100">
        <v>120.69</v>
      </c>
      <c r="H2261" s="100">
        <v>910</v>
      </c>
      <c r="I2261" s="35">
        <v>339.69</v>
      </c>
      <c r="J2261" s="35" t="s">
        <v>488</v>
      </c>
      <c r="K2261" s="35"/>
      <c r="L2261" s="147" t="s">
        <v>261</v>
      </c>
      <c r="M2261" s="112" t="str">
        <f t="shared" si="61"/>
        <v>20234闽AU9612</v>
      </c>
    </row>
    <row r="2262" s="85" customFormat="1" ht="20.1" customHeight="1" spans="1:13">
      <c r="A2262" s="98">
        <v>2261</v>
      </c>
      <c r="B2262" s="99">
        <v>45041</v>
      </c>
      <c r="C2262" s="143">
        <v>144003</v>
      </c>
      <c r="D2262" s="152" t="s">
        <v>36</v>
      </c>
      <c r="E2262" s="100">
        <v>22666</v>
      </c>
      <c r="F2262" s="102">
        <v>7.54005655042413</v>
      </c>
      <c r="G2262" s="100">
        <v>127.32</v>
      </c>
      <c r="H2262" s="100">
        <v>960</v>
      </c>
      <c r="I2262" s="35">
        <v>309.69</v>
      </c>
      <c r="J2262" s="35" t="s">
        <v>488</v>
      </c>
      <c r="K2262" s="35"/>
      <c r="L2262" s="147" t="s">
        <v>261</v>
      </c>
      <c r="M2262" s="112" t="str">
        <f t="shared" si="61"/>
        <v>20234闽AU9612</v>
      </c>
    </row>
    <row r="2263" s="85" customFormat="1" ht="20.1" customHeight="1" spans="1:13">
      <c r="A2263" s="98">
        <v>2262</v>
      </c>
      <c r="B2263" s="99">
        <v>45045</v>
      </c>
      <c r="C2263" s="143">
        <v>144003</v>
      </c>
      <c r="D2263" s="152" t="s">
        <v>36</v>
      </c>
      <c r="E2263" s="100">
        <v>22930</v>
      </c>
      <c r="F2263" s="102">
        <v>7.41004349545275</v>
      </c>
      <c r="G2263" s="100">
        <v>126.45</v>
      </c>
      <c r="H2263" s="100">
        <v>937</v>
      </c>
      <c r="I2263" s="35">
        <v>372.69</v>
      </c>
      <c r="J2263" s="35" t="s">
        <v>488</v>
      </c>
      <c r="K2263" s="35"/>
      <c r="L2263" s="147" t="s">
        <v>261</v>
      </c>
      <c r="M2263" s="112" t="str">
        <f t="shared" si="61"/>
        <v>20234闽AU9612</v>
      </c>
    </row>
    <row r="2264" s="85" customFormat="1" ht="20.1" customHeight="1" spans="1:13">
      <c r="A2264" s="98">
        <v>2263</v>
      </c>
      <c r="B2264" s="99"/>
      <c r="C2264" s="143"/>
      <c r="D2264" s="152"/>
      <c r="E2264" s="100"/>
      <c r="F2264" s="102"/>
      <c r="G2264" s="100"/>
      <c r="H2264" s="100"/>
      <c r="I2264" s="35"/>
      <c r="J2264" s="35"/>
      <c r="K2264" s="35"/>
      <c r="L2264" s="147"/>
      <c r="M2264" s="112" t="str">
        <f t="shared" si="61"/>
        <v>19001</v>
      </c>
    </row>
    <row r="2265" s="85" customFormat="1" ht="20.1" customHeight="1" spans="1:13">
      <c r="A2265" s="98">
        <v>2264</v>
      </c>
      <c r="B2265" s="99">
        <v>45021</v>
      </c>
      <c r="C2265" s="143">
        <v>144004</v>
      </c>
      <c r="D2265" s="152" t="s">
        <v>39</v>
      </c>
      <c r="E2265" s="100">
        <v>33434</v>
      </c>
      <c r="F2265" s="102">
        <v>7.09001004403925</v>
      </c>
      <c r="G2265" s="100">
        <v>129.43</v>
      </c>
      <c r="H2265" s="100">
        <v>917.66</v>
      </c>
      <c r="I2265" s="35">
        <v>82.34</v>
      </c>
      <c r="J2265" s="35" t="s">
        <v>40</v>
      </c>
      <c r="K2265" s="35"/>
      <c r="L2265" s="147" t="s">
        <v>261</v>
      </c>
      <c r="M2265" s="112" t="str">
        <f t="shared" si="61"/>
        <v>20234闽AU8651</v>
      </c>
    </row>
    <row r="2266" s="85" customFormat="1" ht="20.1" customHeight="1" spans="1:13">
      <c r="A2266" s="98">
        <v>2265</v>
      </c>
      <c r="B2266" s="99">
        <v>45025</v>
      </c>
      <c r="C2266" s="143">
        <v>144004</v>
      </c>
      <c r="D2266" s="152" t="s">
        <v>39</v>
      </c>
      <c r="E2266" s="100">
        <v>33738</v>
      </c>
      <c r="F2266" s="102">
        <v>7.0900194043702</v>
      </c>
      <c r="G2266" s="100">
        <v>118.53</v>
      </c>
      <c r="H2266" s="100">
        <v>840.38</v>
      </c>
      <c r="I2266" s="35">
        <v>189.81</v>
      </c>
      <c r="J2266" s="35" t="s">
        <v>40</v>
      </c>
      <c r="K2266" s="35"/>
      <c r="L2266" s="147" t="s">
        <v>261</v>
      </c>
      <c r="M2266" s="112" t="str">
        <f t="shared" si="61"/>
        <v>20234闽AU8651</v>
      </c>
    </row>
    <row r="2267" s="85" customFormat="1" ht="20.1" customHeight="1" spans="1:13">
      <c r="A2267" s="98">
        <v>2266</v>
      </c>
      <c r="B2267" s="99">
        <v>45029</v>
      </c>
      <c r="C2267" s="143">
        <v>144004</v>
      </c>
      <c r="D2267" s="152" t="s">
        <v>39</v>
      </c>
      <c r="E2267" s="100">
        <v>34027</v>
      </c>
      <c r="F2267" s="102">
        <v>7.09002025896239</v>
      </c>
      <c r="G2267" s="100">
        <v>113.53</v>
      </c>
      <c r="H2267" s="100">
        <v>804.93</v>
      </c>
      <c r="I2267" s="35">
        <v>384.88</v>
      </c>
      <c r="J2267" s="35" t="s">
        <v>40</v>
      </c>
      <c r="K2267" s="35"/>
      <c r="L2267" s="147" t="s">
        <v>261</v>
      </c>
      <c r="M2267" s="112" t="str">
        <f t="shared" si="61"/>
        <v>20234闽AU8651</v>
      </c>
    </row>
    <row r="2268" s="85" customFormat="1" ht="20.1" customHeight="1" spans="1:13">
      <c r="A2268" s="98">
        <v>2267</v>
      </c>
      <c r="B2268" s="99">
        <v>45034</v>
      </c>
      <c r="C2268" s="143">
        <v>144004</v>
      </c>
      <c r="D2268" s="152" t="s">
        <v>39</v>
      </c>
      <c r="E2268" s="100">
        <v>34351</v>
      </c>
      <c r="F2268" s="102">
        <v>7.54002378556399</v>
      </c>
      <c r="G2268" s="100">
        <v>109.31</v>
      </c>
      <c r="H2268" s="100">
        <v>824.2</v>
      </c>
      <c r="I2268" s="35">
        <v>560.68</v>
      </c>
      <c r="J2268" s="35" t="s">
        <v>40</v>
      </c>
      <c r="K2268" s="35"/>
      <c r="L2268" s="147" t="s">
        <v>261</v>
      </c>
      <c r="M2268" s="112" t="str">
        <f t="shared" si="61"/>
        <v>20234闽AU8651</v>
      </c>
    </row>
    <row r="2269" s="85" customFormat="1" ht="20.1" customHeight="1" spans="1:13">
      <c r="A2269" s="98">
        <v>2268</v>
      </c>
      <c r="B2269" s="99">
        <v>45038</v>
      </c>
      <c r="C2269" s="143">
        <v>144004</v>
      </c>
      <c r="D2269" s="152" t="s">
        <v>39</v>
      </c>
      <c r="E2269" s="100">
        <v>34426</v>
      </c>
      <c r="F2269" s="102">
        <v>7.54002079002079</v>
      </c>
      <c r="G2269" s="100">
        <v>115.44</v>
      </c>
      <c r="H2269" s="100">
        <v>870.42</v>
      </c>
      <c r="I2269" s="35">
        <v>2658.61</v>
      </c>
      <c r="J2269" s="35" t="s">
        <v>40</v>
      </c>
      <c r="K2269" s="35"/>
      <c r="L2269" s="147" t="s">
        <v>261</v>
      </c>
      <c r="M2269" s="112" t="str">
        <f t="shared" si="61"/>
        <v>20234闽AU8651</v>
      </c>
    </row>
    <row r="2270" s="85" customFormat="1" ht="20.1" customHeight="1" spans="1:13">
      <c r="A2270" s="98">
        <v>2269</v>
      </c>
      <c r="B2270" s="99">
        <v>45041</v>
      </c>
      <c r="C2270" s="143">
        <v>144004</v>
      </c>
      <c r="D2270" s="152" t="s">
        <v>39</v>
      </c>
      <c r="E2270" s="100">
        <v>34931</v>
      </c>
      <c r="F2270" s="102">
        <v>7.53997048867286</v>
      </c>
      <c r="G2270" s="100">
        <v>115.21</v>
      </c>
      <c r="H2270" s="100">
        <v>868.68</v>
      </c>
      <c r="I2270" s="35">
        <v>1789.93</v>
      </c>
      <c r="J2270" s="35" t="s">
        <v>40</v>
      </c>
      <c r="K2270" s="35"/>
      <c r="L2270" s="147" t="s">
        <v>261</v>
      </c>
      <c r="M2270" s="112" t="str">
        <f t="shared" si="61"/>
        <v>20234闽AU8651</v>
      </c>
    </row>
    <row r="2271" s="85" customFormat="1" ht="20.1" customHeight="1" spans="1:13">
      <c r="A2271" s="98">
        <v>2270</v>
      </c>
      <c r="B2271" s="99">
        <v>45046</v>
      </c>
      <c r="C2271" s="143">
        <v>144004</v>
      </c>
      <c r="D2271" s="152" t="s">
        <v>39</v>
      </c>
      <c r="E2271" s="100">
        <v>35256</v>
      </c>
      <c r="F2271" s="102">
        <v>7.41004255319149</v>
      </c>
      <c r="G2271" s="100">
        <v>117.5</v>
      </c>
      <c r="H2271" s="100">
        <v>870.68</v>
      </c>
      <c r="I2271" s="35">
        <v>919.25</v>
      </c>
      <c r="J2271" s="35" t="s">
        <v>40</v>
      </c>
      <c r="K2271" s="35"/>
      <c r="L2271" s="147" t="s">
        <v>261</v>
      </c>
      <c r="M2271" s="112" t="str">
        <f t="shared" si="61"/>
        <v>20234闽AU8651</v>
      </c>
    </row>
    <row r="2272" s="85" customFormat="1" ht="20.1" customHeight="1" spans="1:13">
      <c r="A2272" s="98">
        <v>2271</v>
      </c>
      <c r="B2272" s="99"/>
      <c r="C2272" s="143"/>
      <c r="D2272" s="152"/>
      <c r="E2272" s="100"/>
      <c r="F2272" s="102"/>
      <c r="G2272" s="100"/>
      <c r="H2272" s="100"/>
      <c r="I2272" s="35"/>
      <c r="J2272" s="35"/>
      <c r="K2272" s="35"/>
      <c r="L2272" s="147"/>
      <c r="M2272" s="112" t="str">
        <f t="shared" si="61"/>
        <v>19001</v>
      </c>
    </row>
    <row r="2273" s="85" customFormat="1" ht="20.1" customHeight="1" spans="1:13">
      <c r="A2273" s="98">
        <v>2272</v>
      </c>
      <c r="B2273" s="99">
        <v>45024</v>
      </c>
      <c r="C2273" s="143">
        <v>130011</v>
      </c>
      <c r="D2273" s="152" t="s">
        <v>59</v>
      </c>
      <c r="E2273" s="100">
        <v>9315</v>
      </c>
      <c r="F2273" s="102">
        <v>7.09061357171881</v>
      </c>
      <c r="G2273" s="100">
        <v>49.22</v>
      </c>
      <c r="H2273" s="100">
        <v>349</v>
      </c>
      <c r="I2273" s="35">
        <v>0</v>
      </c>
      <c r="J2273" s="35" t="s">
        <v>60</v>
      </c>
      <c r="K2273" s="35"/>
      <c r="L2273" s="147" t="s">
        <v>261</v>
      </c>
      <c r="M2273" s="112" t="str">
        <f t="shared" si="61"/>
        <v>20234闽AU9093</v>
      </c>
    </row>
    <row r="2274" s="85" customFormat="1" ht="20.1" customHeight="1" spans="1:13">
      <c r="A2274" s="98">
        <v>2273</v>
      </c>
      <c r="B2274" s="99">
        <v>45027</v>
      </c>
      <c r="C2274" s="143">
        <v>130011</v>
      </c>
      <c r="D2274" s="152" t="s">
        <v>59</v>
      </c>
      <c r="E2274" s="100">
        <v>9373</v>
      </c>
      <c r="F2274" s="102">
        <v>7.08990200255645</v>
      </c>
      <c r="G2274" s="100">
        <v>117.35</v>
      </c>
      <c r="H2274" s="100">
        <v>832</v>
      </c>
      <c r="I2274" s="35">
        <v>168</v>
      </c>
      <c r="J2274" s="35" t="s">
        <v>60</v>
      </c>
      <c r="K2274" s="35"/>
      <c r="L2274" s="147" t="s">
        <v>261</v>
      </c>
      <c r="M2274" s="112" t="str">
        <f t="shared" si="61"/>
        <v>20234闽AU9093</v>
      </c>
    </row>
    <row r="2275" s="85" customFormat="1" ht="20.1" customHeight="1" spans="1:13">
      <c r="A2275" s="98">
        <v>2274</v>
      </c>
      <c r="B2275" s="99">
        <v>45036</v>
      </c>
      <c r="C2275" s="143">
        <v>130011</v>
      </c>
      <c r="D2275" s="152" t="s">
        <v>59</v>
      </c>
      <c r="E2275" s="100">
        <v>9470</v>
      </c>
      <c r="F2275" s="102">
        <v>7.53979335381178</v>
      </c>
      <c r="G2275" s="100">
        <v>107.43</v>
      </c>
      <c r="H2275" s="100">
        <v>810</v>
      </c>
      <c r="I2275" s="35">
        <v>358</v>
      </c>
      <c r="J2275" s="35" t="s">
        <v>60</v>
      </c>
      <c r="K2275" s="35"/>
      <c r="L2275" s="147" t="s">
        <v>261</v>
      </c>
      <c r="M2275" s="112" t="str">
        <f t="shared" si="61"/>
        <v>20234闽AU9093</v>
      </c>
    </row>
    <row r="2276" s="85" customFormat="1" ht="20.1" customHeight="1" spans="1:13">
      <c r="A2276" s="98">
        <v>2275</v>
      </c>
      <c r="B2276" s="99">
        <v>45042</v>
      </c>
      <c r="C2276" s="143">
        <v>130011</v>
      </c>
      <c r="D2276" s="152" t="s">
        <v>59</v>
      </c>
      <c r="E2276" s="100">
        <v>9609</v>
      </c>
      <c r="F2276" s="102">
        <v>7.53990535012433</v>
      </c>
      <c r="G2276" s="100">
        <v>124.67</v>
      </c>
      <c r="H2276" s="100">
        <v>940</v>
      </c>
      <c r="I2276" s="35">
        <v>198</v>
      </c>
      <c r="J2276" s="35" t="s">
        <v>60</v>
      </c>
      <c r="K2276" s="35"/>
      <c r="L2276" s="147" t="s">
        <v>261</v>
      </c>
      <c r="M2276" s="112" t="str">
        <f t="shared" si="61"/>
        <v>20234闽AU9093</v>
      </c>
    </row>
    <row r="2277" s="85" customFormat="1" ht="20.1" customHeight="1" spans="1:13">
      <c r="A2277" s="98">
        <v>2276</v>
      </c>
      <c r="B2277" s="99"/>
      <c r="C2277" s="143"/>
      <c r="D2277" s="152"/>
      <c r="E2277" s="100"/>
      <c r="F2277" s="102"/>
      <c r="G2277" s="100"/>
      <c r="H2277" s="100"/>
      <c r="I2277" s="35"/>
      <c r="J2277" s="35"/>
      <c r="K2277" s="35"/>
      <c r="L2277" s="147"/>
      <c r="M2277" s="112" t="str">
        <f t="shared" si="61"/>
        <v>19001</v>
      </c>
    </row>
    <row r="2278" s="85" customFormat="1" ht="20.1" customHeight="1" spans="1:13">
      <c r="A2278" s="98">
        <v>2277</v>
      </c>
      <c r="B2278" s="99">
        <v>45020</v>
      </c>
      <c r="C2278" s="143">
        <v>121020</v>
      </c>
      <c r="D2278" s="152" t="s">
        <v>74</v>
      </c>
      <c r="E2278" s="100">
        <v>19924</v>
      </c>
      <c r="F2278" s="102">
        <v>7.09025518068162</v>
      </c>
      <c r="G2278" s="100">
        <v>116.78</v>
      </c>
      <c r="H2278" s="100">
        <v>828</v>
      </c>
      <c r="I2278" s="35">
        <v>160</v>
      </c>
      <c r="J2278" s="35" t="s">
        <v>64</v>
      </c>
      <c r="K2278" s="35"/>
      <c r="L2278" s="147" t="s">
        <v>261</v>
      </c>
      <c r="M2278" s="112" t="str">
        <f t="shared" si="61"/>
        <v>20234闽AU9103</v>
      </c>
    </row>
    <row r="2279" s="85" customFormat="1" ht="20.1" customHeight="1" spans="1:13">
      <c r="A2279" s="98">
        <v>2278</v>
      </c>
      <c r="B2279" s="99">
        <v>45025</v>
      </c>
      <c r="C2279" s="143">
        <v>121020</v>
      </c>
      <c r="D2279" s="152" t="s">
        <v>74</v>
      </c>
      <c r="E2279" s="100">
        <v>20111</v>
      </c>
      <c r="F2279" s="102">
        <v>7.09026452140714</v>
      </c>
      <c r="G2279" s="100">
        <v>110.01</v>
      </c>
      <c r="H2279" s="100">
        <v>780</v>
      </c>
      <c r="I2279" s="35">
        <v>356</v>
      </c>
      <c r="J2279" s="35" t="s">
        <v>64</v>
      </c>
      <c r="K2279" s="35"/>
      <c r="L2279" s="147" t="s">
        <v>261</v>
      </c>
      <c r="M2279" s="112" t="str">
        <f t="shared" si="61"/>
        <v>20234闽AU9103</v>
      </c>
    </row>
    <row r="2280" s="85" customFormat="1" ht="20.1" customHeight="1" spans="1:13">
      <c r="A2280" s="98">
        <v>2279</v>
      </c>
      <c r="B2280" s="99">
        <v>45029</v>
      </c>
      <c r="C2280" s="143">
        <v>121020</v>
      </c>
      <c r="D2280" s="152" t="s">
        <v>74</v>
      </c>
      <c r="E2280" s="100">
        <v>20329</v>
      </c>
      <c r="F2280" s="102">
        <v>7.08976558033162</v>
      </c>
      <c r="G2280" s="100">
        <v>122.43</v>
      </c>
      <c r="H2280" s="100">
        <v>868</v>
      </c>
      <c r="I2280" s="35">
        <v>488</v>
      </c>
      <c r="J2280" s="35" t="s">
        <v>64</v>
      </c>
      <c r="K2280" s="35"/>
      <c r="L2280" s="147" t="s">
        <v>261</v>
      </c>
      <c r="M2280" s="112" t="str">
        <f t="shared" si="61"/>
        <v>20234闽AU9103</v>
      </c>
    </row>
    <row r="2281" s="85" customFormat="1" ht="20.1" customHeight="1" spans="1:13">
      <c r="A2281" s="98">
        <v>2280</v>
      </c>
      <c r="B2281" s="99">
        <v>45033</v>
      </c>
      <c r="C2281" s="143">
        <v>121020</v>
      </c>
      <c r="D2281" s="152" t="s">
        <v>74</v>
      </c>
      <c r="E2281" s="100">
        <v>20530</v>
      </c>
      <c r="F2281" s="102">
        <v>7.08985985160759</v>
      </c>
      <c r="G2281" s="100">
        <v>121.3</v>
      </c>
      <c r="H2281" s="100">
        <v>860</v>
      </c>
      <c r="I2281" s="35">
        <v>602</v>
      </c>
      <c r="J2281" s="35" t="s">
        <v>64</v>
      </c>
      <c r="K2281" s="35"/>
      <c r="L2281" s="147" t="s">
        <v>261</v>
      </c>
      <c r="M2281" s="112" t="str">
        <f t="shared" si="61"/>
        <v>20234闽AU9103</v>
      </c>
    </row>
    <row r="2282" s="85" customFormat="1" ht="20.1" customHeight="1" spans="1:13">
      <c r="A2282" s="98">
        <v>2281</v>
      </c>
      <c r="B2282" s="99">
        <v>45038</v>
      </c>
      <c r="C2282" s="143">
        <v>121020</v>
      </c>
      <c r="D2282" s="152" t="s">
        <v>74</v>
      </c>
      <c r="E2282" s="100">
        <v>20776</v>
      </c>
      <c r="F2282" s="102">
        <v>7.53971390184146</v>
      </c>
      <c r="G2282" s="100">
        <v>126.53</v>
      </c>
      <c r="H2282" s="100">
        <v>954</v>
      </c>
      <c r="I2282" s="35">
        <v>148</v>
      </c>
      <c r="J2282" s="35" t="s">
        <v>64</v>
      </c>
      <c r="K2282" s="35"/>
      <c r="L2282" s="147" t="s">
        <v>261</v>
      </c>
      <c r="M2282" s="112" t="str">
        <f t="shared" si="61"/>
        <v>20234闽AU9103</v>
      </c>
    </row>
    <row r="2283" s="85" customFormat="1" ht="20.1" customHeight="1" spans="1:13">
      <c r="A2283" s="98">
        <v>2282</v>
      </c>
      <c r="B2283" s="99">
        <v>45042</v>
      </c>
      <c r="C2283" s="143">
        <v>121020</v>
      </c>
      <c r="D2283" s="152" t="s">
        <v>74</v>
      </c>
      <c r="E2283" s="100">
        <v>20982</v>
      </c>
      <c r="F2283" s="102">
        <v>7.54006480427358</v>
      </c>
      <c r="G2283" s="100">
        <v>114.19</v>
      </c>
      <c r="H2283" s="100">
        <v>861</v>
      </c>
      <c r="I2283" s="35">
        <v>287</v>
      </c>
      <c r="J2283" s="35" t="s">
        <v>64</v>
      </c>
      <c r="K2283" s="35"/>
      <c r="L2283" s="147" t="s">
        <v>261</v>
      </c>
      <c r="M2283" s="112" t="str">
        <f t="shared" si="61"/>
        <v>20234闽AU9103</v>
      </c>
    </row>
    <row r="2284" s="85" customFormat="1" ht="20.1" customHeight="1" spans="1:13">
      <c r="A2284" s="98">
        <v>2283</v>
      </c>
      <c r="B2284" s="99"/>
      <c r="C2284" s="143"/>
      <c r="D2284" s="152"/>
      <c r="E2284" s="100"/>
      <c r="F2284" s="102"/>
      <c r="G2284" s="100"/>
      <c r="H2284" s="100"/>
      <c r="I2284" s="35"/>
      <c r="J2284" s="35"/>
      <c r="K2284" s="35"/>
      <c r="L2284" s="147"/>
      <c r="M2284" s="112" t="str">
        <f t="shared" si="61"/>
        <v>19001</v>
      </c>
    </row>
    <row r="2285" s="85" customFormat="1" ht="20.1" customHeight="1" spans="1:13">
      <c r="A2285" s="98">
        <v>2284</v>
      </c>
      <c r="B2285" s="99">
        <v>45017</v>
      </c>
      <c r="C2285" s="143">
        <v>121017</v>
      </c>
      <c r="D2285" s="152" t="s">
        <v>71</v>
      </c>
      <c r="E2285" s="100">
        <v>20948</v>
      </c>
      <c r="F2285" s="102">
        <v>7.09020990225925</v>
      </c>
      <c r="G2285" s="100">
        <v>124.82</v>
      </c>
      <c r="H2285" s="100">
        <v>885</v>
      </c>
      <c r="I2285" s="35">
        <v>248.11</v>
      </c>
      <c r="J2285" s="35" t="s">
        <v>60</v>
      </c>
      <c r="K2285" s="35"/>
      <c r="L2285" s="147" t="s">
        <v>261</v>
      </c>
      <c r="M2285" s="112" t="str">
        <f t="shared" si="61"/>
        <v>20234闽AU8195</v>
      </c>
    </row>
    <row r="2286" s="85" customFormat="1" ht="20.1" customHeight="1" spans="1:13">
      <c r="A2286" s="98">
        <v>2285</v>
      </c>
      <c r="B2286" s="99">
        <v>45026</v>
      </c>
      <c r="C2286" s="143">
        <v>121017</v>
      </c>
      <c r="D2286" s="152" t="s">
        <v>71</v>
      </c>
      <c r="E2286" s="100">
        <v>21204</v>
      </c>
      <c r="F2286" s="102">
        <v>7.08976558033162</v>
      </c>
      <c r="G2286" s="100">
        <v>34.98</v>
      </c>
      <c r="H2286" s="100">
        <v>248</v>
      </c>
      <c r="I2286" s="35">
        <v>0.11</v>
      </c>
      <c r="J2286" s="35" t="s">
        <v>60</v>
      </c>
      <c r="K2286" s="35"/>
      <c r="L2286" s="147" t="s">
        <v>261</v>
      </c>
      <c r="M2286" s="112" t="str">
        <f t="shared" si="61"/>
        <v>20234闽AU8195</v>
      </c>
    </row>
    <row r="2287" s="85" customFormat="1" ht="20.1" customHeight="1" spans="1:13">
      <c r="A2287" s="98">
        <v>2286</v>
      </c>
      <c r="B2287" s="99">
        <v>45028</v>
      </c>
      <c r="C2287" s="143">
        <v>121017</v>
      </c>
      <c r="D2287" s="152" t="s">
        <v>71</v>
      </c>
      <c r="E2287" s="100">
        <v>21283</v>
      </c>
      <c r="F2287" s="102">
        <v>7.08989419311839</v>
      </c>
      <c r="G2287" s="100">
        <v>120.03</v>
      </c>
      <c r="H2287" s="100">
        <v>851</v>
      </c>
      <c r="I2287" s="35">
        <v>149.11</v>
      </c>
      <c r="J2287" s="35" t="s">
        <v>60</v>
      </c>
      <c r="K2287" s="35"/>
      <c r="L2287" s="147" t="s">
        <v>261</v>
      </c>
      <c r="M2287" s="112" t="str">
        <f t="shared" si="61"/>
        <v>20234闽AU8195</v>
      </c>
    </row>
    <row r="2288" s="85" customFormat="1" ht="20.1" customHeight="1" spans="1:13">
      <c r="A2288" s="98">
        <v>2287</v>
      </c>
      <c r="B2288" s="99">
        <v>45033</v>
      </c>
      <c r="C2288" s="143">
        <v>121017</v>
      </c>
      <c r="D2288" s="152" t="s">
        <v>71</v>
      </c>
      <c r="E2288" s="100">
        <v>21447</v>
      </c>
      <c r="F2288" s="102">
        <v>7.08974358974359</v>
      </c>
      <c r="G2288" s="100">
        <v>78</v>
      </c>
      <c r="H2288" s="100">
        <v>553</v>
      </c>
      <c r="I2288" s="35">
        <v>596.11</v>
      </c>
      <c r="J2288" s="35" t="s">
        <v>60</v>
      </c>
      <c r="K2288" s="35"/>
      <c r="L2288" s="147" t="s">
        <v>261</v>
      </c>
      <c r="M2288" s="112" t="str">
        <f t="shared" si="61"/>
        <v>20234闽AU8195</v>
      </c>
    </row>
    <row r="2289" s="85" customFormat="1" ht="20.1" customHeight="1" spans="1:13">
      <c r="A2289" s="98">
        <v>2288</v>
      </c>
      <c r="B2289" s="99">
        <v>45040</v>
      </c>
      <c r="C2289" s="143">
        <v>121017</v>
      </c>
      <c r="D2289" s="152" t="s">
        <v>71</v>
      </c>
      <c r="E2289" s="100">
        <v>21711</v>
      </c>
      <c r="F2289" s="102">
        <v>7.53977772447429</v>
      </c>
      <c r="G2289" s="100">
        <v>125.07</v>
      </c>
      <c r="H2289" s="100">
        <v>943</v>
      </c>
      <c r="I2289" s="35">
        <v>113.11</v>
      </c>
      <c r="J2289" s="35" t="s">
        <v>60</v>
      </c>
      <c r="K2289" s="35"/>
      <c r="L2289" s="147" t="s">
        <v>261</v>
      </c>
      <c r="M2289" s="112" t="str">
        <f t="shared" si="61"/>
        <v>20234闽AU8195</v>
      </c>
    </row>
    <row r="2290" s="85" customFormat="1" ht="20.1" customHeight="1" spans="1:13">
      <c r="A2290" s="98">
        <v>2289</v>
      </c>
      <c r="B2290" s="99"/>
      <c r="C2290" s="143"/>
      <c r="D2290" s="152"/>
      <c r="E2290" s="100"/>
      <c r="F2290" s="102"/>
      <c r="G2290" s="100"/>
      <c r="H2290" s="100"/>
      <c r="I2290" s="35"/>
      <c r="J2290" s="35"/>
      <c r="K2290" s="35"/>
      <c r="L2290" s="147"/>
      <c r="M2290" s="112" t="str">
        <f t="shared" si="61"/>
        <v>19001</v>
      </c>
    </row>
    <row r="2291" s="85" customFormat="1" ht="20.1" customHeight="1" spans="1:13">
      <c r="A2291" s="98">
        <v>2290</v>
      </c>
      <c r="B2291" s="99">
        <v>45017</v>
      </c>
      <c r="C2291" s="143">
        <v>121018</v>
      </c>
      <c r="D2291" s="152" t="s">
        <v>68</v>
      </c>
      <c r="E2291" s="100">
        <v>10955</v>
      </c>
      <c r="F2291" s="102">
        <v>7.09031286005495</v>
      </c>
      <c r="G2291" s="100">
        <v>112.83</v>
      </c>
      <c r="H2291" s="100">
        <v>800</v>
      </c>
      <c r="I2291" s="35">
        <v>200</v>
      </c>
      <c r="J2291" s="35" t="s">
        <v>62</v>
      </c>
      <c r="K2291" s="35"/>
      <c r="L2291" s="147" t="s">
        <v>261</v>
      </c>
      <c r="M2291" s="112" t="str">
        <f t="shared" si="61"/>
        <v>20234闽AU7993</v>
      </c>
    </row>
    <row r="2292" s="85" customFormat="1" ht="20.1" customHeight="1" spans="1:13">
      <c r="A2292" s="98">
        <v>2291</v>
      </c>
      <c r="B2292" s="99">
        <v>45029</v>
      </c>
      <c r="C2292" s="143">
        <v>121018</v>
      </c>
      <c r="D2292" s="152" t="s">
        <v>68</v>
      </c>
      <c r="E2292" s="100">
        <v>11211</v>
      </c>
      <c r="F2292" s="102">
        <v>7.09009085505647</v>
      </c>
      <c r="G2292" s="100">
        <v>117.77</v>
      </c>
      <c r="H2292" s="100">
        <v>835</v>
      </c>
      <c r="I2292" s="35">
        <v>365</v>
      </c>
      <c r="J2292" s="35" t="s">
        <v>62</v>
      </c>
      <c r="K2292" s="35"/>
      <c r="L2292" s="147" t="s">
        <v>261</v>
      </c>
      <c r="M2292" s="112" t="str">
        <f t="shared" si="61"/>
        <v>20234闽AU7993</v>
      </c>
    </row>
    <row r="2293" s="85" customFormat="1" ht="20.1" customHeight="1" spans="1:13">
      <c r="A2293" s="98">
        <v>2292</v>
      </c>
      <c r="B2293" s="99">
        <v>45039</v>
      </c>
      <c r="C2293" s="143">
        <v>121018</v>
      </c>
      <c r="D2293" s="152" t="s">
        <v>68</v>
      </c>
      <c r="E2293" s="100">
        <v>11511</v>
      </c>
      <c r="F2293" s="102">
        <v>7.53992166315155</v>
      </c>
      <c r="G2293" s="100">
        <v>132.76</v>
      </c>
      <c r="H2293" s="100">
        <v>1001</v>
      </c>
      <c r="I2293" s="35">
        <v>26</v>
      </c>
      <c r="J2293" s="35" t="s">
        <v>166</v>
      </c>
      <c r="K2293" s="35"/>
      <c r="L2293" s="147" t="s">
        <v>261</v>
      </c>
      <c r="M2293" s="112" t="str">
        <f t="shared" ref="M2293:M2356" si="62">YEAR(B2293)&amp;MONTH(B2293)&amp;D2293</f>
        <v>20234闽AU7993</v>
      </c>
    </row>
    <row r="2294" s="85" customFormat="1" ht="20.1" customHeight="1" spans="1:13">
      <c r="A2294" s="98">
        <v>2293</v>
      </c>
      <c r="B2294" s="99"/>
      <c r="C2294" s="143"/>
      <c r="D2294" s="152"/>
      <c r="E2294" s="100"/>
      <c r="F2294" s="102"/>
      <c r="G2294" s="100"/>
      <c r="H2294" s="100"/>
      <c r="I2294" s="35"/>
      <c r="J2294" s="35"/>
      <c r="K2294" s="35"/>
      <c r="L2294" s="147"/>
      <c r="M2294" s="112" t="str">
        <f t="shared" si="62"/>
        <v>19001</v>
      </c>
    </row>
    <row r="2295" s="85" customFormat="1" ht="20.1" customHeight="1" spans="1:13">
      <c r="A2295" s="98">
        <v>2294</v>
      </c>
      <c r="B2295" s="99">
        <v>45017</v>
      </c>
      <c r="C2295" s="143">
        <v>140004</v>
      </c>
      <c r="D2295" s="152" t="s">
        <v>30</v>
      </c>
      <c r="E2295" s="100">
        <v>279702</v>
      </c>
      <c r="F2295" s="102">
        <v>7.08988620381025</v>
      </c>
      <c r="G2295" s="100">
        <v>156.42</v>
      </c>
      <c r="H2295" s="100">
        <v>1109</v>
      </c>
      <c r="I2295" s="35">
        <v>2929.18</v>
      </c>
      <c r="J2295" s="35" t="s">
        <v>29</v>
      </c>
      <c r="K2295" s="35"/>
      <c r="L2295" s="147" t="s">
        <v>261</v>
      </c>
      <c r="M2295" s="112" t="str">
        <f t="shared" si="62"/>
        <v>20234闽AS2289</v>
      </c>
    </row>
    <row r="2296" s="85" customFormat="1" ht="20.1" customHeight="1" spans="1:13">
      <c r="A2296" s="98">
        <v>2295</v>
      </c>
      <c r="B2296" s="99">
        <v>45020</v>
      </c>
      <c r="C2296" s="143">
        <v>140004</v>
      </c>
      <c r="D2296" s="152" t="s">
        <v>30</v>
      </c>
      <c r="E2296" s="100">
        <v>280252</v>
      </c>
      <c r="F2296" s="102">
        <v>7.09012803937106</v>
      </c>
      <c r="G2296" s="100">
        <v>239.77</v>
      </c>
      <c r="H2296" s="100">
        <v>1700</v>
      </c>
      <c r="I2296" s="35">
        <v>1229.18</v>
      </c>
      <c r="J2296" s="35" t="s">
        <v>35</v>
      </c>
      <c r="K2296" s="35"/>
      <c r="L2296" s="147" t="s">
        <v>261</v>
      </c>
      <c r="M2296" s="112" t="str">
        <f t="shared" si="62"/>
        <v>20234闽AS2289</v>
      </c>
    </row>
    <row r="2297" s="85" customFormat="1" ht="20.1" customHeight="1" spans="1:13">
      <c r="A2297" s="98">
        <v>2296</v>
      </c>
      <c r="B2297" s="99">
        <v>45023</v>
      </c>
      <c r="C2297" s="143">
        <v>140004</v>
      </c>
      <c r="D2297" s="152" t="s">
        <v>30</v>
      </c>
      <c r="E2297" s="100">
        <v>280721</v>
      </c>
      <c r="F2297" s="102">
        <v>7.08999568513838</v>
      </c>
      <c r="G2297" s="100">
        <v>162.23</v>
      </c>
      <c r="H2297" s="100">
        <v>1150.21</v>
      </c>
      <c r="I2297" s="35">
        <v>78.97</v>
      </c>
      <c r="J2297" s="35" t="s">
        <v>450</v>
      </c>
      <c r="K2297" s="35"/>
      <c r="L2297" s="147" t="s">
        <v>261</v>
      </c>
      <c r="M2297" s="112" t="str">
        <f t="shared" si="62"/>
        <v>20234闽AS2289</v>
      </c>
    </row>
    <row r="2298" s="85" customFormat="1" ht="20.1" customHeight="1" spans="1:13">
      <c r="A2298" s="98">
        <v>2297</v>
      </c>
      <c r="B2298" s="99">
        <v>45028</v>
      </c>
      <c r="C2298" s="143">
        <v>140004</v>
      </c>
      <c r="D2298" s="152" t="s">
        <v>30</v>
      </c>
      <c r="E2298" s="100">
        <v>281131</v>
      </c>
      <c r="F2298" s="102">
        <v>7.09009825099296</v>
      </c>
      <c r="G2298" s="100">
        <v>287.02</v>
      </c>
      <c r="H2298" s="100">
        <v>2035</v>
      </c>
      <c r="I2298" s="35">
        <v>2997.9</v>
      </c>
      <c r="J2298" s="35" t="s">
        <v>29</v>
      </c>
      <c r="K2298" s="35"/>
      <c r="L2298" s="147" t="s">
        <v>261</v>
      </c>
      <c r="M2298" s="112" t="str">
        <f t="shared" si="62"/>
        <v>20234闽AS2289</v>
      </c>
    </row>
    <row r="2299" s="85" customFormat="1" ht="20.1" customHeight="1" spans="1:13">
      <c r="A2299" s="98">
        <v>2298</v>
      </c>
      <c r="B2299" s="99"/>
      <c r="C2299" s="143"/>
      <c r="D2299" s="152"/>
      <c r="E2299" s="100"/>
      <c r="F2299" s="102"/>
      <c r="G2299" s="100"/>
      <c r="H2299" s="100"/>
      <c r="I2299" s="35"/>
      <c r="J2299" s="35"/>
      <c r="K2299" s="35"/>
      <c r="L2299" s="147"/>
      <c r="M2299" s="112" t="str">
        <f t="shared" si="62"/>
        <v>19001</v>
      </c>
    </row>
    <row r="2300" s="85" customFormat="1" ht="20.1" customHeight="1" spans="1:13">
      <c r="A2300" s="98">
        <v>2299</v>
      </c>
      <c r="B2300" s="99">
        <v>45018</v>
      </c>
      <c r="C2300" s="143"/>
      <c r="D2300" s="152" t="s">
        <v>52</v>
      </c>
      <c r="E2300" s="100">
        <v>62637</v>
      </c>
      <c r="F2300" s="102">
        <v>7.0893377759267</v>
      </c>
      <c r="G2300" s="100">
        <v>48.02</v>
      </c>
      <c r="H2300" s="100">
        <v>340.43</v>
      </c>
      <c r="I2300" s="35">
        <v>0</v>
      </c>
      <c r="J2300" s="35" t="s">
        <v>53</v>
      </c>
      <c r="K2300" s="35"/>
      <c r="L2300" s="147" t="s">
        <v>261</v>
      </c>
      <c r="M2300" s="112" t="str">
        <f t="shared" si="62"/>
        <v>20234闽A06L2K</v>
      </c>
    </row>
    <row r="2301" s="85" customFormat="1" ht="20.1" customHeight="1" spans="1:13">
      <c r="A2301" s="98">
        <v>2300</v>
      </c>
      <c r="B2301" s="99">
        <v>45019</v>
      </c>
      <c r="C2301" s="143"/>
      <c r="D2301" s="152" t="s">
        <v>52</v>
      </c>
      <c r="E2301" s="100">
        <v>62844</v>
      </c>
      <c r="F2301" s="102">
        <v>7.09006590187942</v>
      </c>
      <c r="G2301" s="100">
        <v>81.94</v>
      </c>
      <c r="H2301" s="100">
        <v>580.96</v>
      </c>
      <c r="I2301" s="35">
        <v>419.04</v>
      </c>
      <c r="J2301" s="35" t="s">
        <v>53</v>
      </c>
      <c r="K2301" s="35"/>
      <c r="L2301" s="147" t="s">
        <v>261</v>
      </c>
      <c r="M2301" s="112" t="str">
        <f t="shared" si="62"/>
        <v>20234闽A06L2K</v>
      </c>
    </row>
    <row r="2302" s="85" customFormat="1" ht="20.1" customHeight="1" spans="1:13">
      <c r="A2302" s="98">
        <v>2301</v>
      </c>
      <c r="B2302" s="99">
        <v>45022</v>
      </c>
      <c r="C2302" s="143"/>
      <c r="D2302" s="152" t="s">
        <v>52</v>
      </c>
      <c r="E2302" s="100">
        <v>63141</v>
      </c>
      <c r="F2302" s="102">
        <v>7.09035532994924</v>
      </c>
      <c r="G2302" s="100">
        <v>59.1</v>
      </c>
      <c r="H2302" s="100">
        <v>419.04</v>
      </c>
      <c r="I2302" s="35">
        <v>0</v>
      </c>
      <c r="J2302" s="35" t="s">
        <v>53</v>
      </c>
      <c r="K2302" s="35"/>
      <c r="L2302" s="147" t="s">
        <v>261</v>
      </c>
      <c r="M2302" s="112" t="str">
        <f t="shared" si="62"/>
        <v>20234闽A06L2K</v>
      </c>
    </row>
    <row r="2303" s="85" customFormat="1" ht="20.1" customHeight="1" spans="1:13">
      <c r="A2303" s="98">
        <v>2302</v>
      </c>
      <c r="B2303" s="99">
        <v>45025</v>
      </c>
      <c r="C2303" s="143"/>
      <c r="D2303" s="152" t="s">
        <v>52</v>
      </c>
      <c r="E2303" s="100">
        <v>63357</v>
      </c>
      <c r="F2303" s="102">
        <v>7.09002084418968</v>
      </c>
      <c r="G2303" s="100">
        <v>76.76</v>
      </c>
      <c r="H2303" s="100">
        <v>544.23</v>
      </c>
      <c r="I2303" s="35">
        <v>955.77</v>
      </c>
      <c r="J2303" s="35" t="s">
        <v>53</v>
      </c>
      <c r="K2303" s="35"/>
      <c r="L2303" s="147" t="s">
        <v>261</v>
      </c>
      <c r="M2303" s="112" t="str">
        <f t="shared" si="62"/>
        <v>20234闽A06L2K</v>
      </c>
    </row>
    <row r="2304" s="85" customFormat="1" ht="20.1" customHeight="1" spans="1:13">
      <c r="A2304" s="98">
        <v>2303</v>
      </c>
      <c r="B2304" s="99">
        <v>45029</v>
      </c>
      <c r="C2304" s="143"/>
      <c r="D2304" s="152" t="s">
        <v>52</v>
      </c>
      <c r="E2304" s="100">
        <v>63643</v>
      </c>
      <c r="F2304" s="102">
        <v>7.08997592193638</v>
      </c>
      <c r="G2304" s="100">
        <v>78.91</v>
      </c>
      <c r="H2304" s="100">
        <v>559.47</v>
      </c>
      <c r="I2304" s="35">
        <v>375.65</v>
      </c>
      <c r="J2304" s="35" t="s">
        <v>53</v>
      </c>
      <c r="K2304" s="35"/>
      <c r="L2304" s="147" t="s">
        <v>261</v>
      </c>
      <c r="M2304" s="112" t="str">
        <f t="shared" si="62"/>
        <v>20234闽A06L2K</v>
      </c>
    </row>
    <row r="2305" s="85" customFormat="1" ht="20.1" customHeight="1" spans="1:13">
      <c r="A2305" s="98">
        <v>2304</v>
      </c>
      <c r="B2305" s="99">
        <v>45033</v>
      </c>
      <c r="C2305" s="143"/>
      <c r="D2305" s="152" t="s">
        <v>52</v>
      </c>
      <c r="E2305" s="100">
        <v>64015</v>
      </c>
      <c r="F2305" s="102">
        <v>7.08999621068587</v>
      </c>
      <c r="G2305" s="100">
        <v>52.78</v>
      </c>
      <c r="H2305" s="100">
        <v>374.21</v>
      </c>
      <c r="I2305" s="35">
        <v>1.44</v>
      </c>
      <c r="J2305" s="35" t="s">
        <v>53</v>
      </c>
      <c r="K2305" s="35"/>
      <c r="L2305" s="147" t="s">
        <v>261</v>
      </c>
      <c r="M2305" s="112" t="str">
        <f t="shared" si="62"/>
        <v>20234闽A06L2K</v>
      </c>
    </row>
    <row r="2306" s="85" customFormat="1" ht="20.1" customHeight="1" spans="1:13">
      <c r="A2306" s="98">
        <v>2305</v>
      </c>
      <c r="B2306" s="99">
        <v>45035</v>
      </c>
      <c r="C2306" s="143"/>
      <c r="D2306" s="152" t="s">
        <v>52</v>
      </c>
      <c r="E2306" s="100">
        <v>64122</v>
      </c>
      <c r="F2306" s="102">
        <v>7.5400280005091</v>
      </c>
      <c r="G2306" s="100">
        <v>78.57</v>
      </c>
      <c r="H2306" s="100">
        <v>592.42</v>
      </c>
      <c r="I2306" s="35">
        <v>409.02</v>
      </c>
      <c r="J2306" s="35" t="s">
        <v>53</v>
      </c>
      <c r="K2306" s="35"/>
      <c r="L2306" s="147" t="s">
        <v>261</v>
      </c>
      <c r="M2306" s="112" t="str">
        <f t="shared" si="62"/>
        <v>20234闽A06L2K</v>
      </c>
    </row>
    <row r="2307" s="85" customFormat="1" ht="20.1" customHeight="1" spans="1:13">
      <c r="A2307" s="98">
        <v>2306</v>
      </c>
      <c r="B2307" s="99">
        <v>45038</v>
      </c>
      <c r="C2307" s="143"/>
      <c r="D2307" s="152" t="s">
        <v>52</v>
      </c>
      <c r="E2307" s="100">
        <v>64410</v>
      </c>
      <c r="F2307" s="102">
        <v>7.53953917050691</v>
      </c>
      <c r="G2307" s="100">
        <v>54.25</v>
      </c>
      <c r="H2307" s="100">
        <v>409.02</v>
      </c>
      <c r="I2307" s="35">
        <v>0</v>
      </c>
      <c r="J2307" s="35" t="s">
        <v>53</v>
      </c>
      <c r="K2307" s="35"/>
      <c r="L2307" s="147" t="s">
        <v>261</v>
      </c>
      <c r="M2307" s="112" t="str">
        <f t="shared" si="62"/>
        <v>20234闽A06L2K</v>
      </c>
    </row>
    <row r="2308" s="85" customFormat="1" ht="20.1" customHeight="1" spans="1:13">
      <c r="A2308" s="98">
        <v>2307</v>
      </c>
      <c r="B2308" s="99">
        <v>45040</v>
      </c>
      <c r="C2308" s="143"/>
      <c r="D2308" s="152" t="s">
        <v>52</v>
      </c>
      <c r="E2308" s="100">
        <v>64647</v>
      </c>
      <c r="F2308" s="102">
        <v>7.53997782431933</v>
      </c>
      <c r="G2308" s="100">
        <v>81.17</v>
      </c>
      <c r="H2308" s="100">
        <v>612.02</v>
      </c>
      <c r="I2308" s="35">
        <v>1387.98</v>
      </c>
      <c r="J2308" s="35" t="s">
        <v>53</v>
      </c>
      <c r="K2308" s="35"/>
      <c r="L2308" s="147" t="s">
        <v>261</v>
      </c>
      <c r="M2308" s="112" t="str">
        <f t="shared" si="62"/>
        <v>20234闽A06L2K</v>
      </c>
    </row>
    <row r="2309" s="85" customFormat="1" ht="20.1" customHeight="1" spans="1:13">
      <c r="A2309" s="98">
        <v>2308</v>
      </c>
      <c r="B2309" s="99">
        <v>45044</v>
      </c>
      <c r="C2309" s="143"/>
      <c r="D2309" s="152" t="s">
        <v>52</v>
      </c>
      <c r="E2309" s="100">
        <v>65056</v>
      </c>
      <c r="F2309" s="102">
        <v>7.53996598639456</v>
      </c>
      <c r="G2309" s="100">
        <v>70.56</v>
      </c>
      <c r="H2309" s="100">
        <v>532.02</v>
      </c>
      <c r="I2309" s="35">
        <v>855.96</v>
      </c>
      <c r="J2309" s="35" t="s">
        <v>53</v>
      </c>
      <c r="K2309" s="35"/>
      <c r="L2309" s="147" t="s">
        <v>261</v>
      </c>
      <c r="M2309" s="112" t="str">
        <f t="shared" si="62"/>
        <v>20234闽A06L2K</v>
      </c>
    </row>
    <row r="2310" s="85" customFormat="1" ht="20.1" customHeight="1" spans="1:13">
      <c r="A2310" s="98">
        <v>2309</v>
      </c>
      <c r="B2310" s="99"/>
      <c r="C2310" s="143"/>
      <c r="D2310" s="152"/>
      <c r="E2310" s="100"/>
      <c r="F2310" s="102"/>
      <c r="G2310" s="100"/>
      <c r="H2310" s="100"/>
      <c r="I2310" s="35"/>
      <c r="J2310" s="35"/>
      <c r="K2310" s="35"/>
      <c r="L2310" s="147"/>
      <c r="M2310" s="112" t="str">
        <f t="shared" si="62"/>
        <v>19001</v>
      </c>
    </row>
    <row r="2311" s="85" customFormat="1" ht="20.1" customHeight="1" spans="1:13">
      <c r="A2311" s="98">
        <v>2310</v>
      </c>
      <c r="B2311" s="99">
        <v>45017</v>
      </c>
      <c r="C2311" s="143"/>
      <c r="D2311" s="152" t="s">
        <v>49</v>
      </c>
      <c r="E2311" s="100">
        <v>63650</v>
      </c>
      <c r="F2311" s="102">
        <v>7.08989751098097</v>
      </c>
      <c r="G2311" s="100">
        <v>34.15</v>
      </c>
      <c r="H2311" s="100">
        <v>242.12</v>
      </c>
      <c r="I2311" s="35">
        <v>797.21</v>
      </c>
      <c r="J2311" s="35" t="s">
        <v>50</v>
      </c>
      <c r="K2311" s="35"/>
      <c r="L2311" s="147" t="s">
        <v>261</v>
      </c>
      <c r="M2311" s="112" t="str">
        <f t="shared" si="62"/>
        <v>20234闽A07L5P</v>
      </c>
    </row>
    <row r="2312" s="85" customFormat="1" ht="20.1" customHeight="1" spans="1:13">
      <c r="A2312" s="98">
        <v>2311</v>
      </c>
      <c r="B2312" s="99">
        <v>45019</v>
      </c>
      <c r="C2312" s="143"/>
      <c r="D2312" s="152" t="s">
        <v>49</v>
      </c>
      <c r="E2312" s="100">
        <v>63867</v>
      </c>
      <c r="F2312" s="102">
        <v>7.08995363214838</v>
      </c>
      <c r="G2312" s="100">
        <v>32.35</v>
      </c>
      <c r="H2312" s="100">
        <v>229.36</v>
      </c>
      <c r="I2312" s="35">
        <v>567.85</v>
      </c>
      <c r="J2312" s="35" t="s">
        <v>50</v>
      </c>
      <c r="K2312" s="35"/>
      <c r="L2312" s="147" t="s">
        <v>261</v>
      </c>
      <c r="M2312" s="112" t="str">
        <f t="shared" si="62"/>
        <v>20234闽A07L5P</v>
      </c>
    </row>
    <row r="2313" s="85" customFormat="1" ht="20.1" customHeight="1" spans="1:13">
      <c r="A2313" s="98">
        <v>2312</v>
      </c>
      <c r="B2313" s="99">
        <v>45021</v>
      </c>
      <c r="C2313" s="143"/>
      <c r="D2313" s="152" t="s">
        <v>49</v>
      </c>
      <c r="E2313" s="100">
        <v>64098</v>
      </c>
      <c r="F2313" s="102">
        <v>7.09</v>
      </c>
      <c r="G2313" s="100">
        <v>32</v>
      </c>
      <c r="H2313" s="100">
        <v>226.88</v>
      </c>
      <c r="I2313" s="35">
        <v>340.97</v>
      </c>
      <c r="J2313" s="35" t="s">
        <v>50</v>
      </c>
      <c r="K2313" s="35"/>
      <c r="L2313" s="147" t="s">
        <v>261</v>
      </c>
      <c r="M2313" s="112" t="str">
        <f t="shared" si="62"/>
        <v>20234闽A07L5P</v>
      </c>
    </row>
    <row r="2314" s="85" customFormat="1" ht="20.1" customHeight="1" spans="1:13">
      <c r="A2314" s="98">
        <v>2313</v>
      </c>
      <c r="B2314" s="99">
        <v>45023</v>
      </c>
      <c r="C2314" s="143"/>
      <c r="D2314" s="152" t="s">
        <v>49</v>
      </c>
      <c r="E2314" s="100">
        <v>64320</v>
      </c>
      <c r="F2314" s="102">
        <v>7.0900430239705</v>
      </c>
      <c r="G2314" s="100">
        <v>32.54</v>
      </c>
      <c r="H2314" s="100">
        <v>230.71</v>
      </c>
      <c r="I2314" s="35">
        <v>110.26</v>
      </c>
      <c r="J2314" s="35" t="s">
        <v>50</v>
      </c>
      <c r="K2314" s="35"/>
      <c r="L2314" s="147" t="s">
        <v>261</v>
      </c>
      <c r="M2314" s="112" t="str">
        <f t="shared" si="62"/>
        <v>20234闽A07L5P</v>
      </c>
    </row>
    <row r="2315" s="85" customFormat="1" ht="20.1" customHeight="1" spans="1:13">
      <c r="A2315" s="98">
        <v>2314</v>
      </c>
      <c r="B2315" s="99">
        <v>45024</v>
      </c>
      <c r="C2315" s="143"/>
      <c r="D2315" s="152" t="s">
        <v>49</v>
      </c>
      <c r="E2315" s="100">
        <v>64532</v>
      </c>
      <c r="F2315" s="102">
        <v>7.09018228333866</v>
      </c>
      <c r="G2315" s="100">
        <v>31.27</v>
      </c>
      <c r="H2315" s="100">
        <v>221.71</v>
      </c>
      <c r="I2315" s="35">
        <v>888.55</v>
      </c>
      <c r="J2315" s="35" t="s">
        <v>50</v>
      </c>
      <c r="K2315" s="35"/>
      <c r="L2315" s="147" t="s">
        <v>261</v>
      </c>
      <c r="M2315" s="112" t="str">
        <f t="shared" si="62"/>
        <v>20234闽A07L5P</v>
      </c>
    </row>
    <row r="2316" s="85" customFormat="1" ht="20.1" customHeight="1" spans="1:13">
      <c r="A2316" s="98">
        <v>2315</v>
      </c>
      <c r="B2316" s="99">
        <v>45026</v>
      </c>
      <c r="C2316" s="143"/>
      <c r="D2316" s="152" t="s">
        <v>49</v>
      </c>
      <c r="E2316" s="100">
        <v>64757</v>
      </c>
      <c r="F2316" s="102">
        <v>7.09008189262966</v>
      </c>
      <c r="G2316" s="100">
        <v>32.97</v>
      </c>
      <c r="H2316" s="100">
        <v>233.76</v>
      </c>
      <c r="I2316" s="35">
        <v>654.79</v>
      </c>
      <c r="J2316" s="35" t="s">
        <v>50</v>
      </c>
      <c r="K2316" s="35"/>
      <c r="L2316" s="147" t="s">
        <v>261</v>
      </c>
      <c r="M2316" s="112" t="str">
        <f t="shared" si="62"/>
        <v>20234闽A07L5P</v>
      </c>
    </row>
    <row r="2317" s="85" customFormat="1" ht="20.1" customHeight="1" spans="1:13">
      <c r="A2317" s="98">
        <v>2316</v>
      </c>
      <c r="B2317" s="99">
        <v>45027</v>
      </c>
      <c r="C2317" s="143"/>
      <c r="D2317" s="152" t="s">
        <v>49</v>
      </c>
      <c r="E2317" s="100">
        <v>65008</v>
      </c>
      <c r="F2317" s="102">
        <v>7.09000567859171</v>
      </c>
      <c r="G2317" s="100">
        <v>35.22</v>
      </c>
      <c r="H2317" s="100">
        <v>249.71</v>
      </c>
      <c r="I2317" s="35">
        <v>405.08</v>
      </c>
      <c r="J2317" s="35" t="s">
        <v>50</v>
      </c>
      <c r="K2317" s="35"/>
      <c r="L2317" s="147" t="s">
        <v>261</v>
      </c>
      <c r="M2317" s="112" t="str">
        <f t="shared" si="62"/>
        <v>20234闽A07L5P</v>
      </c>
    </row>
    <row r="2318" s="85" customFormat="1" ht="20.1" customHeight="1" spans="1:13">
      <c r="A2318" s="98">
        <v>2317</v>
      </c>
      <c r="B2318" s="99">
        <v>45029</v>
      </c>
      <c r="C2318" s="143"/>
      <c r="D2318" s="152" t="s">
        <v>49</v>
      </c>
      <c r="E2318" s="100">
        <v>65221</v>
      </c>
      <c r="F2318" s="102">
        <v>7.08988412151582</v>
      </c>
      <c r="G2318" s="100">
        <v>31.93</v>
      </c>
      <c r="H2318" s="100">
        <v>226.38</v>
      </c>
      <c r="I2318" s="35">
        <v>178.7</v>
      </c>
      <c r="J2318" s="35" t="s">
        <v>50</v>
      </c>
      <c r="K2318" s="35"/>
      <c r="L2318" s="147" t="s">
        <v>261</v>
      </c>
      <c r="M2318" s="112" t="str">
        <f t="shared" si="62"/>
        <v>20234闽A07L5P</v>
      </c>
    </row>
    <row r="2319" s="85" customFormat="1" ht="20.1" customHeight="1" spans="1:13">
      <c r="A2319" s="98">
        <v>2318</v>
      </c>
      <c r="B2319" s="99">
        <v>45031</v>
      </c>
      <c r="C2319" s="143"/>
      <c r="D2319" s="152" t="s">
        <v>49</v>
      </c>
      <c r="E2319" s="100">
        <v>65413</v>
      </c>
      <c r="F2319" s="102">
        <v>7.09015256588072</v>
      </c>
      <c r="G2319" s="100">
        <v>28.84</v>
      </c>
      <c r="H2319" s="100">
        <v>204.48</v>
      </c>
      <c r="I2319" s="35">
        <v>974.22</v>
      </c>
      <c r="J2319" s="35" t="s">
        <v>50</v>
      </c>
      <c r="K2319" s="35"/>
      <c r="L2319" s="147" t="s">
        <v>261</v>
      </c>
      <c r="M2319" s="112" t="str">
        <f t="shared" si="62"/>
        <v>20234闽A07L5P</v>
      </c>
    </row>
    <row r="2320" s="85" customFormat="1" ht="20.1" customHeight="1" spans="1:13">
      <c r="A2320" s="98">
        <v>2319</v>
      </c>
      <c r="B2320" s="99">
        <v>45032</v>
      </c>
      <c r="C2320" s="143"/>
      <c r="D2320" s="152" t="s">
        <v>49</v>
      </c>
      <c r="E2320" s="100">
        <v>65658</v>
      </c>
      <c r="F2320" s="102">
        <v>7.08992805755396</v>
      </c>
      <c r="G2320" s="100">
        <v>33.36</v>
      </c>
      <c r="H2320" s="100">
        <v>236.52</v>
      </c>
      <c r="I2320" s="35">
        <v>716.68</v>
      </c>
      <c r="J2320" s="35" t="s">
        <v>50</v>
      </c>
      <c r="K2320" s="35"/>
      <c r="L2320" s="147" t="s">
        <v>261</v>
      </c>
      <c r="M2320" s="112" t="str">
        <f t="shared" si="62"/>
        <v>20234闽A07L5P</v>
      </c>
    </row>
    <row r="2321" s="85" customFormat="1" ht="20.1" customHeight="1" spans="1:13">
      <c r="A2321" s="98">
        <v>2320</v>
      </c>
      <c r="B2321" s="99">
        <v>45034</v>
      </c>
      <c r="C2321" s="143"/>
      <c r="D2321" s="152" t="s">
        <v>49</v>
      </c>
      <c r="E2321" s="100">
        <v>65877</v>
      </c>
      <c r="F2321" s="102">
        <v>7.54014360313316</v>
      </c>
      <c r="G2321" s="100">
        <v>30.64</v>
      </c>
      <c r="H2321" s="100">
        <v>231.03</v>
      </c>
      <c r="I2321" s="35">
        <v>485.65</v>
      </c>
      <c r="J2321" s="35" t="s">
        <v>50</v>
      </c>
      <c r="K2321" s="35"/>
      <c r="L2321" s="147" t="s">
        <v>261</v>
      </c>
      <c r="M2321" s="112" t="str">
        <f t="shared" si="62"/>
        <v>20234闽A07L5P</v>
      </c>
    </row>
    <row r="2322" s="85" customFormat="1" ht="20.1" customHeight="1" spans="1:13">
      <c r="A2322" s="98">
        <v>2321</v>
      </c>
      <c r="B2322" s="99">
        <v>45036</v>
      </c>
      <c r="C2322" s="143"/>
      <c r="D2322" s="152" t="s">
        <v>49</v>
      </c>
      <c r="E2322" s="100">
        <v>66100</v>
      </c>
      <c r="F2322" s="102">
        <v>7.54009126466754</v>
      </c>
      <c r="G2322" s="100">
        <v>30.68</v>
      </c>
      <c r="H2322" s="100">
        <v>231.33</v>
      </c>
      <c r="I2322" s="35">
        <v>254.32</v>
      </c>
      <c r="J2322" s="35" t="s">
        <v>50</v>
      </c>
      <c r="K2322" s="35"/>
      <c r="L2322" s="147" t="s">
        <v>261</v>
      </c>
      <c r="M2322" s="112" t="str">
        <f t="shared" si="62"/>
        <v>20234闽A07L5P</v>
      </c>
    </row>
    <row r="2323" s="85" customFormat="1" ht="20.1" customHeight="1" spans="1:13">
      <c r="A2323" s="98">
        <v>2322</v>
      </c>
      <c r="B2323" s="99">
        <v>45037</v>
      </c>
      <c r="C2323" s="143"/>
      <c r="D2323" s="152" t="s">
        <v>49</v>
      </c>
      <c r="E2323" s="100">
        <v>66325</v>
      </c>
      <c r="F2323" s="102">
        <v>7.53994316387749</v>
      </c>
      <c r="G2323" s="100">
        <v>31.67</v>
      </c>
      <c r="H2323" s="100">
        <v>238.79</v>
      </c>
      <c r="I2323" s="35">
        <v>1015.53</v>
      </c>
      <c r="J2323" s="35" t="s">
        <v>50</v>
      </c>
      <c r="K2323" s="35"/>
      <c r="L2323" s="147" t="s">
        <v>261</v>
      </c>
      <c r="M2323" s="112" t="str">
        <f t="shared" si="62"/>
        <v>20234闽A07L5P</v>
      </c>
    </row>
    <row r="2324" s="85" customFormat="1" ht="20.1" customHeight="1" spans="1:13">
      <c r="A2324" s="98">
        <v>2323</v>
      </c>
      <c r="B2324" s="99">
        <v>45039</v>
      </c>
      <c r="C2324" s="143"/>
      <c r="D2324" s="152" t="s">
        <v>49</v>
      </c>
      <c r="E2324" s="100">
        <v>66547</v>
      </c>
      <c r="F2324" s="102">
        <v>7.53998025666338</v>
      </c>
      <c r="G2324" s="100">
        <v>30.39</v>
      </c>
      <c r="H2324" s="100">
        <v>229.14</v>
      </c>
      <c r="I2324" s="35">
        <v>786.39</v>
      </c>
      <c r="J2324" s="35" t="s">
        <v>50</v>
      </c>
      <c r="K2324" s="35"/>
      <c r="L2324" s="147" t="s">
        <v>261</v>
      </c>
      <c r="M2324" s="112" t="str">
        <f t="shared" si="62"/>
        <v>20234闽A07L5P</v>
      </c>
    </row>
    <row r="2325" s="85" customFormat="1" ht="20.1" customHeight="1" spans="1:13">
      <c r="A2325" s="98">
        <v>2324</v>
      </c>
      <c r="B2325" s="99">
        <v>45040</v>
      </c>
      <c r="C2325" s="143"/>
      <c r="D2325" s="152" t="s">
        <v>49</v>
      </c>
      <c r="E2325" s="100">
        <v>66798</v>
      </c>
      <c r="F2325" s="102">
        <v>7.54015020219526</v>
      </c>
      <c r="G2325" s="100">
        <v>34.62</v>
      </c>
      <c r="H2325" s="100">
        <v>261.04</v>
      </c>
      <c r="I2325" s="35">
        <v>525.35</v>
      </c>
      <c r="J2325" s="35" t="s">
        <v>50</v>
      </c>
      <c r="K2325" s="35"/>
      <c r="L2325" s="147" t="s">
        <v>261</v>
      </c>
      <c r="M2325" s="112" t="str">
        <f t="shared" si="62"/>
        <v>20234闽A07L5P</v>
      </c>
    </row>
    <row r="2326" s="85" customFormat="1" ht="20.1" customHeight="1" spans="1:13">
      <c r="A2326" s="98">
        <v>2325</v>
      </c>
      <c r="B2326" s="99">
        <v>45042</v>
      </c>
      <c r="C2326" s="143"/>
      <c r="D2326" s="152" t="s">
        <v>49</v>
      </c>
      <c r="E2326" s="100">
        <v>67015</v>
      </c>
      <c r="F2326" s="102">
        <v>7.54013480392157</v>
      </c>
      <c r="G2326" s="100">
        <v>32.64</v>
      </c>
      <c r="H2326" s="100">
        <v>246.11</v>
      </c>
      <c r="I2326" s="35">
        <v>279.24</v>
      </c>
      <c r="J2326" s="35" t="s">
        <v>50</v>
      </c>
      <c r="K2326" s="35"/>
      <c r="L2326" s="147" t="s">
        <v>261</v>
      </c>
      <c r="M2326" s="112" t="str">
        <f t="shared" si="62"/>
        <v>20234闽A07L5P</v>
      </c>
    </row>
    <row r="2327" s="85" customFormat="1" ht="20.1" customHeight="1" spans="1:13">
      <c r="A2327" s="98">
        <v>2326</v>
      </c>
      <c r="B2327" s="99">
        <v>45044</v>
      </c>
      <c r="C2327" s="143"/>
      <c r="D2327" s="152" t="s">
        <v>49</v>
      </c>
      <c r="E2327" s="100">
        <v>67241</v>
      </c>
      <c r="F2327" s="102">
        <v>7.53989277830337</v>
      </c>
      <c r="G2327" s="100">
        <v>31.71</v>
      </c>
      <c r="H2327" s="100">
        <v>239.09</v>
      </c>
      <c r="I2327" s="35">
        <v>1040.15</v>
      </c>
      <c r="J2327" s="35" t="s">
        <v>50</v>
      </c>
      <c r="K2327" s="35"/>
      <c r="L2327" s="147" t="s">
        <v>261</v>
      </c>
      <c r="M2327" s="112" t="str">
        <f t="shared" si="62"/>
        <v>20234闽A07L5P</v>
      </c>
    </row>
    <row r="2328" s="85" customFormat="1" ht="20.1" customHeight="1" spans="1:13">
      <c r="A2328" s="98">
        <v>2327</v>
      </c>
      <c r="B2328" s="99">
        <v>45046</v>
      </c>
      <c r="C2328" s="143"/>
      <c r="D2328" s="152" t="s">
        <v>49</v>
      </c>
      <c r="E2328" s="100">
        <v>67478</v>
      </c>
      <c r="F2328" s="102">
        <v>7.40999711066166</v>
      </c>
      <c r="G2328" s="100">
        <v>34.61</v>
      </c>
      <c r="H2328" s="100">
        <v>256.46</v>
      </c>
      <c r="I2328" s="35">
        <v>783.69</v>
      </c>
      <c r="J2328" s="35" t="s">
        <v>50</v>
      </c>
      <c r="K2328" s="35"/>
      <c r="L2328" s="147" t="s">
        <v>261</v>
      </c>
      <c r="M2328" s="112" t="str">
        <f t="shared" si="62"/>
        <v>20234闽A07L5P</v>
      </c>
    </row>
    <row r="2329" s="85" customFormat="1" ht="20.1" customHeight="1" spans="1:13">
      <c r="A2329" s="98">
        <v>2328</v>
      </c>
      <c r="B2329" s="99"/>
      <c r="C2329" s="143"/>
      <c r="D2329" s="152"/>
      <c r="E2329" s="100"/>
      <c r="F2329" s="102"/>
      <c r="G2329" s="100"/>
      <c r="H2329" s="100"/>
      <c r="I2329" s="35"/>
      <c r="J2329" s="35"/>
      <c r="K2329" s="35"/>
      <c r="L2329" s="147"/>
      <c r="M2329" s="112" t="str">
        <f t="shared" si="62"/>
        <v>19001</v>
      </c>
    </row>
    <row r="2330" s="85" customFormat="1" ht="20.1" customHeight="1" spans="1:13">
      <c r="A2330" s="98">
        <v>2329</v>
      </c>
      <c r="B2330" s="99">
        <v>45024</v>
      </c>
      <c r="C2330" s="143">
        <v>190002</v>
      </c>
      <c r="D2330" s="152" t="s">
        <v>92</v>
      </c>
      <c r="E2330" s="100">
        <v>189938</v>
      </c>
      <c r="F2330" s="102">
        <v>7.39983443708609</v>
      </c>
      <c r="G2330" s="100">
        <v>48.32</v>
      </c>
      <c r="H2330" s="100">
        <v>357.56</v>
      </c>
      <c r="I2330" s="35">
        <v>261.77</v>
      </c>
      <c r="J2330" s="35" t="s">
        <v>93</v>
      </c>
      <c r="K2330" s="35"/>
      <c r="L2330" s="147" t="s">
        <v>261</v>
      </c>
      <c r="M2330" s="112" t="str">
        <f t="shared" si="62"/>
        <v>20234闽A632Q8</v>
      </c>
    </row>
    <row r="2331" s="85" customFormat="1" ht="20.1" customHeight="1" spans="1:13">
      <c r="A2331" s="98">
        <v>2330</v>
      </c>
      <c r="B2331" s="99">
        <v>45032</v>
      </c>
      <c r="C2331" s="143">
        <v>190002</v>
      </c>
      <c r="D2331" s="152" t="s">
        <v>92</v>
      </c>
      <c r="E2331" s="100">
        <v>190722</v>
      </c>
      <c r="F2331" s="102">
        <v>7.40003990422985</v>
      </c>
      <c r="G2331" s="100">
        <v>50.12</v>
      </c>
      <c r="H2331" s="100">
        <v>370.89</v>
      </c>
      <c r="I2331" s="35">
        <v>390.88</v>
      </c>
      <c r="J2331" s="35" t="s">
        <v>93</v>
      </c>
      <c r="K2331" s="35"/>
      <c r="L2331" s="147" t="s">
        <v>261</v>
      </c>
      <c r="M2331" s="112" t="str">
        <f t="shared" si="62"/>
        <v>20234闽A632Q8</v>
      </c>
    </row>
    <row r="2332" s="85" customFormat="1" ht="20.1" customHeight="1" spans="1:13">
      <c r="A2332" s="98">
        <v>2331</v>
      </c>
      <c r="B2332" s="99">
        <v>45036</v>
      </c>
      <c r="C2332" s="143">
        <v>190002</v>
      </c>
      <c r="D2332" s="152" t="s">
        <v>92</v>
      </c>
      <c r="E2332" s="100">
        <v>191419</v>
      </c>
      <c r="F2332" s="102">
        <v>7.84003215434084</v>
      </c>
      <c r="G2332" s="100">
        <v>49.76</v>
      </c>
      <c r="H2332" s="100">
        <v>390.12</v>
      </c>
      <c r="I2332" s="35">
        <v>0.76</v>
      </c>
      <c r="J2332" s="35" t="s">
        <v>93</v>
      </c>
      <c r="K2332" s="35"/>
      <c r="L2332" s="147" t="s">
        <v>261</v>
      </c>
      <c r="M2332" s="112" t="str">
        <f t="shared" si="62"/>
        <v>20234闽A632Q8</v>
      </c>
    </row>
    <row r="2333" s="85" customFormat="1" ht="20.1" customHeight="1" spans="1:13">
      <c r="A2333" s="98">
        <v>2332</v>
      </c>
      <c r="B2333" s="99">
        <v>45045</v>
      </c>
      <c r="C2333" s="143">
        <v>190002</v>
      </c>
      <c r="D2333" s="152" t="s">
        <v>92</v>
      </c>
      <c r="E2333" s="100">
        <v>191974</v>
      </c>
      <c r="F2333" s="102">
        <v>7.71922601893783</v>
      </c>
      <c r="G2333" s="100">
        <v>48.58</v>
      </c>
      <c r="H2333" s="100">
        <v>375</v>
      </c>
      <c r="I2333" s="35">
        <v>125.76</v>
      </c>
      <c r="J2333" s="35" t="s">
        <v>93</v>
      </c>
      <c r="K2333" s="35"/>
      <c r="L2333" s="147" t="s">
        <v>261</v>
      </c>
      <c r="M2333" s="112" t="str">
        <f t="shared" si="62"/>
        <v>20234闽A632Q8</v>
      </c>
    </row>
    <row r="2334" s="85" customFormat="1" ht="20.1" customHeight="1" spans="1:13">
      <c r="A2334" s="98">
        <v>2333</v>
      </c>
      <c r="B2334" s="99"/>
      <c r="C2334" s="143"/>
      <c r="D2334" s="152"/>
      <c r="E2334" s="100"/>
      <c r="F2334" s="102"/>
      <c r="G2334" s="100"/>
      <c r="H2334" s="100"/>
      <c r="I2334" s="35"/>
      <c r="J2334" s="35"/>
      <c r="K2334" s="35"/>
      <c r="L2334" s="147"/>
      <c r="M2334" s="112" t="str">
        <f t="shared" si="62"/>
        <v>19001</v>
      </c>
    </row>
    <row r="2335" s="85" customFormat="1" ht="20.1" customHeight="1" spans="1:13">
      <c r="A2335" s="98">
        <v>2334</v>
      </c>
      <c r="B2335" s="99">
        <v>45020</v>
      </c>
      <c r="C2335" s="143"/>
      <c r="D2335" s="152" t="s">
        <v>100</v>
      </c>
      <c r="E2335" s="100"/>
      <c r="F2335" s="102">
        <v>7.09000257887045</v>
      </c>
      <c r="G2335" s="100">
        <v>232.66</v>
      </c>
      <c r="H2335" s="100">
        <v>1649.56</v>
      </c>
      <c r="I2335" s="35">
        <v>1740.69</v>
      </c>
      <c r="J2335" s="35" t="s">
        <v>101</v>
      </c>
      <c r="K2335" s="35"/>
      <c r="L2335" s="147" t="s">
        <v>261</v>
      </c>
      <c r="M2335" s="112" t="str">
        <f t="shared" si="62"/>
        <v>20234大铲车</v>
      </c>
    </row>
    <row r="2336" s="85" customFormat="1" ht="20.1" customHeight="1" spans="1:13">
      <c r="A2336" s="98">
        <v>2335</v>
      </c>
      <c r="B2336" s="99">
        <v>45024</v>
      </c>
      <c r="C2336" s="143"/>
      <c r="D2336" s="152" t="s">
        <v>100</v>
      </c>
      <c r="E2336" s="100"/>
      <c r="F2336" s="102">
        <v>7.08999165971643</v>
      </c>
      <c r="G2336" s="100">
        <v>239.8</v>
      </c>
      <c r="H2336" s="100">
        <v>1700.18</v>
      </c>
      <c r="I2336" s="35">
        <v>40.51</v>
      </c>
      <c r="J2336" s="35" t="s">
        <v>101</v>
      </c>
      <c r="K2336" s="35"/>
      <c r="L2336" s="147" t="s">
        <v>261</v>
      </c>
      <c r="M2336" s="112" t="str">
        <f t="shared" si="62"/>
        <v>20234大铲车</v>
      </c>
    </row>
    <row r="2337" s="85" customFormat="1" ht="20.1" customHeight="1" spans="1:13">
      <c r="A2337" s="98">
        <v>2336</v>
      </c>
      <c r="B2337" s="99">
        <v>45028</v>
      </c>
      <c r="C2337" s="143"/>
      <c r="D2337" s="152" t="s">
        <v>100</v>
      </c>
      <c r="E2337" s="100"/>
      <c r="F2337" s="102">
        <v>7.08987462523848</v>
      </c>
      <c r="G2337" s="100">
        <v>146.76</v>
      </c>
      <c r="H2337" s="100">
        <v>1040.51</v>
      </c>
      <c r="I2337" s="35">
        <v>0</v>
      </c>
      <c r="J2337" s="35" t="s">
        <v>101</v>
      </c>
      <c r="K2337" s="35"/>
      <c r="L2337" s="147" t="s">
        <v>261</v>
      </c>
      <c r="M2337" s="112" t="str">
        <f t="shared" si="62"/>
        <v>20234大铲车</v>
      </c>
    </row>
    <row r="2338" s="85" customFormat="1" ht="20.1" customHeight="1" spans="1:13">
      <c r="A2338" s="98">
        <v>2337</v>
      </c>
      <c r="B2338" s="99">
        <v>45030</v>
      </c>
      <c r="C2338" s="143"/>
      <c r="D2338" s="152" t="s">
        <v>100</v>
      </c>
      <c r="E2338" s="100"/>
      <c r="F2338" s="102">
        <v>7.08997637529531</v>
      </c>
      <c r="G2338" s="100">
        <v>148.15</v>
      </c>
      <c r="H2338" s="100">
        <v>1050.38</v>
      </c>
      <c r="I2338" s="35">
        <v>449.62</v>
      </c>
      <c r="J2338" s="35" t="s">
        <v>101</v>
      </c>
      <c r="K2338" s="35"/>
      <c r="L2338" s="147" t="s">
        <v>261</v>
      </c>
      <c r="M2338" s="112" t="str">
        <f t="shared" si="62"/>
        <v>20234大铲车</v>
      </c>
    </row>
    <row r="2339" s="85" customFormat="1" ht="20.1" customHeight="1" spans="1:13">
      <c r="A2339" s="98">
        <v>2338</v>
      </c>
      <c r="B2339" s="99">
        <v>45035</v>
      </c>
      <c r="C2339" s="143"/>
      <c r="D2339" s="152" t="s">
        <v>100</v>
      </c>
      <c r="E2339" s="100"/>
      <c r="F2339" s="102">
        <v>7.53989389368563</v>
      </c>
      <c r="G2339" s="100">
        <v>192.26</v>
      </c>
      <c r="H2339" s="100">
        <v>1449.62</v>
      </c>
      <c r="I2339" s="35">
        <v>0</v>
      </c>
      <c r="J2339" s="35" t="s">
        <v>101</v>
      </c>
      <c r="K2339" s="35"/>
      <c r="L2339" s="147" t="s">
        <v>261</v>
      </c>
      <c r="M2339" s="112" t="str">
        <f t="shared" si="62"/>
        <v>20234大铲车</v>
      </c>
    </row>
    <row r="2340" s="85" customFormat="1" ht="20.1" customHeight="1" spans="1:13">
      <c r="A2340" s="98">
        <v>2339</v>
      </c>
      <c r="B2340" s="99">
        <v>45039</v>
      </c>
      <c r="C2340" s="143"/>
      <c r="D2340" s="152" t="s">
        <v>100</v>
      </c>
      <c r="E2340" s="100"/>
      <c r="F2340" s="102">
        <v>7.53996179752689</v>
      </c>
      <c r="G2340" s="100">
        <v>198.94</v>
      </c>
      <c r="H2340" s="100">
        <v>1500</v>
      </c>
      <c r="I2340" s="35">
        <v>0</v>
      </c>
      <c r="J2340" s="35" t="s">
        <v>101</v>
      </c>
      <c r="K2340" s="35"/>
      <c r="L2340" s="147" t="s">
        <v>261</v>
      </c>
      <c r="M2340" s="112" t="str">
        <f t="shared" si="62"/>
        <v>20234大铲车</v>
      </c>
    </row>
    <row r="2341" s="85" customFormat="1" ht="20.1" customHeight="1" spans="1:13">
      <c r="A2341" s="98">
        <v>2340</v>
      </c>
      <c r="B2341" s="99">
        <v>45044</v>
      </c>
      <c r="C2341" s="143"/>
      <c r="D2341" s="152" t="s">
        <v>100</v>
      </c>
      <c r="E2341" s="100"/>
      <c r="F2341" s="102">
        <v>7.54000166500167</v>
      </c>
      <c r="G2341" s="100">
        <v>240.24</v>
      </c>
      <c r="H2341" s="100">
        <v>1811.41</v>
      </c>
      <c r="I2341" s="35">
        <v>2688.59</v>
      </c>
      <c r="J2341" s="35" t="s">
        <v>101</v>
      </c>
      <c r="K2341" s="35"/>
      <c r="L2341" s="147" t="s">
        <v>261</v>
      </c>
      <c r="M2341" s="112" t="str">
        <f t="shared" si="62"/>
        <v>20234大铲车</v>
      </c>
    </row>
    <row r="2342" s="85" customFormat="1" ht="20.1" customHeight="1" spans="1:13">
      <c r="A2342" s="98">
        <v>2341</v>
      </c>
      <c r="B2342" s="99"/>
      <c r="C2342" s="143"/>
      <c r="D2342" s="152"/>
      <c r="E2342" s="100"/>
      <c r="F2342" s="102"/>
      <c r="G2342" s="100"/>
      <c r="H2342" s="100"/>
      <c r="I2342" s="35"/>
      <c r="J2342" s="35"/>
      <c r="K2342" s="35"/>
      <c r="L2342" s="147"/>
      <c r="M2342" s="112" t="str">
        <f t="shared" si="62"/>
        <v>19001</v>
      </c>
    </row>
    <row r="2343" s="85" customFormat="1" ht="20.1" customHeight="1" spans="1:13">
      <c r="A2343" s="98">
        <v>2342</v>
      </c>
      <c r="B2343" s="99">
        <v>45022</v>
      </c>
      <c r="C2343" s="143">
        <v>180021</v>
      </c>
      <c r="D2343" s="152" t="s">
        <v>84</v>
      </c>
      <c r="E2343" s="100">
        <v>21206</v>
      </c>
      <c r="F2343" s="102">
        <v>7.08912037037037</v>
      </c>
      <c r="G2343" s="100">
        <v>34.56</v>
      </c>
      <c r="H2343" s="100">
        <v>245</v>
      </c>
      <c r="I2343" s="35">
        <v>0</v>
      </c>
      <c r="J2343" s="35" t="s">
        <v>85</v>
      </c>
      <c r="K2343" s="35"/>
      <c r="L2343" s="147" t="s">
        <v>261</v>
      </c>
      <c r="M2343" s="112" t="str">
        <f t="shared" si="62"/>
        <v>20234闽A83P3B</v>
      </c>
    </row>
    <row r="2344" s="85" customFormat="1" ht="20.1" customHeight="1" spans="1:13">
      <c r="A2344" s="98">
        <v>2343</v>
      </c>
      <c r="B2344" s="99">
        <v>45028</v>
      </c>
      <c r="C2344" s="143">
        <v>180021</v>
      </c>
      <c r="D2344" s="152" t="s">
        <v>84</v>
      </c>
      <c r="E2344" s="100">
        <v>21803</v>
      </c>
      <c r="F2344" s="102">
        <v>7.08992726471237</v>
      </c>
      <c r="G2344" s="100">
        <v>45.37</v>
      </c>
      <c r="H2344" s="100">
        <v>321.67</v>
      </c>
      <c r="I2344" s="35">
        <v>678.33</v>
      </c>
      <c r="J2344" s="35" t="s">
        <v>85</v>
      </c>
      <c r="K2344" s="35"/>
      <c r="L2344" s="147" t="s">
        <v>261</v>
      </c>
      <c r="M2344" s="112" t="str">
        <f t="shared" si="62"/>
        <v>20234闽A83P3B</v>
      </c>
    </row>
    <row r="2345" s="85" customFormat="1" ht="20.1" customHeight="1" spans="1:13">
      <c r="A2345" s="98">
        <v>2344</v>
      </c>
      <c r="B2345" s="99"/>
      <c r="C2345" s="143"/>
      <c r="D2345" s="152"/>
      <c r="E2345" s="100"/>
      <c r="F2345" s="102"/>
      <c r="G2345" s="100"/>
      <c r="H2345" s="100"/>
      <c r="I2345" s="35"/>
      <c r="J2345" s="35"/>
      <c r="K2345" s="35"/>
      <c r="L2345" s="147"/>
      <c r="M2345" s="112" t="str">
        <f t="shared" si="62"/>
        <v>19001</v>
      </c>
    </row>
    <row r="2346" s="85" customFormat="1" ht="20.1" customHeight="1" spans="1:13">
      <c r="A2346" s="98">
        <v>2345</v>
      </c>
      <c r="B2346" s="99">
        <v>45025</v>
      </c>
      <c r="C2346" s="155">
        <v>181001</v>
      </c>
      <c r="D2346" s="152" t="s">
        <v>90</v>
      </c>
      <c r="E2346" s="100">
        <v>73852</v>
      </c>
      <c r="F2346" s="102">
        <v>7.4</v>
      </c>
      <c r="G2346" s="100">
        <v>50.25</v>
      </c>
      <c r="H2346" s="100">
        <v>371.85</v>
      </c>
      <c r="I2346" s="35">
        <v>291.52</v>
      </c>
      <c r="J2346" s="35" t="s">
        <v>88</v>
      </c>
      <c r="K2346" s="35"/>
      <c r="L2346" s="147" t="s">
        <v>261</v>
      </c>
      <c r="M2346" s="112" t="str">
        <f t="shared" si="62"/>
        <v>20234闽A6AH75</v>
      </c>
    </row>
    <row r="2347" s="85" customFormat="1" ht="20.1" customHeight="1" spans="1:13">
      <c r="A2347" s="98">
        <v>2346</v>
      </c>
      <c r="B2347" s="99">
        <v>45034</v>
      </c>
      <c r="C2347" s="155">
        <v>181001</v>
      </c>
      <c r="D2347" s="152" t="s">
        <v>90</v>
      </c>
      <c r="E2347" s="100">
        <v>74576</v>
      </c>
      <c r="F2347" s="102">
        <v>7.83866630814735</v>
      </c>
      <c r="G2347" s="100">
        <v>37.19</v>
      </c>
      <c r="H2347" s="100">
        <v>291.52</v>
      </c>
      <c r="I2347" s="35">
        <v>0</v>
      </c>
      <c r="J2347" s="35" t="s">
        <v>88</v>
      </c>
      <c r="K2347" s="35"/>
      <c r="L2347" s="147" t="s">
        <v>261</v>
      </c>
      <c r="M2347" s="112" t="str">
        <f t="shared" si="62"/>
        <v>20234闽A6AH75</v>
      </c>
    </row>
    <row r="2348" s="85" customFormat="1" ht="20.1" customHeight="1" spans="1:13">
      <c r="A2348" s="98">
        <v>2347</v>
      </c>
      <c r="B2348" s="99">
        <v>45041</v>
      </c>
      <c r="C2348" s="155">
        <v>181001</v>
      </c>
      <c r="D2348" s="152" t="s">
        <v>90</v>
      </c>
      <c r="E2348" s="100">
        <v>74975</v>
      </c>
      <c r="F2348" s="102">
        <v>7.83874580067189</v>
      </c>
      <c r="G2348" s="100">
        <v>44.65</v>
      </c>
      <c r="H2348" s="100">
        <v>350</v>
      </c>
      <c r="I2348" s="35">
        <v>150</v>
      </c>
      <c r="J2348" s="35" t="s">
        <v>88</v>
      </c>
      <c r="K2348" s="35"/>
      <c r="L2348" s="147" t="s">
        <v>261</v>
      </c>
      <c r="M2348" s="112" t="str">
        <f t="shared" si="62"/>
        <v>20234闽A6AH75</v>
      </c>
    </row>
    <row r="2349" s="85" customFormat="1" ht="20.1" customHeight="1" spans="1:13">
      <c r="A2349" s="98">
        <v>2348</v>
      </c>
      <c r="B2349" s="99">
        <v>45045</v>
      </c>
      <c r="C2349" s="155">
        <v>181001</v>
      </c>
      <c r="D2349" s="152" t="s">
        <v>90</v>
      </c>
      <c r="E2349" s="100">
        <v>75461</v>
      </c>
      <c r="F2349" s="102">
        <v>7.71995104039168</v>
      </c>
      <c r="G2349" s="100">
        <v>40.85</v>
      </c>
      <c r="H2349" s="100">
        <v>315.36</v>
      </c>
      <c r="I2349" s="35">
        <v>263.53</v>
      </c>
      <c r="J2349" s="35" t="s">
        <v>88</v>
      </c>
      <c r="K2349" s="35"/>
      <c r="L2349" s="147" t="s">
        <v>261</v>
      </c>
      <c r="M2349" s="112" t="str">
        <f t="shared" si="62"/>
        <v>20234闽A6AH75</v>
      </c>
    </row>
    <row r="2350" s="85" customFormat="1" ht="20.1" customHeight="1" spans="1:13">
      <c r="A2350" s="98">
        <v>2349</v>
      </c>
      <c r="B2350" s="99"/>
      <c r="C2350" s="143"/>
      <c r="D2350" s="152"/>
      <c r="E2350" s="100"/>
      <c r="F2350" s="102"/>
      <c r="G2350" s="100"/>
      <c r="H2350" s="100"/>
      <c r="I2350" s="35"/>
      <c r="J2350" s="35"/>
      <c r="K2350" s="35"/>
      <c r="L2350" s="147"/>
      <c r="M2350" s="112" t="str">
        <f t="shared" si="62"/>
        <v>19001</v>
      </c>
    </row>
    <row r="2351" s="85" customFormat="1" ht="20.1" customHeight="1" spans="1:13">
      <c r="A2351" s="98">
        <v>2350</v>
      </c>
      <c r="B2351" s="99">
        <v>45041</v>
      </c>
      <c r="C2351" s="143"/>
      <c r="D2351" s="152" t="s">
        <v>102</v>
      </c>
      <c r="E2351" s="100"/>
      <c r="F2351" s="102">
        <v>7.84013230429989</v>
      </c>
      <c r="G2351" s="100">
        <v>9.07</v>
      </c>
      <c r="H2351" s="100">
        <v>71.11</v>
      </c>
      <c r="I2351" s="35">
        <v>578.89</v>
      </c>
      <c r="J2351" s="35" t="s">
        <v>88</v>
      </c>
      <c r="K2351" s="35"/>
      <c r="L2351" s="147" t="s">
        <v>261</v>
      </c>
      <c r="M2351" s="112" t="str">
        <f t="shared" si="62"/>
        <v>20234油桶</v>
      </c>
    </row>
    <row r="2352" s="85" customFormat="1" ht="20.1" customHeight="1" spans="1:13">
      <c r="A2352" s="98">
        <v>2351</v>
      </c>
      <c r="B2352" s="99"/>
      <c r="C2352" s="143"/>
      <c r="D2352" s="152"/>
      <c r="E2352" s="100"/>
      <c r="F2352" s="102"/>
      <c r="G2352" s="100"/>
      <c r="H2352" s="100"/>
      <c r="I2352" s="35"/>
      <c r="J2352" s="35"/>
      <c r="K2352" s="35"/>
      <c r="L2352" s="147"/>
      <c r="M2352" s="112" t="str">
        <f t="shared" si="62"/>
        <v>19001</v>
      </c>
    </row>
    <row r="2353" s="85" customFormat="1" ht="20.1" customHeight="1" spans="1:13">
      <c r="A2353" s="98">
        <v>2352</v>
      </c>
      <c r="B2353" s="99">
        <v>45018</v>
      </c>
      <c r="C2353" s="143">
        <v>130015</v>
      </c>
      <c r="D2353" s="152" t="s">
        <v>61</v>
      </c>
      <c r="E2353" s="100">
        <v>9886</v>
      </c>
      <c r="F2353" s="102">
        <v>7.09006740843011</v>
      </c>
      <c r="G2353" s="100">
        <v>123.13</v>
      </c>
      <c r="H2353" s="100">
        <v>873</v>
      </c>
      <c r="I2353" s="35">
        <v>500</v>
      </c>
      <c r="J2353" s="35" t="s">
        <v>62</v>
      </c>
      <c r="K2353" s="35"/>
      <c r="L2353" s="147" t="s">
        <v>261</v>
      </c>
      <c r="M2353" s="112" t="str">
        <f t="shared" si="62"/>
        <v>20234闽AU9316</v>
      </c>
    </row>
    <row r="2354" s="85" customFormat="1" ht="20.1" customHeight="1" spans="1:13">
      <c r="A2354" s="98">
        <v>2353</v>
      </c>
      <c r="B2354" s="99">
        <v>45024</v>
      </c>
      <c r="C2354" s="143">
        <v>130015</v>
      </c>
      <c r="D2354" s="152" t="s">
        <v>61</v>
      </c>
      <c r="E2354" s="100">
        <v>10021</v>
      </c>
      <c r="F2354" s="102">
        <v>7.09005883240308</v>
      </c>
      <c r="G2354" s="100">
        <v>132.58</v>
      </c>
      <c r="H2354" s="100">
        <v>940</v>
      </c>
      <c r="I2354" s="35">
        <v>560</v>
      </c>
      <c r="J2354" s="35" t="s">
        <v>166</v>
      </c>
      <c r="K2354" s="35"/>
      <c r="L2354" s="147" t="s">
        <v>261</v>
      </c>
      <c r="M2354" s="112" t="str">
        <f t="shared" si="62"/>
        <v>20234闽AU9316</v>
      </c>
    </row>
    <row r="2355" s="85" customFormat="1" ht="20.1" customHeight="1" spans="1:13">
      <c r="A2355" s="98">
        <v>2354</v>
      </c>
      <c r="B2355" s="99">
        <v>45029</v>
      </c>
      <c r="C2355" s="143">
        <v>130015</v>
      </c>
      <c r="D2355" s="152" t="s">
        <v>61</v>
      </c>
      <c r="E2355" s="100">
        <v>10132</v>
      </c>
      <c r="F2355" s="102">
        <v>7.08995589581426</v>
      </c>
      <c r="G2355" s="100">
        <v>120.17</v>
      </c>
      <c r="H2355" s="100">
        <v>852</v>
      </c>
      <c r="I2355" s="35">
        <v>673</v>
      </c>
      <c r="J2355" s="35" t="s">
        <v>166</v>
      </c>
      <c r="K2355" s="35"/>
      <c r="L2355" s="147" t="s">
        <v>261</v>
      </c>
      <c r="M2355" s="112" t="str">
        <f t="shared" si="62"/>
        <v>20234闽AU9316</v>
      </c>
    </row>
    <row r="2356" s="85" customFormat="1" ht="20.1" customHeight="1" spans="1:13">
      <c r="A2356" s="98">
        <v>2355</v>
      </c>
      <c r="B2356" s="99">
        <v>45032</v>
      </c>
      <c r="C2356" s="143">
        <v>130015</v>
      </c>
      <c r="D2356" s="152" t="s">
        <v>61</v>
      </c>
      <c r="E2356" s="100">
        <v>10225</v>
      </c>
      <c r="F2356" s="102">
        <v>7.0897918004219</v>
      </c>
      <c r="G2356" s="100">
        <v>109.03</v>
      </c>
      <c r="H2356" s="100">
        <v>773</v>
      </c>
      <c r="I2356" s="35">
        <v>900</v>
      </c>
      <c r="J2356" s="35" t="s">
        <v>62</v>
      </c>
      <c r="K2356" s="35"/>
      <c r="L2356" s="147" t="s">
        <v>261</v>
      </c>
      <c r="M2356" s="112" t="str">
        <f t="shared" si="62"/>
        <v>20234闽AU9316</v>
      </c>
    </row>
    <row r="2357" s="85" customFormat="1" ht="20.1" customHeight="1" spans="1:13">
      <c r="A2357" s="98">
        <v>2356</v>
      </c>
      <c r="B2357" s="99">
        <v>45036</v>
      </c>
      <c r="C2357" s="143">
        <v>130015</v>
      </c>
      <c r="D2357" s="152" t="s">
        <v>61</v>
      </c>
      <c r="E2357" s="100">
        <v>10305</v>
      </c>
      <c r="F2357" s="102">
        <v>7.53968253968254</v>
      </c>
      <c r="G2357" s="100">
        <v>100.8</v>
      </c>
      <c r="H2357" s="100">
        <v>760</v>
      </c>
      <c r="I2357" s="35">
        <v>140</v>
      </c>
      <c r="J2357" s="35" t="s">
        <v>62</v>
      </c>
      <c r="K2357" s="35"/>
      <c r="L2357" s="147" t="s">
        <v>261</v>
      </c>
      <c r="M2357" s="112" t="str">
        <f t="shared" ref="M2357:M2420" si="63">YEAR(B2357)&amp;MONTH(B2357)&amp;D2357</f>
        <v>20234闽AU9316</v>
      </c>
    </row>
    <row r="2358" s="85" customFormat="1" ht="20.1" customHeight="1" spans="1:13">
      <c r="A2358" s="98">
        <v>2357</v>
      </c>
      <c r="B2358" s="99">
        <v>45038</v>
      </c>
      <c r="C2358" s="143">
        <v>130015</v>
      </c>
      <c r="D2358" s="152" t="s">
        <v>61</v>
      </c>
      <c r="E2358" s="100">
        <v>10457</v>
      </c>
      <c r="F2358" s="102">
        <v>7.54009581337221</v>
      </c>
      <c r="G2358" s="100">
        <v>96.02</v>
      </c>
      <c r="H2358" s="100">
        <v>724</v>
      </c>
      <c r="I2358" s="35">
        <v>416</v>
      </c>
      <c r="J2358" s="35" t="s">
        <v>166</v>
      </c>
      <c r="K2358" s="35"/>
      <c r="L2358" s="147" t="s">
        <v>261</v>
      </c>
      <c r="M2358" s="112" t="str">
        <f t="shared" si="63"/>
        <v>20234闽AU9316</v>
      </c>
    </row>
    <row r="2359" s="85" customFormat="1" ht="20.1" customHeight="1" spans="1:13">
      <c r="A2359" s="98">
        <v>2358</v>
      </c>
      <c r="B2359" s="99">
        <v>45042</v>
      </c>
      <c r="C2359" s="143">
        <v>130015</v>
      </c>
      <c r="D2359" s="152" t="s">
        <v>61</v>
      </c>
      <c r="E2359" s="100">
        <v>10612</v>
      </c>
      <c r="F2359" s="102">
        <v>7.53997845720441</v>
      </c>
      <c r="G2359" s="100">
        <v>120.69</v>
      </c>
      <c r="H2359" s="100">
        <v>910</v>
      </c>
      <c r="I2359" s="35">
        <v>506</v>
      </c>
      <c r="J2359" s="35" t="s">
        <v>166</v>
      </c>
      <c r="K2359" s="35"/>
      <c r="L2359" s="147" t="s">
        <v>261</v>
      </c>
      <c r="M2359" s="112" t="str">
        <f t="shared" si="63"/>
        <v>20234闽AU9316</v>
      </c>
    </row>
    <row r="2360" s="85" customFormat="1" ht="20.1" customHeight="1" spans="1:13">
      <c r="A2360" s="98">
        <v>2359</v>
      </c>
      <c r="B2360" s="99"/>
      <c r="C2360" s="143"/>
      <c r="D2360" s="152"/>
      <c r="E2360" s="100"/>
      <c r="F2360" s="102"/>
      <c r="G2360" s="100"/>
      <c r="H2360" s="100"/>
      <c r="I2360" s="35"/>
      <c r="J2360" s="35"/>
      <c r="K2360" s="35"/>
      <c r="L2360" s="147"/>
      <c r="M2360" s="112" t="str">
        <f t="shared" si="63"/>
        <v>19001</v>
      </c>
    </row>
    <row r="2361" s="85" customFormat="1" ht="20.1" customHeight="1" spans="1:13">
      <c r="A2361" s="98">
        <v>2360</v>
      </c>
      <c r="B2361" s="99">
        <v>45019</v>
      </c>
      <c r="C2361" s="143">
        <v>144001</v>
      </c>
      <c r="D2361" s="152" t="s">
        <v>41</v>
      </c>
      <c r="E2361" s="100">
        <v>164715</v>
      </c>
      <c r="F2361" s="102">
        <v>7.08996926515787</v>
      </c>
      <c r="G2361" s="100">
        <v>143.16</v>
      </c>
      <c r="H2361" s="100">
        <v>1015</v>
      </c>
      <c r="I2361" s="35">
        <v>182.08</v>
      </c>
      <c r="J2361" s="35" t="s">
        <v>42</v>
      </c>
      <c r="K2361" s="35"/>
      <c r="L2361" s="147" t="s">
        <v>261</v>
      </c>
      <c r="M2361" s="112" t="str">
        <f t="shared" si="63"/>
        <v>20234闽AR5325</v>
      </c>
    </row>
    <row r="2362" s="85" customFormat="1" ht="20.1" customHeight="1" spans="1:13">
      <c r="A2362" s="98">
        <v>2361</v>
      </c>
      <c r="B2362" s="99">
        <v>45025</v>
      </c>
      <c r="C2362" s="143">
        <v>144001</v>
      </c>
      <c r="D2362" s="152" t="s">
        <v>41</v>
      </c>
      <c r="E2362" s="100">
        <v>165049</v>
      </c>
      <c r="F2362" s="102">
        <v>7.0900091272906</v>
      </c>
      <c r="G2362" s="100">
        <v>142.43</v>
      </c>
      <c r="H2362" s="100">
        <v>1009.83</v>
      </c>
      <c r="I2362" s="35">
        <v>121.55</v>
      </c>
      <c r="J2362" s="35" t="s">
        <v>42</v>
      </c>
      <c r="K2362" s="35"/>
      <c r="L2362" s="147" t="s">
        <v>261</v>
      </c>
      <c r="M2362" s="112" t="str">
        <f t="shared" si="63"/>
        <v>20234闽AR5325</v>
      </c>
    </row>
    <row r="2363" s="85" customFormat="1" ht="20.1" customHeight="1" spans="1:13">
      <c r="A2363" s="98">
        <v>2362</v>
      </c>
      <c r="B2363" s="99">
        <v>45030</v>
      </c>
      <c r="C2363" s="143">
        <v>144001</v>
      </c>
      <c r="D2363" s="152" t="s">
        <v>41</v>
      </c>
      <c r="E2363" s="100">
        <v>165379</v>
      </c>
      <c r="F2363" s="102">
        <v>7.08999213105372</v>
      </c>
      <c r="G2363" s="100">
        <v>139.79</v>
      </c>
      <c r="H2363" s="100">
        <v>991.11</v>
      </c>
      <c r="I2363" s="35">
        <v>130.44</v>
      </c>
      <c r="J2363" s="35" t="s">
        <v>42</v>
      </c>
      <c r="K2363" s="35"/>
      <c r="L2363" s="147" t="s">
        <v>261</v>
      </c>
      <c r="M2363" s="112" t="str">
        <f t="shared" si="63"/>
        <v>20234闽AR5325</v>
      </c>
    </row>
    <row r="2364" s="85" customFormat="1" ht="20.1" customHeight="1" spans="1:13">
      <c r="A2364" s="98">
        <v>2363</v>
      </c>
      <c r="B2364" s="99">
        <v>45035</v>
      </c>
      <c r="C2364" s="143">
        <v>144001</v>
      </c>
      <c r="D2364" s="152" t="s">
        <v>41</v>
      </c>
      <c r="E2364" s="100">
        <v>165723</v>
      </c>
      <c r="F2364" s="102">
        <v>7.53998118532455</v>
      </c>
      <c r="G2364" s="100">
        <v>138.19</v>
      </c>
      <c r="H2364" s="100">
        <v>1041.95</v>
      </c>
      <c r="I2364" s="35">
        <v>1088.49</v>
      </c>
      <c r="J2364" s="35" t="s">
        <v>42</v>
      </c>
      <c r="K2364" s="35"/>
      <c r="L2364" s="147" t="s">
        <v>261</v>
      </c>
      <c r="M2364" s="112" t="str">
        <f t="shared" si="63"/>
        <v>20234闽AR5325</v>
      </c>
    </row>
    <row r="2365" s="85" customFormat="1" ht="20.1" customHeight="1" spans="1:13">
      <c r="A2365" s="98">
        <v>2364</v>
      </c>
      <c r="B2365" s="99">
        <v>45039</v>
      </c>
      <c r="C2365" s="143">
        <v>144001</v>
      </c>
      <c r="D2365" s="152" t="s">
        <v>41</v>
      </c>
      <c r="E2365" s="100">
        <v>166060</v>
      </c>
      <c r="F2365" s="102">
        <v>7.54002354326074</v>
      </c>
      <c r="G2365" s="100">
        <v>135.92</v>
      </c>
      <c r="H2365" s="100">
        <v>1024.84</v>
      </c>
      <c r="I2365" s="35">
        <v>63.65</v>
      </c>
      <c r="J2365" s="35" t="s">
        <v>42</v>
      </c>
      <c r="K2365" s="35"/>
      <c r="L2365" s="147" t="s">
        <v>261</v>
      </c>
      <c r="M2365" s="112" t="str">
        <f t="shared" si="63"/>
        <v>20234闽AR5325</v>
      </c>
    </row>
    <row r="2366" s="85" customFormat="1" ht="20.1" customHeight="1" spans="1:13">
      <c r="A2366" s="98">
        <v>2365</v>
      </c>
      <c r="B2366" s="99">
        <v>45043</v>
      </c>
      <c r="C2366" s="143">
        <v>144001</v>
      </c>
      <c r="D2366" s="152" t="s">
        <v>41</v>
      </c>
      <c r="E2366" s="100">
        <v>166359</v>
      </c>
      <c r="F2366" s="102">
        <v>7.54016866400355</v>
      </c>
      <c r="G2366" s="100">
        <v>135.18</v>
      </c>
      <c r="H2366" s="100">
        <v>1019.28</v>
      </c>
      <c r="I2366" s="35">
        <v>0</v>
      </c>
      <c r="J2366" s="35" t="s">
        <v>42</v>
      </c>
      <c r="K2366" s="35"/>
      <c r="L2366" s="147" t="s">
        <v>261</v>
      </c>
      <c r="M2366" s="112" t="str">
        <f t="shared" si="63"/>
        <v>20234闽AR5325</v>
      </c>
    </row>
    <row r="2367" s="85" customFormat="1" ht="20.1" customHeight="1" spans="1:13">
      <c r="A2367" s="98">
        <v>2366</v>
      </c>
      <c r="B2367" s="99">
        <v>45046</v>
      </c>
      <c r="C2367" s="143">
        <v>144001</v>
      </c>
      <c r="D2367" s="152" t="s">
        <v>41</v>
      </c>
      <c r="E2367" s="100">
        <v>166614</v>
      </c>
      <c r="F2367" s="102">
        <v>7.41000083759109</v>
      </c>
      <c r="G2367" s="100">
        <v>119.39</v>
      </c>
      <c r="H2367" s="100">
        <v>884.68</v>
      </c>
      <c r="I2367" s="35">
        <v>1315.32</v>
      </c>
      <c r="J2367" s="35" t="s">
        <v>42</v>
      </c>
      <c r="K2367" s="35"/>
      <c r="L2367" s="147" t="s">
        <v>261</v>
      </c>
      <c r="M2367" s="112" t="str">
        <f t="shared" si="63"/>
        <v>20234闽AR5325</v>
      </c>
    </row>
    <row r="2368" s="85" customFormat="1" ht="20.1" customHeight="1" spans="1:13">
      <c r="A2368" s="98">
        <v>2367</v>
      </c>
      <c r="B2368" s="99"/>
      <c r="C2368" s="143"/>
      <c r="D2368" s="152"/>
      <c r="E2368" s="100"/>
      <c r="F2368" s="102"/>
      <c r="G2368" s="100"/>
      <c r="H2368" s="100"/>
      <c r="I2368" s="35"/>
      <c r="J2368" s="35"/>
      <c r="K2368" s="35"/>
      <c r="L2368" s="147"/>
      <c r="M2368" s="112" t="str">
        <f t="shared" si="63"/>
        <v>19001</v>
      </c>
    </row>
    <row r="2369" s="85" customFormat="1" ht="20.1" customHeight="1" spans="1:13">
      <c r="A2369" s="98">
        <v>2368</v>
      </c>
      <c r="B2369" s="99">
        <v>45017</v>
      </c>
      <c r="C2369" s="143">
        <v>141012</v>
      </c>
      <c r="D2369" s="152" t="s">
        <v>34</v>
      </c>
      <c r="E2369" s="100">
        <v>48394</v>
      </c>
      <c r="F2369" s="102">
        <v>7.08951696757727</v>
      </c>
      <c r="G2369" s="100">
        <v>105.79</v>
      </c>
      <c r="H2369" s="100">
        <v>750</v>
      </c>
      <c r="I2369" s="35">
        <v>550</v>
      </c>
      <c r="J2369" s="35" t="s">
        <v>35</v>
      </c>
      <c r="K2369" s="35"/>
      <c r="L2369" s="147" t="s">
        <v>261</v>
      </c>
      <c r="M2369" s="112" t="str">
        <f t="shared" si="63"/>
        <v>20234闽AU9387</v>
      </c>
    </row>
    <row r="2370" s="85" customFormat="1" ht="20.1" customHeight="1" spans="1:13">
      <c r="A2370" s="98">
        <v>2369</v>
      </c>
      <c r="B2370" s="99">
        <v>45019</v>
      </c>
      <c r="C2370" s="143">
        <v>141012</v>
      </c>
      <c r="D2370" s="152" t="s">
        <v>34</v>
      </c>
      <c r="E2370" s="100">
        <v>49147</v>
      </c>
      <c r="F2370" s="102">
        <v>7.08952093296417</v>
      </c>
      <c r="G2370" s="100">
        <v>119.19</v>
      </c>
      <c r="H2370" s="100">
        <v>845</v>
      </c>
      <c r="I2370" s="35">
        <v>1705</v>
      </c>
      <c r="J2370" s="35" t="s">
        <v>35</v>
      </c>
      <c r="K2370" s="35"/>
      <c r="L2370" s="147" t="s">
        <v>261</v>
      </c>
      <c r="M2370" s="112" t="str">
        <f t="shared" si="63"/>
        <v>20234闽AU9387</v>
      </c>
    </row>
    <row r="2371" s="85" customFormat="1" ht="20.1" customHeight="1" spans="1:13">
      <c r="A2371" s="98">
        <v>2370</v>
      </c>
      <c r="B2371" s="99">
        <v>45020</v>
      </c>
      <c r="C2371" s="143">
        <v>141012</v>
      </c>
      <c r="D2371" s="152" t="s">
        <v>34</v>
      </c>
      <c r="E2371" s="100">
        <v>49724</v>
      </c>
      <c r="F2371" s="102">
        <v>7.08932550131659</v>
      </c>
      <c r="G2371" s="100">
        <v>98.74</v>
      </c>
      <c r="H2371" s="100">
        <v>700</v>
      </c>
      <c r="I2371" s="35">
        <v>1005</v>
      </c>
      <c r="J2371" s="35" t="s">
        <v>35</v>
      </c>
      <c r="K2371" s="35"/>
      <c r="L2371" s="147" t="s">
        <v>261</v>
      </c>
      <c r="M2371" s="112" t="str">
        <f t="shared" si="63"/>
        <v>20234闽AU9387</v>
      </c>
    </row>
    <row r="2372" s="85" customFormat="1" ht="20.1" customHeight="1" spans="1:13">
      <c r="A2372" s="98">
        <v>2371</v>
      </c>
      <c r="B2372" s="99">
        <v>45020</v>
      </c>
      <c r="C2372" s="143">
        <v>141012</v>
      </c>
      <c r="D2372" s="152" t="s">
        <v>34</v>
      </c>
      <c r="E2372" s="100">
        <v>49922</v>
      </c>
      <c r="F2372" s="102">
        <v>7.08995239288399</v>
      </c>
      <c r="G2372" s="100">
        <v>79.82</v>
      </c>
      <c r="H2372" s="100">
        <v>565.92</v>
      </c>
      <c r="I2372" s="35">
        <v>3439.08</v>
      </c>
      <c r="J2372" s="35" t="s">
        <v>450</v>
      </c>
      <c r="K2372" s="35"/>
      <c r="L2372" s="147" t="s">
        <v>261</v>
      </c>
      <c r="M2372" s="112" t="str">
        <f t="shared" si="63"/>
        <v>20234闽AU9387</v>
      </c>
    </row>
    <row r="2373" s="85" customFormat="1" ht="20.1" customHeight="1" spans="1:13">
      <c r="A2373" s="98">
        <v>2372</v>
      </c>
      <c r="B2373" s="99">
        <v>45022</v>
      </c>
      <c r="C2373" s="143">
        <v>141012</v>
      </c>
      <c r="D2373" s="152" t="s">
        <v>34</v>
      </c>
      <c r="E2373" s="100">
        <v>50176</v>
      </c>
      <c r="F2373" s="102">
        <v>7.08999917958815</v>
      </c>
      <c r="G2373" s="100">
        <v>121.89</v>
      </c>
      <c r="H2373" s="100">
        <v>864.2</v>
      </c>
      <c r="I2373" s="35">
        <v>2524.88</v>
      </c>
      <c r="J2373" s="35" t="s">
        <v>450</v>
      </c>
      <c r="K2373" s="35"/>
      <c r="L2373" s="147" t="s">
        <v>261</v>
      </c>
      <c r="M2373" s="112" t="str">
        <f t="shared" si="63"/>
        <v>20234闽AU9387</v>
      </c>
    </row>
    <row r="2374" s="85" customFormat="1" ht="20.1" customHeight="1" spans="1:13">
      <c r="A2374" s="98">
        <v>2373</v>
      </c>
      <c r="B2374" s="99">
        <v>45022</v>
      </c>
      <c r="C2374" s="143">
        <v>141012</v>
      </c>
      <c r="D2374" s="152" t="s">
        <v>34</v>
      </c>
      <c r="E2374" s="100">
        <v>50474</v>
      </c>
      <c r="F2374" s="102">
        <v>7.08995951417004</v>
      </c>
      <c r="G2374" s="100">
        <v>123.5</v>
      </c>
      <c r="H2374" s="100">
        <v>875.61</v>
      </c>
      <c r="I2374" s="35">
        <v>1649.27</v>
      </c>
      <c r="J2374" s="35" t="s">
        <v>450</v>
      </c>
      <c r="K2374" s="35"/>
      <c r="L2374" s="147" t="s">
        <v>261</v>
      </c>
      <c r="M2374" s="112" t="str">
        <f t="shared" si="63"/>
        <v>20234闽AU9387</v>
      </c>
    </row>
    <row r="2375" s="85" customFormat="1" ht="20.1" customHeight="1" spans="1:13">
      <c r="A2375" s="98">
        <v>2374</v>
      </c>
      <c r="B2375" s="99">
        <v>45024</v>
      </c>
      <c r="C2375" s="143">
        <v>141012</v>
      </c>
      <c r="D2375" s="152" t="s">
        <v>34</v>
      </c>
      <c r="E2375" s="100">
        <v>50826</v>
      </c>
      <c r="F2375" s="102">
        <v>7.08995946367321</v>
      </c>
      <c r="G2375" s="100">
        <v>128.28</v>
      </c>
      <c r="H2375" s="100">
        <v>909.5</v>
      </c>
      <c r="I2375" s="35">
        <v>739.77</v>
      </c>
      <c r="J2375" s="35" t="s">
        <v>450</v>
      </c>
      <c r="K2375" s="35"/>
      <c r="L2375" s="147" t="s">
        <v>261</v>
      </c>
      <c r="M2375" s="112" t="str">
        <f t="shared" si="63"/>
        <v>20234闽AU9387</v>
      </c>
    </row>
    <row r="2376" s="85" customFormat="1" ht="20.1" customHeight="1" spans="1:13">
      <c r="A2376" s="98">
        <v>2375</v>
      </c>
      <c r="B2376" s="99">
        <v>45025</v>
      </c>
      <c r="C2376" s="143">
        <v>141012</v>
      </c>
      <c r="D2376" s="152" t="s">
        <v>34</v>
      </c>
      <c r="E2376" s="100">
        <v>51079</v>
      </c>
      <c r="F2376" s="102">
        <v>7.0899665937104</v>
      </c>
      <c r="G2376" s="100">
        <v>86.81</v>
      </c>
      <c r="H2376" s="100">
        <v>615.48</v>
      </c>
      <c r="I2376" s="35">
        <v>2052.47</v>
      </c>
      <c r="J2376" s="35" t="s">
        <v>450</v>
      </c>
      <c r="K2376" s="35"/>
      <c r="L2376" s="147" t="s">
        <v>261</v>
      </c>
      <c r="M2376" s="112" t="str">
        <f t="shared" si="63"/>
        <v>20234闽AU9387</v>
      </c>
    </row>
    <row r="2377" s="85" customFormat="1" ht="20.1" customHeight="1" spans="1:13">
      <c r="A2377" s="98">
        <v>2376</v>
      </c>
      <c r="B2377" s="99">
        <v>45026</v>
      </c>
      <c r="C2377" s="143">
        <v>141012</v>
      </c>
      <c r="D2377" s="152" t="s">
        <v>34</v>
      </c>
      <c r="E2377" s="100">
        <v>51364</v>
      </c>
      <c r="F2377" s="102">
        <v>7.08999041728373</v>
      </c>
      <c r="G2377" s="100">
        <v>114.79</v>
      </c>
      <c r="H2377" s="100">
        <v>813.86</v>
      </c>
      <c r="I2377" s="35">
        <v>1184.04</v>
      </c>
      <c r="J2377" s="35" t="s">
        <v>450</v>
      </c>
      <c r="K2377" s="35"/>
      <c r="L2377" s="147" t="s">
        <v>261</v>
      </c>
      <c r="M2377" s="112" t="str">
        <f t="shared" si="63"/>
        <v>20234闽AU9387</v>
      </c>
    </row>
    <row r="2378" s="85" customFormat="1" ht="20.1" customHeight="1" spans="1:13">
      <c r="A2378" s="98">
        <v>2377</v>
      </c>
      <c r="B2378" s="99">
        <v>45026</v>
      </c>
      <c r="C2378" s="143">
        <v>141012</v>
      </c>
      <c r="D2378" s="152" t="s">
        <v>34</v>
      </c>
      <c r="E2378" s="100">
        <v>51612</v>
      </c>
      <c r="F2378" s="102">
        <v>7.08998834812226</v>
      </c>
      <c r="G2378" s="100">
        <v>111.57</v>
      </c>
      <c r="H2378" s="100">
        <v>791.03</v>
      </c>
      <c r="I2378" s="35">
        <v>393.01</v>
      </c>
      <c r="J2378" s="35" t="s">
        <v>450</v>
      </c>
      <c r="K2378" s="35"/>
      <c r="L2378" s="147" t="s">
        <v>261</v>
      </c>
      <c r="M2378" s="112" t="str">
        <f t="shared" si="63"/>
        <v>20234闽AU9387</v>
      </c>
    </row>
    <row r="2379" s="85" customFormat="1" ht="20.1" customHeight="1" spans="1:13">
      <c r="A2379" s="98">
        <v>2378</v>
      </c>
      <c r="B2379" s="99">
        <v>45027</v>
      </c>
      <c r="C2379" s="143">
        <v>141012</v>
      </c>
      <c r="D2379" s="152" t="s">
        <v>34</v>
      </c>
      <c r="E2379" s="100">
        <v>51899</v>
      </c>
      <c r="F2379" s="102">
        <v>7.09010339734121</v>
      </c>
      <c r="G2379" s="100">
        <v>101.55</v>
      </c>
      <c r="H2379" s="100">
        <v>720</v>
      </c>
      <c r="I2379" s="35">
        <v>1673.01</v>
      </c>
      <c r="J2379" s="35" t="s">
        <v>35</v>
      </c>
      <c r="K2379" s="35"/>
      <c r="L2379" s="147" t="s">
        <v>261</v>
      </c>
      <c r="M2379" s="112" t="str">
        <f t="shared" si="63"/>
        <v>20234闽AU9387</v>
      </c>
    </row>
    <row r="2380" s="85" customFormat="1" ht="20.1" customHeight="1" spans="1:13">
      <c r="A2380" s="98">
        <v>2379</v>
      </c>
      <c r="B2380" s="99">
        <v>45028</v>
      </c>
      <c r="C2380" s="143">
        <v>141012</v>
      </c>
      <c r="D2380" s="152" t="s">
        <v>34</v>
      </c>
      <c r="E2380" s="100">
        <v>52134</v>
      </c>
      <c r="F2380" s="102">
        <v>7.08998448543355</v>
      </c>
      <c r="G2380" s="100">
        <v>116.02</v>
      </c>
      <c r="H2380" s="100">
        <v>822.58</v>
      </c>
      <c r="I2380" s="35">
        <v>850.43</v>
      </c>
      <c r="J2380" s="35" t="s">
        <v>450</v>
      </c>
      <c r="K2380" s="35"/>
      <c r="L2380" s="147" t="s">
        <v>261</v>
      </c>
      <c r="M2380" s="112" t="str">
        <f t="shared" si="63"/>
        <v>20234闽AU9387</v>
      </c>
    </row>
    <row r="2381" s="85" customFormat="1" ht="20.1" customHeight="1" spans="1:13">
      <c r="A2381" s="98">
        <v>2380</v>
      </c>
      <c r="B2381" s="99">
        <v>45030</v>
      </c>
      <c r="C2381" s="143">
        <v>141012</v>
      </c>
      <c r="D2381" s="152" t="s">
        <v>34</v>
      </c>
      <c r="E2381" s="100">
        <v>52383</v>
      </c>
      <c r="F2381" s="102">
        <v>7.09001035684022</v>
      </c>
      <c r="G2381" s="100">
        <v>106.21</v>
      </c>
      <c r="H2381" s="100">
        <v>753.03</v>
      </c>
      <c r="I2381" s="35">
        <v>3029.3</v>
      </c>
      <c r="J2381" s="35" t="s">
        <v>450</v>
      </c>
      <c r="K2381" s="35"/>
      <c r="L2381" s="147" t="s">
        <v>261</v>
      </c>
      <c r="M2381" s="112" t="str">
        <f t="shared" si="63"/>
        <v>20234闽AU9387</v>
      </c>
    </row>
    <row r="2382" s="85" customFormat="1" ht="20.1" customHeight="1" spans="1:13">
      <c r="A2382" s="98">
        <v>2381</v>
      </c>
      <c r="B2382" s="99">
        <v>45031</v>
      </c>
      <c r="C2382" s="143">
        <v>141012</v>
      </c>
      <c r="D2382" s="152" t="s">
        <v>34</v>
      </c>
      <c r="E2382" s="100">
        <v>52741</v>
      </c>
      <c r="F2382" s="102">
        <v>7.08993393478724</v>
      </c>
      <c r="G2382" s="100">
        <v>140.77</v>
      </c>
      <c r="H2382" s="100">
        <v>998.05</v>
      </c>
      <c r="I2382" s="35">
        <v>2031.25</v>
      </c>
      <c r="J2382" s="35" t="s">
        <v>450</v>
      </c>
      <c r="K2382" s="35"/>
      <c r="L2382" s="147" t="s">
        <v>261</v>
      </c>
      <c r="M2382" s="112" t="str">
        <f t="shared" si="63"/>
        <v>20234闽AU9387</v>
      </c>
    </row>
    <row r="2383" s="85" customFormat="1" ht="20.1" customHeight="1" spans="1:13">
      <c r="A2383" s="98">
        <v>2382</v>
      </c>
      <c r="B2383" s="99">
        <v>45031</v>
      </c>
      <c r="C2383" s="143">
        <v>141012</v>
      </c>
      <c r="D2383" s="152" t="s">
        <v>34</v>
      </c>
      <c r="E2383" s="100">
        <v>52900</v>
      </c>
      <c r="F2383" s="102">
        <v>7.08987274655355</v>
      </c>
      <c r="G2383" s="100">
        <v>75.44</v>
      </c>
      <c r="H2383" s="100">
        <v>534.86</v>
      </c>
      <c r="I2383" s="35">
        <v>1496.39</v>
      </c>
      <c r="J2383" s="35" t="s">
        <v>450</v>
      </c>
      <c r="K2383" s="35"/>
      <c r="L2383" s="147" t="s">
        <v>261</v>
      </c>
      <c r="M2383" s="112" t="str">
        <f t="shared" si="63"/>
        <v>20234闽AU9387</v>
      </c>
    </row>
    <row r="2384" s="85" customFormat="1" ht="20.1" customHeight="1" spans="1:13">
      <c r="A2384" s="98">
        <v>2383</v>
      </c>
      <c r="B2384" s="99">
        <v>45033</v>
      </c>
      <c r="C2384" s="143">
        <v>141012</v>
      </c>
      <c r="D2384" s="152" t="s">
        <v>34</v>
      </c>
      <c r="E2384" s="100">
        <v>53122</v>
      </c>
      <c r="F2384" s="102">
        <v>7.08991298743152</v>
      </c>
      <c r="G2384" s="100">
        <v>93.09</v>
      </c>
      <c r="H2384" s="100">
        <v>660</v>
      </c>
      <c r="I2384" s="35">
        <v>836.39</v>
      </c>
      <c r="J2384" s="35" t="s">
        <v>35</v>
      </c>
      <c r="K2384" s="35"/>
      <c r="L2384" s="147" t="s">
        <v>261</v>
      </c>
      <c r="M2384" s="112" t="str">
        <f t="shared" si="63"/>
        <v>20234闽AU9387</v>
      </c>
    </row>
    <row r="2385" s="85" customFormat="1" ht="20.1" customHeight="1" spans="1:13">
      <c r="A2385" s="98">
        <v>2384</v>
      </c>
      <c r="B2385" s="99">
        <v>45034</v>
      </c>
      <c r="C2385" s="143">
        <v>141012</v>
      </c>
      <c r="D2385" s="152" t="s">
        <v>34</v>
      </c>
      <c r="E2385" s="100">
        <v>53444</v>
      </c>
      <c r="F2385" s="102">
        <v>7.53994589720469</v>
      </c>
      <c r="G2385" s="100">
        <v>110.9</v>
      </c>
      <c r="H2385" s="100">
        <v>836.18</v>
      </c>
      <c r="I2385" s="35">
        <v>0.21</v>
      </c>
      <c r="J2385" s="35" t="s">
        <v>450</v>
      </c>
      <c r="K2385" s="35"/>
      <c r="L2385" s="147" t="s">
        <v>261</v>
      </c>
      <c r="M2385" s="112" t="str">
        <f t="shared" si="63"/>
        <v>20234闽AU9387</v>
      </c>
    </row>
    <row r="2386" s="85" customFormat="1" ht="20.1" customHeight="1" spans="1:13">
      <c r="A2386" s="98">
        <v>2385</v>
      </c>
      <c r="B2386" s="99">
        <v>45035</v>
      </c>
      <c r="C2386" s="143">
        <v>141012</v>
      </c>
      <c r="D2386" s="152" t="s">
        <v>34</v>
      </c>
      <c r="E2386" s="100">
        <v>53716</v>
      </c>
      <c r="F2386" s="102">
        <v>7.53976451146457</v>
      </c>
      <c r="G2386" s="100">
        <v>96.82</v>
      </c>
      <c r="H2386" s="100">
        <v>730</v>
      </c>
      <c r="I2386" s="35">
        <v>470.21</v>
      </c>
      <c r="J2386" s="35" t="s">
        <v>35</v>
      </c>
      <c r="K2386" s="35"/>
      <c r="L2386" s="147" t="s">
        <v>261</v>
      </c>
      <c r="M2386" s="112" t="str">
        <f t="shared" si="63"/>
        <v>20234闽AU9387</v>
      </c>
    </row>
    <row r="2387" s="85" customFormat="1" ht="20.1" customHeight="1" spans="1:13">
      <c r="A2387" s="98">
        <v>2386</v>
      </c>
      <c r="B2387" s="99">
        <v>45036</v>
      </c>
      <c r="C2387" s="143">
        <v>141012</v>
      </c>
      <c r="D2387" s="152" t="s">
        <v>34</v>
      </c>
      <c r="E2387" s="100">
        <v>54014</v>
      </c>
      <c r="F2387" s="102">
        <v>7.53991291727141</v>
      </c>
      <c r="G2387" s="100">
        <v>62.01</v>
      </c>
      <c r="H2387" s="100">
        <v>467.55</v>
      </c>
      <c r="I2387" s="35">
        <v>2.66</v>
      </c>
      <c r="J2387" s="35" t="s">
        <v>450</v>
      </c>
      <c r="K2387" s="35"/>
      <c r="L2387" s="147" t="s">
        <v>261</v>
      </c>
      <c r="M2387" s="112" t="str">
        <f t="shared" si="63"/>
        <v>20234闽AU9387</v>
      </c>
    </row>
    <row r="2388" s="85" customFormat="1" ht="20.1" customHeight="1" spans="1:13">
      <c r="A2388" s="98">
        <v>2387</v>
      </c>
      <c r="B2388" s="99">
        <v>45036</v>
      </c>
      <c r="C2388" s="143">
        <v>141012</v>
      </c>
      <c r="D2388" s="152" t="s">
        <v>34</v>
      </c>
      <c r="E2388" s="100">
        <v>54162</v>
      </c>
      <c r="F2388" s="102">
        <v>7.53993357583426</v>
      </c>
      <c r="G2388" s="100">
        <v>126.46</v>
      </c>
      <c r="H2388" s="100">
        <v>953.5</v>
      </c>
      <c r="I2388" s="35">
        <v>1049.16</v>
      </c>
      <c r="J2388" s="35" t="s">
        <v>450</v>
      </c>
      <c r="K2388" s="35"/>
      <c r="L2388" s="147" t="s">
        <v>261</v>
      </c>
      <c r="M2388" s="112" t="str">
        <f t="shared" si="63"/>
        <v>20234闽AU9387</v>
      </c>
    </row>
    <row r="2389" s="85" customFormat="1" ht="20.1" customHeight="1" spans="1:13">
      <c r="A2389" s="98">
        <v>2388</v>
      </c>
      <c r="B2389" s="99">
        <v>45041</v>
      </c>
      <c r="C2389" s="143">
        <v>141012</v>
      </c>
      <c r="D2389" s="152" t="s">
        <v>34</v>
      </c>
      <c r="E2389" s="100">
        <v>54480</v>
      </c>
      <c r="F2389" s="102">
        <v>7.53966730646193</v>
      </c>
      <c r="G2389" s="100">
        <v>125.04</v>
      </c>
      <c r="H2389" s="100">
        <v>942.76</v>
      </c>
      <c r="I2389" s="35">
        <v>0</v>
      </c>
      <c r="J2389" s="35" t="s">
        <v>450</v>
      </c>
      <c r="K2389" s="35"/>
      <c r="L2389" s="147" t="s">
        <v>261</v>
      </c>
      <c r="M2389" s="112" t="str">
        <f t="shared" si="63"/>
        <v>20234闽AU9387</v>
      </c>
    </row>
    <row r="2390" s="85" customFormat="1" ht="20.1" customHeight="1" spans="1:13">
      <c r="A2390" s="98">
        <v>2389</v>
      </c>
      <c r="B2390" s="99">
        <v>45043</v>
      </c>
      <c r="C2390" s="143">
        <v>141012</v>
      </c>
      <c r="D2390" s="152" t="s">
        <v>34</v>
      </c>
      <c r="E2390" s="100">
        <v>54846</v>
      </c>
      <c r="F2390" s="102">
        <v>7.53980807761257</v>
      </c>
      <c r="G2390" s="100">
        <v>94.83</v>
      </c>
      <c r="H2390" s="100">
        <v>715</v>
      </c>
      <c r="I2390" s="35">
        <v>1285</v>
      </c>
      <c r="J2390" s="35" t="s">
        <v>29</v>
      </c>
      <c r="K2390" s="35"/>
      <c r="L2390" s="147" t="s">
        <v>261</v>
      </c>
      <c r="M2390" s="112" t="str">
        <f t="shared" si="63"/>
        <v>20234闽AU9387</v>
      </c>
    </row>
    <row r="2391" s="85" customFormat="1" ht="20.1" customHeight="1" spans="1:13">
      <c r="A2391" s="98">
        <v>2390</v>
      </c>
      <c r="B2391" s="99">
        <v>45044</v>
      </c>
      <c r="C2391" s="143">
        <v>141012</v>
      </c>
      <c r="D2391" s="152" t="s">
        <v>34</v>
      </c>
      <c r="E2391" s="100">
        <v>55119</v>
      </c>
      <c r="F2391" s="102">
        <v>7.53999846895813</v>
      </c>
      <c r="G2391" s="100">
        <v>130.63</v>
      </c>
      <c r="H2391" s="100">
        <v>984.95</v>
      </c>
      <c r="I2391" s="35">
        <v>248.23</v>
      </c>
      <c r="J2391" s="35" t="s">
        <v>450</v>
      </c>
      <c r="K2391" s="35"/>
      <c r="L2391" s="147" t="s">
        <v>261</v>
      </c>
      <c r="M2391" s="112" t="str">
        <f t="shared" si="63"/>
        <v>20234闽AU9387</v>
      </c>
    </row>
    <row r="2392" s="85" customFormat="1" ht="20.1" customHeight="1" spans="1:13">
      <c r="A2392" s="98">
        <v>2391</v>
      </c>
      <c r="B2392" s="99">
        <v>45044</v>
      </c>
      <c r="C2392" s="143">
        <v>141012</v>
      </c>
      <c r="D2392" s="152" t="s">
        <v>34</v>
      </c>
      <c r="E2392" s="100">
        <v>55415</v>
      </c>
      <c r="F2392" s="102">
        <v>7.53993699036323</v>
      </c>
      <c r="G2392" s="100">
        <v>107.92</v>
      </c>
      <c r="H2392" s="100">
        <v>813.71</v>
      </c>
      <c r="I2392" s="35">
        <v>3434.52</v>
      </c>
      <c r="J2392" s="35" t="s">
        <v>450</v>
      </c>
      <c r="K2392" s="35"/>
      <c r="L2392" s="147" t="s">
        <v>261</v>
      </c>
      <c r="M2392" s="112" t="str">
        <f t="shared" si="63"/>
        <v>20234闽AU9387</v>
      </c>
    </row>
    <row r="2393" s="85" customFormat="1" ht="20.1" customHeight="1" spans="1:13">
      <c r="A2393" s="98">
        <v>2392</v>
      </c>
      <c r="B2393" s="99"/>
      <c r="C2393" s="143"/>
      <c r="D2393" s="152"/>
      <c r="E2393" s="100"/>
      <c r="F2393" s="102"/>
      <c r="G2393" s="100"/>
      <c r="H2393" s="100"/>
      <c r="I2393" s="35"/>
      <c r="J2393" s="35"/>
      <c r="K2393" s="35"/>
      <c r="L2393" s="147"/>
      <c r="M2393" s="112" t="str">
        <f t="shared" si="63"/>
        <v>19001</v>
      </c>
    </row>
    <row r="2394" s="85" customFormat="1" ht="20.1" customHeight="1" spans="1:13">
      <c r="A2394" s="98">
        <v>2393</v>
      </c>
      <c r="B2394" s="99">
        <v>45018</v>
      </c>
      <c r="C2394" s="143">
        <v>140006</v>
      </c>
      <c r="D2394" s="152" t="s">
        <v>32</v>
      </c>
      <c r="E2394" s="100">
        <v>102619</v>
      </c>
      <c r="F2394" s="102">
        <v>7.0899793968908</v>
      </c>
      <c r="G2394" s="100">
        <v>266.95</v>
      </c>
      <c r="H2394" s="100">
        <v>1892.67</v>
      </c>
      <c r="I2394" s="35">
        <v>887.93</v>
      </c>
      <c r="J2394" s="35" t="s">
        <v>450</v>
      </c>
      <c r="K2394" s="35"/>
      <c r="L2394" s="147" t="s">
        <v>261</v>
      </c>
      <c r="M2394" s="112" t="str">
        <f t="shared" si="63"/>
        <v>20234闽AU9308</v>
      </c>
    </row>
    <row r="2395" s="85" customFormat="1" ht="20.1" customHeight="1" spans="1:13">
      <c r="A2395" s="98">
        <v>2394</v>
      </c>
      <c r="B2395" s="99">
        <v>45020</v>
      </c>
      <c r="C2395" s="143">
        <v>140006</v>
      </c>
      <c r="D2395" s="152" t="s">
        <v>32</v>
      </c>
      <c r="E2395" s="100">
        <v>103166</v>
      </c>
      <c r="F2395" s="102">
        <v>7.08993583608068</v>
      </c>
      <c r="G2395" s="100">
        <v>282.09</v>
      </c>
      <c r="H2395" s="100">
        <v>2000</v>
      </c>
      <c r="I2395" s="35">
        <v>3887.93</v>
      </c>
      <c r="J2395" s="35" t="s">
        <v>85</v>
      </c>
      <c r="K2395" s="35"/>
      <c r="L2395" s="147" t="s">
        <v>261</v>
      </c>
      <c r="M2395" s="112" t="str">
        <f t="shared" si="63"/>
        <v>20234闽AU9308</v>
      </c>
    </row>
    <row r="2396" s="85" customFormat="1" ht="20.1" customHeight="1" spans="1:13">
      <c r="A2396" s="98">
        <v>2395</v>
      </c>
      <c r="B2396" s="99">
        <v>45021</v>
      </c>
      <c r="C2396" s="143">
        <v>140006</v>
      </c>
      <c r="D2396" s="152" t="s">
        <v>32</v>
      </c>
      <c r="E2396" s="100">
        <v>103673</v>
      </c>
      <c r="F2396" s="102">
        <v>7.09008134935443</v>
      </c>
      <c r="G2396" s="100">
        <v>267.98</v>
      </c>
      <c r="H2396" s="100">
        <v>1900</v>
      </c>
      <c r="I2396" s="35">
        <v>1987.93</v>
      </c>
      <c r="J2396" s="35" t="s">
        <v>29</v>
      </c>
      <c r="K2396" s="35"/>
      <c r="L2396" s="147" t="s">
        <v>261</v>
      </c>
      <c r="M2396" s="112" t="str">
        <f t="shared" si="63"/>
        <v>20234闽AU9308</v>
      </c>
    </row>
    <row r="2397" s="85" customFormat="1" ht="20.1" customHeight="1" spans="1:13">
      <c r="A2397" s="98">
        <v>2396</v>
      </c>
      <c r="B2397" s="99">
        <v>45022</v>
      </c>
      <c r="C2397" s="143">
        <v>140006</v>
      </c>
      <c r="D2397" s="152" t="s">
        <v>32</v>
      </c>
      <c r="E2397" s="100">
        <v>104058</v>
      </c>
      <c r="F2397" s="102">
        <v>7.08999491554149</v>
      </c>
      <c r="G2397" s="100">
        <v>177.01</v>
      </c>
      <c r="H2397" s="100">
        <v>1255</v>
      </c>
      <c r="I2397" s="35">
        <v>626.93</v>
      </c>
      <c r="J2397" s="35" t="s">
        <v>29</v>
      </c>
      <c r="K2397" s="35"/>
      <c r="L2397" s="147" t="s">
        <v>261</v>
      </c>
      <c r="M2397" s="112" t="str">
        <f t="shared" si="63"/>
        <v>20234闽AU9308</v>
      </c>
    </row>
    <row r="2398" s="85" customFormat="1" ht="20.1" customHeight="1" spans="1:13">
      <c r="A2398" s="98">
        <v>2397</v>
      </c>
      <c r="B2398" s="99">
        <v>45023</v>
      </c>
      <c r="C2398" s="143">
        <v>140006</v>
      </c>
      <c r="D2398" s="152" t="s">
        <v>32</v>
      </c>
      <c r="E2398" s="100">
        <v>104586</v>
      </c>
      <c r="F2398" s="102">
        <v>7.08998832944315</v>
      </c>
      <c r="G2398" s="100">
        <v>239.92</v>
      </c>
      <c r="H2398" s="100">
        <v>1701.03</v>
      </c>
      <c r="I2398" s="35">
        <v>3925.9</v>
      </c>
      <c r="J2398" s="35" t="s">
        <v>450</v>
      </c>
      <c r="K2398" s="35"/>
      <c r="L2398" s="147" t="s">
        <v>261</v>
      </c>
      <c r="M2398" s="112" t="str">
        <f t="shared" si="63"/>
        <v>20234闽AU9308</v>
      </c>
    </row>
    <row r="2399" s="85" customFormat="1" ht="20.1" customHeight="1" spans="1:13">
      <c r="A2399" s="98">
        <v>2398</v>
      </c>
      <c r="B2399" s="99">
        <v>45026</v>
      </c>
      <c r="C2399" s="143">
        <v>140006</v>
      </c>
      <c r="D2399" s="152" t="s">
        <v>32</v>
      </c>
      <c r="E2399" s="100">
        <v>105133</v>
      </c>
      <c r="F2399" s="102">
        <v>7.0899863760218</v>
      </c>
      <c r="G2399" s="100">
        <v>293.6</v>
      </c>
      <c r="H2399" s="100">
        <v>2081.62</v>
      </c>
      <c r="I2399" s="35">
        <v>1844.28</v>
      </c>
      <c r="J2399" s="35" t="s">
        <v>450</v>
      </c>
      <c r="K2399" s="35"/>
      <c r="L2399" s="147" t="s">
        <v>261</v>
      </c>
      <c r="M2399" s="112" t="str">
        <f t="shared" si="63"/>
        <v>20234闽AU9308</v>
      </c>
    </row>
    <row r="2400" s="85" customFormat="1" ht="20.1" customHeight="1" spans="1:13">
      <c r="A2400" s="98">
        <v>2399</v>
      </c>
      <c r="B2400" s="99">
        <v>45027</v>
      </c>
      <c r="C2400" s="143">
        <v>140006</v>
      </c>
      <c r="D2400" s="152" t="s">
        <v>32</v>
      </c>
      <c r="E2400" s="100">
        <v>105519</v>
      </c>
      <c r="F2400" s="102">
        <v>7.09015564988882</v>
      </c>
      <c r="G2400" s="100">
        <v>197.88</v>
      </c>
      <c r="H2400" s="100">
        <v>1403</v>
      </c>
      <c r="I2400" s="35">
        <v>441.28</v>
      </c>
      <c r="J2400" s="35" t="s">
        <v>29</v>
      </c>
      <c r="K2400" s="35"/>
      <c r="L2400" s="147" t="s">
        <v>261</v>
      </c>
      <c r="M2400" s="112" t="str">
        <f t="shared" si="63"/>
        <v>20234闽AU9308</v>
      </c>
    </row>
    <row r="2401" s="85" customFormat="1" ht="20.1" customHeight="1" spans="1:13">
      <c r="A2401" s="98">
        <v>2400</v>
      </c>
      <c r="B2401" s="99">
        <v>45029</v>
      </c>
      <c r="C2401" s="143">
        <v>140006</v>
      </c>
      <c r="D2401" s="152" t="s">
        <v>32</v>
      </c>
      <c r="E2401" s="100">
        <v>106116</v>
      </c>
      <c r="F2401" s="102">
        <v>7.09007741027446</v>
      </c>
      <c r="G2401" s="100">
        <v>284.2</v>
      </c>
      <c r="H2401" s="100">
        <v>2015</v>
      </c>
      <c r="I2401" s="35">
        <v>3343.28</v>
      </c>
      <c r="J2401" s="35" t="s">
        <v>29</v>
      </c>
      <c r="K2401" s="35"/>
      <c r="L2401" s="147" t="s">
        <v>261</v>
      </c>
      <c r="M2401" s="112" t="str">
        <f t="shared" si="63"/>
        <v>20234闽AU9308</v>
      </c>
    </row>
    <row r="2402" s="85" customFormat="1" ht="20.1" customHeight="1" spans="1:13">
      <c r="A2402" s="98">
        <v>2401</v>
      </c>
      <c r="B2402" s="99">
        <v>45031</v>
      </c>
      <c r="C2402" s="143">
        <v>140006</v>
      </c>
      <c r="D2402" s="152" t="s">
        <v>32</v>
      </c>
      <c r="E2402" s="100">
        <v>106655</v>
      </c>
      <c r="F2402" s="102">
        <v>7.08997610560539</v>
      </c>
      <c r="G2402" s="100">
        <v>255.29</v>
      </c>
      <c r="H2402" s="100">
        <v>1810</v>
      </c>
      <c r="I2402" s="35">
        <v>1533.28</v>
      </c>
      <c r="J2402" s="35" t="s">
        <v>29</v>
      </c>
      <c r="K2402" s="35"/>
      <c r="L2402" s="147" t="s">
        <v>261</v>
      </c>
      <c r="M2402" s="112" t="str">
        <f t="shared" si="63"/>
        <v>20234闽AU9308</v>
      </c>
    </row>
    <row r="2403" s="85" customFormat="1" ht="20.1" customHeight="1" spans="1:13">
      <c r="A2403" s="98">
        <v>2402</v>
      </c>
      <c r="B2403" s="99">
        <v>45033</v>
      </c>
      <c r="C2403" s="143">
        <v>140006</v>
      </c>
      <c r="D2403" s="152" t="s">
        <v>32</v>
      </c>
      <c r="E2403" s="100">
        <v>107100</v>
      </c>
      <c r="F2403" s="102">
        <v>7.08966642864429</v>
      </c>
      <c r="G2403" s="100">
        <v>196.06</v>
      </c>
      <c r="H2403" s="100">
        <v>1390</v>
      </c>
      <c r="I2403" s="35">
        <v>73.28</v>
      </c>
      <c r="J2403" s="35" t="s">
        <v>166</v>
      </c>
      <c r="K2403" s="35"/>
      <c r="L2403" s="147" t="s">
        <v>261</v>
      </c>
      <c r="M2403" s="112" t="str">
        <f t="shared" si="63"/>
        <v>20234闽AU9308</v>
      </c>
    </row>
    <row r="2404" s="85" customFormat="1" ht="20.1" customHeight="1" spans="1:13">
      <c r="A2404" s="98">
        <v>2403</v>
      </c>
      <c r="B2404" s="99">
        <v>45034</v>
      </c>
      <c r="C2404" s="143">
        <v>140006</v>
      </c>
      <c r="D2404" s="152" t="s">
        <v>32</v>
      </c>
      <c r="E2404" s="100">
        <v>107323</v>
      </c>
      <c r="F2404" s="102">
        <v>7.53957037874505</v>
      </c>
      <c r="G2404" s="100">
        <v>141.52</v>
      </c>
      <c r="H2404" s="100">
        <v>1067</v>
      </c>
      <c r="I2404" s="35">
        <v>1436.28</v>
      </c>
      <c r="J2404" s="35" t="s">
        <v>29</v>
      </c>
      <c r="K2404" s="35"/>
      <c r="L2404" s="147" t="s">
        <v>261</v>
      </c>
      <c r="M2404" s="112" t="str">
        <f t="shared" si="63"/>
        <v>20234闽AU9308</v>
      </c>
    </row>
    <row r="2405" s="85" customFormat="1" ht="20.1" customHeight="1" spans="1:13">
      <c r="A2405" s="98">
        <v>2404</v>
      </c>
      <c r="B2405" s="99">
        <v>45036</v>
      </c>
      <c r="C2405" s="143">
        <v>140006</v>
      </c>
      <c r="D2405" s="152" t="s">
        <v>32</v>
      </c>
      <c r="E2405" s="100">
        <v>107719</v>
      </c>
      <c r="F2405" s="102">
        <v>7.5399154992217</v>
      </c>
      <c r="G2405" s="100">
        <v>179.88</v>
      </c>
      <c r="H2405" s="100">
        <v>1356.28</v>
      </c>
      <c r="I2405" s="35">
        <v>0</v>
      </c>
      <c r="J2405" s="35" t="s">
        <v>29</v>
      </c>
      <c r="K2405" s="35"/>
      <c r="L2405" s="147" t="s">
        <v>261</v>
      </c>
      <c r="M2405" s="112" t="str">
        <f t="shared" si="63"/>
        <v>20234闽AU9308</v>
      </c>
    </row>
    <row r="2406" s="85" customFormat="1" ht="20.1" customHeight="1" spans="1:13">
      <c r="A2406" s="98">
        <v>2405</v>
      </c>
      <c r="B2406" s="99">
        <v>45037</v>
      </c>
      <c r="C2406" s="143">
        <v>140006</v>
      </c>
      <c r="D2406" s="152" t="s">
        <v>32</v>
      </c>
      <c r="E2406" s="100">
        <v>108358</v>
      </c>
      <c r="F2406" s="102">
        <v>7.53972643144195</v>
      </c>
      <c r="G2406" s="100">
        <v>271.23</v>
      </c>
      <c r="H2406" s="100">
        <v>2045</v>
      </c>
      <c r="I2406" s="35">
        <v>5920</v>
      </c>
      <c r="J2406" s="35" t="s">
        <v>29</v>
      </c>
      <c r="K2406" s="35"/>
      <c r="L2406" s="147" t="s">
        <v>261</v>
      </c>
      <c r="M2406" s="112" t="str">
        <f t="shared" si="63"/>
        <v>20234闽AU9308</v>
      </c>
    </row>
    <row r="2407" s="85" customFormat="1" ht="20.1" customHeight="1" spans="1:13">
      <c r="A2407" s="98">
        <v>2406</v>
      </c>
      <c r="B2407" s="99">
        <v>45039</v>
      </c>
      <c r="C2407" s="143">
        <v>140006</v>
      </c>
      <c r="D2407" s="152" t="s">
        <v>32</v>
      </c>
      <c r="E2407" s="100">
        <v>108901</v>
      </c>
      <c r="F2407" s="102">
        <v>7.53979952830189</v>
      </c>
      <c r="G2407" s="100">
        <v>271.36</v>
      </c>
      <c r="H2407" s="100">
        <v>2046</v>
      </c>
      <c r="I2407" s="35">
        <v>3874</v>
      </c>
      <c r="J2407" s="35" t="s">
        <v>29</v>
      </c>
      <c r="K2407" s="35"/>
      <c r="L2407" s="147" t="s">
        <v>261</v>
      </c>
      <c r="M2407" s="112" t="str">
        <f t="shared" si="63"/>
        <v>20234闽AU9308</v>
      </c>
    </row>
    <row r="2408" s="85" customFormat="1" ht="20.1" customHeight="1" spans="1:13">
      <c r="A2408" s="98">
        <v>2407</v>
      </c>
      <c r="B2408" s="99">
        <v>45040</v>
      </c>
      <c r="C2408" s="143">
        <v>140006</v>
      </c>
      <c r="D2408" s="152" t="s">
        <v>32</v>
      </c>
      <c r="E2408" s="100">
        <v>109497</v>
      </c>
      <c r="F2408" s="102">
        <v>7.5399691771643</v>
      </c>
      <c r="G2408" s="100">
        <v>298.48</v>
      </c>
      <c r="H2408" s="100">
        <v>2250.53</v>
      </c>
      <c r="I2408" s="35">
        <v>1623.47</v>
      </c>
      <c r="J2408" s="35" t="s">
        <v>450</v>
      </c>
      <c r="K2408" s="35"/>
      <c r="L2408" s="147" t="s">
        <v>261</v>
      </c>
      <c r="M2408" s="112" t="str">
        <f t="shared" si="63"/>
        <v>20234闽AU9308</v>
      </c>
    </row>
    <row r="2409" s="85" customFormat="1" ht="20.1" customHeight="1" spans="1:13">
      <c r="A2409" s="98">
        <v>2408</v>
      </c>
      <c r="B2409" s="99">
        <v>45042</v>
      </c>
      <c r="C2409" s="143">
        <v>140006</v>
      </c>
      <c r="D2409" s="152" t="s">
        <v>32</v>
      </c>
      <c r="E2409" s="100">
        <v>109942</v>
      </c>
      <c r="F2409" s="102">
        <v>7.53982300884956</v>
      </c>
      <c r="G2409" s="100">
        <v>197.75</v>
      </c>
      <c r="H2409" s="100">
        <v>1491</v>
      </c>
      <c r="I2409" s="35">
        <v>72.47</v>
      </c>
      <c r="J2409" s="35" t="s">
        <v>29</v>
      </c>
      <c r="K2409" s="35"/>
      <c r="L2409" s="147" t="s">
        <v>261</v>
      </c>
      <c r="M2409" s="112" t="str">
        <f t="shared" si="63"/>
        <v>20234闽AU9308</v>
      </c>
    </row>
    <row r="2410" s="85" customFormat="1" ht="20.1" customHeight="1" spans="1:13">
      <c r="A2410" s="98">
        <v>2409</v>
      </c>
      <c r="B2410" s="99">
        <v>45045</v>
      </c>
      <c r="C2410" s="143">
        <v>140006</v>
      </c>
      <c r="D2410" s="152" t="s">
        <v>32</v>
      </c>
      <c r="E2410" s="100">
        <v>110609</v>
      </c>
      <c r="F2410" s="102">
        <v>7.40992522093814</v>
      </c>
      <c r="G2410" s="100">
        <v>294.2</v>
      </c>
      <c r="H2410" s="100">
        <v>2180</v>
      </c>
      <c r="I2410" s="35">
        <v>2022.47</v>
      </c>
      <c r="J2410" s="35" t="s">
        <v>35</v>
      </c>
      <c r="K2410" s="35"/>
      <c r="L2410" s="147" t="s">
        <v>261</v>
      </c>
      <c r="M2410" s="112" t="str">
        <f t="shared" si="63"/>
        <v>20234闽AU9308</v>
      </c>
    </row>
    <row r="2411" s="85" customFormat="1" ht="20.1" customHeight="1" spans="1:13">
      <c r="A2411" s="98">
        <v>2410</v>
      </c>
      <c r="B2411" s="99">
        <v>45046</v>
      </c>
      <c r="C2411" s="143">
        <v>140006</v>
      </c>
      <c r="D2411" s="152" t="s">
        <v>32</v>
      </c>
      <c r="E2411" s="100">
        <v>111145</v>
      </c>
      <c r="F2411" s="102">
        <v>7.409961064244</v>
      </c>
      <c r="G2411" s="100">
        <v>246.56</v>
      </c>
      <c r="H2411" s="100">
        <v>1827</v>
      </c>
      <c r="I2411" s="35">
        <v>141.47</v>
      </c>
      <c r="J2411" s="35" t="s">
        <v>29</v>
      </c>
      <c r="K2411" s="35"/>
      <c r="L2411" s="147" t="s">
        <v>261</v>
      </c>
      <c r="M2411" s="112" t="str">
        <f t="shared" si="63"/>
        <v>20234闽AU9308</v>
      </c>
    </row>
    <row r="2412" s="85" customFormat="1" ht="20.1" customHeight="1" spans="1:13">
      <c r="A2412" s="98">
        <v>2411</v>
      </c>
      <c r="B2412" s="99"/>
      <c r="C2412" s="143"/>
      <c r="D2412" s="152"/>
      <c r="E2412" s="100"/>
      <c r="F2412" s="102"/>
      <c r="G2412" s="100"/>
      <c r="H2412" s="100"/>
      <c r="I2412" s="35"/>
      <c r="J2412" s="35"/>
      <c r="K2412" s="35"/>
      <c r="L2412" s="147"/>
      <c r="M2412" s="112" t="str">
        <f t="shared" si="63"/>
        <v>19001</v>
      </c>
    </row>
    <row r="2413" s="85" customFormat="1" ht="20.1" customHeight="1" spans="1:13">
      <c r="A2413" s="98">
        <v>2412</v>
      </c>
      <c r="B2413" s="99">
        <v>45032</v>
      </c>
      <c r="C2413" s="143">
        <v>110003</v>
      </c>
      <c r="D2413" s="152" t="s">
        <v>66</v>
      </c>
      <c r="E2413" s="100">
        <v>29171</v>
      </c>
      <c r="F2413" s="102">
        <v>7.08995664739884</v>
      </c>
      <c r="G2413" s="100">
        <v>110.72</v>
      </c>
      <c r="H2413" s="100">
        <v>785</v>
      </c>
      <c r="I2413" s="35">
        <v>396</v>
      </c>
      <c r="J2413" s="35" t="s">
        <v>62</v>
      </c>
      <c r="K2413" s="35"/>
      <c r="L2413" s="147" t="s">
        <v>261</v>
      </c>
      <c r="M2413" s="112" t="str">
        <f t="shared" si="63"/>
        <v>20234闽AM2289</v>
      </c>
    </row>
    <row r="2414" s="85" customFormat="1" ht="20.1" customHeight="1" spans="1:13">
      <c r="A2414" s="98">
        <v>2413</v>
      </c>
      <c r="B2414" s="99"/>
      <c r="C2414" s="143"/>
      <c r="D2414" s="152"/>
      <c r="E2414" s="100"/>
      <c r="F2414" s="102"/>
      <c r="G2414" s="100"/>
      <c r="H2414" s="100"/>
      <c r="I2414" s="35"/>
      <c r="J2414" s="35"/>
      <c r="K2414" s="35"/>
      <c r="L2414" s="147"/>
      <c r="M2414" s="112" t="str">
        <f t="shared" si="63"/>
        <v>19001</v>
      </c>
    </row>
    <row r="2415" s="85" customFormat="1" ht="20.1" customHeight="1" spans="1:13">
      <c r="A2415" s="98">
        <v>2414</v>
      </c>
      <c r="B2415" s="99">
        <v>45018</v>
      </c>
      <c r="C2415" s="143">
        <v>140002</v>
      </c>
      <c r="D2415" s="152" t="s">
        <v>28</v>
      </c>
      <c r="E2415" s="100">
        <v>193565</v>
      </c>
      <c r="F2415" s="102">
        <v>7.08987799644412</v>
      </c>
      <c r="G2415" s="100">
        <v>163.11</v>
      </c>
      <c r="H2415" s="100">
        <v>1156.43</v>
      </c>
      <c r="I2415" s="35">
        <v>0</v>
      </c>
      <c r="J2415" s="35" t="s">
        <v>450</v>
      </c>
      <c r="K2415" s="35"/>
      <c r="L2415" s="147" t="s">
        <v>261</v>
      </c>
      <c r="M2415" s="112" t="str">
        <f t="shared" si="63"/>
        <v>20234闽AS2757</v>
      </c>
    </row>
    <row r="2416" s="85" customFormat="1" ht="20.1" customHeight="1" spans="1:13">
      <c r="A2416" s="98">
        <v>2415</v>
      </c>
      <c r="B2416" s="99">
        <v>45019</v>
      </c>
      <c r="C2416" s="143">
        <v>140002</v>
      </c>
      <c r="D2416" s="152" t="s">
        <v>28</v>
      </c>
      <c r="E2416" s="100">
        <v>193801</v>
      </c>
      <c r="F2416" s="102">
        <v>7.08999127035336</v>
      </c>
      <c r="G2416" s="100">
        <v>263.47</v>
      </c>
      <c r="H2416" s="100">
        <v>1868</v>
      </c>
      <c r="I2416" s="35">
        <v>3132</v>
      </c>
      <c r="J2416" s="35" t="s">
        <v>85</v>
      </c>
      <c r="K2416" s="35"/>
      <c r="L2416" s="147" t="s">
        <v>261</v>
      </c>
      <c r="M2416" s="112" t="str">
        <f t="shared" si="63"/>
        <v>20234闽AS2757</v>
      </c>
    </row>
    <row r="2417" s="85" customFormat="1" ht="20.1" customHeight="1" spans="1:13">
      <c r="A2417" s="98">
        <v>2416</v>
      </c>
      <c r="B2417" s="99">
        <v>45022</v>
      </c>
      <c r="C2417" s="143">
        <v>140002</v>
      </c>
      <c r="D2417" s="152" t="s">
        <v>28</v>
      </c>
      <c r="E2417" s="100">
        <v>194288</v>
      </c>
      <c r="F2417" s="102">
        <v>7.08989451154258</v>
      </c>
      <c r="G2417" s="100">
        <v>261.64</v>
      </c>
      <c r="H2417" s="100">
        <v>1855</v>
      </c>
      <c r="I2417" s="35">
        <v>1277</v>
      </c>
      <c r="J2417" s="35" t="s">
        <v>29</v>
      </c>
      <c r="K2417" s="35"/>
      <c r="L2417" s="147" t="s">
        <v>261</v>
      </c>
      <c r="M2417" s="112" t="str">
        <f t="shared" si="63"/>
        <v>20234闽AS2757</v>
      </c>
    </row>
    <row r="2418" s="85" customFormat="1" ht="20.1" customHeight="1" spans="1:13">
      <c r="A2418" s="98">
        <v>2417</v>
      </c>
      <c r="B2418" s="99">
        <v>45028</v>
      </c>
      <c r="C2418" s="143">
        <v>140002</v>
      </c>
      <c r="D2418" s="152" t="s">
        <v>28</v>
      </c>
      <c r="E2418" s="100">
        <v>194699</v>
      </c>
      <c r="F2418" s="102">
        <v>7.08982714650043</v>
      </c>
      <c r="G2418" s="100">
        <v>176.45</v>
      </c>
      <c r="H2418" s="100">
        <v>1251</v>
      </c>
      <c r="I2418" s="35">
        <v>2</v>
      </c>
      <c r="J2418" s="35" t="s">
        <v>85</v>
      </c>
      <c r="K2418" s="35"/>
      <c r="L2418" s="147" t="s">
        <v>261</v>
      </c>
      <c r="M2418" s="112" t="str">
        <f t="shared" si="63"/>
        <v>20234闽AS2757</v>
      </c>
    </row>
    <row r="2419" s="85" customFormat="1" ht="20.1" customHeight="1" spans="1:13">
      <c r="A2419" s="98">
        <v>2418</v>
      </c>
      <c r="B2419" s="99">
        <v>45029</v>
      </c>
      <c r="C2419" s="143">
        <v>140002</v>
      </c>
      <c r="D2419" s="152" t="s">
        <v>28</v>
      </c>
      <c r="E2419" s="100">
        <v>195012</v>
      </c>
      <c r="F2419" s="102">
        <v>7.08997474087623</v>
      </c>
      <c r="G2419" s="100">
        <v>229.62</v>
      </c>
      <c r="H2419" s="100">
        <v>1628</v>
      </c>
      <c r="I2419" s="35">
        <v>2304</v>
      </c>
      <c r="J2419" s="35" t="s">
        <v>85</v>
      </c>
      <c r="K2419" s="35"/>
      <c r="L2419" s="147" t="s">
        <v>261</v>
      </c>
      <c r="M2419" s="112" t="str">
        <f t="shared" si="63"/>
        <v>20234闽AS2757</v>
      </c>
    </row>
    <row r="2420" s="85" customFormat="1" ht="20.1" customHeight="1" spans="1:13">
      <c r="A2420" s="98">
        <v>2419</v>
      </c>
      <c r="B2420" s="99">
        <v>45033</v>
      </c>
      <c r="C2420" s="143">
        <v>140002</v>
      </c>
      <c r="D2420" s="152" t="s">
        <v>28</v>
      </c>
      <c r="E2420" s="100">
        <v>195605</v>
      </c>
      <c r="F2420" s="102">
        <v>7.08996498957555</v>
      </c>
      <c r="G2420" s="100">
        <v>254.21</v>
      </c>
      <c r="H2420" s="100">
        <v>1802.34</v>
      </c>
      <c r="I2420" s="35">
        <v>501.66</v>
      </c>
      <c r="J2420" s="35" t="s">
        <v>450</v>
      </c>
      <c r="K2420" s="35"/>
      <c r="L2420" s="147" t="s">
        <v>261</v>
      </c>
      <c r="M2420" s="112" t="str">
        <f t="shared" si="63"/>
        <v>20234闽AS2757</v>
      </c>
    </row>
    <row r="2421" s="85" customFormat="1" ht="20.1" customHeight="1" spans="1:13">
      <c r="A2421" s="98">
        <v>2420</v>
      </c>
      <c r="B2421" s="99">
        <v>45037</v>
      </c>
      <c r="C2421" s="143">
        <v>140002</v>
      </c>
      <c r="D2421" s="152" t="s">
        <v>28</v>
      </c>
      <c r="E2421" s="100">
        <v>195996</v>
      </c>
      <c r="F2421" s="102">
        <v>7.53998174530735</v>
      </c>
      <c r="G2421" s="100">
        <v>251.99</v>
      </c>
      <c r="H2421" s="100">
        <v>1900</v>
      </c>
      <c r="I2421" s="35">
        <v>2101.66</v>
      </c>
      <c r="J2421" s="35" t="s">
        <v>35</v>
      </c>
      <c r="K2421" s="35"/>
      <c r="L2421" s="147" t="s">
        <v>261</v>
      </c>
      <c r="M2421" s="112" t="str">
        <f t="shared" ref="M2421:M2445" si="64">YEAR(B2421)&amp;MONTH(B2421)&amp;D2421</f>
        <v>20234闽AS2757</v>
      </c>
    </row>
    <row r="2422" s="85" customFormat="1" ht="20.1" customHeight="1" spans="1:13">
      <c r="A2422" s="98">
        <v>2421</v>
      </c>
      <c r="B2422" s="99">
        <v>45039</v>
      </c>
      <c r="C2422" s="143">
        <v>140002</v>
      </c>
      <c r="D2422" s="152" t="s">
        <v>28</v>
      </c>
      <c r="E2422" s="100">
        <v>196511</v>
      </c>
      <c r="F2422" s="102">
        <v>7.53999613377151</v>
      </c>
      <c r="G2422" s="100">
        <v>258.65</v>
      </c>
      <c r="H2422" s="100">
        <v>1950.22</v>
      </c>
      <c r="I2422" s="35">
        <v>81.44</v>
      </c>
      <c r="J2422" s="35" t="s">
        <v>450</v>
      </c>
      <c r="K2422" s="35"/>
      <c r="L2422" s="147" t="s">
        <v>261</v>
      </c>
      <c r="M2422" s="112" t="str">
        <f t="shared" si="64"/>
        <v>20234闽AS2757</v>
      </c>
    </row>
    <row r="2423" s="85" customFormat="1" ht="20.1" customHeight="1" spans="1:13">
      <c r="A2423" s="98">
        <v>2422</v>
      </c>
      <c r="B2423" s="99">
        <v>45042</v>
      </c>
      <c r="C2423" s="143">
        <v>140002</v>
      </c>
      <c r="D2423" s="152" t="s">
        <v>28</v>
      </c>
      <c r="E2423" s="100">
        <v>196986</v>
      </c>
      <c r="F2423" s="102">
        <v>7.53989697035196</v>
      </c>
      <c r="G2423" s="100">
        <v>277.59</v>
      </c>
      <c r="H2423" s="100">
        <v>2093</v>
      </c>
      <c r="I2423" s="35">
        <v>1918.44</v>
      </c>
      <c r="J2423" s="35" t="s">
        <v>29</v>
      </c>
      <c r="K2423" s="35"/>
      <c r="L2423" s="147" t="s">
        <v>261</v>
      </c>
      <c r="M2423" s="112" t="str">
        <f t="shared" si="64"/>
        <v>20234闽AS2757</v>
      </c>
    </row>
    <row r="2424" s="85" customFormat="1" ht="20.1" customHeight="1" spans="1:13">
      <c r="A2424" s="98">
        <v>2423</v>
      </c>
      <c r="B2424" s="99">
        <v>45044</v>
      </c>
      <c r="C2424" s="143">
        <v>140002</v>
      </c>
      <c r="D2424" s="152" t="s">
        <v>28</v>
      </c>
      <c r="E2424" s="100">
        <v>197516</v>
      </c>
      <c r="F2424" s="102">
        <v>7.53997384297346</v>
      </c>
      <c r="G2424" s="100">
        <v>237.03</v>
      </c>
      <c r="H2424" s="100">
        <v>1787.2</v>
      </c>
      <c r="I2424" s="35">
        <v>61.24</v>
      </c>
      <c r="J2424" s="35" t="s">
        <v>29</v>
      </c>
      <c r="K2424" s="35"/>
      <c r="L2424" s="147" t="s">
        <v>261</v>
      </c>
      <c r="M2424" s="112" t="str">
        <f t="shared" si="64"/>
        <v>20234闽AS2757</v>
      </c>
    </row>
    <row r="2425" s="85" customFormat="1" ht="20.1" customHeight="1" spans="1:13">
      <c r="A2425" s="98">
        <v>2424</v>
      </c>
      <c r="B2425" s="99">
        <v>45046</v>
      </c>
      <c r="C2425" s="143">
        <v>140002</v>
      </c>
      <c r="D2425" s="152" t="s">
        <v>28</v>
      </c>
      <c r="E2425" s="100">
        <v>198044</v>
      </c>
      <c r="F2425" s="102">
        <v>7.40999683644416</v>
      </c>
      <c r="G2425" s="100">
        <v>252.88</v>
      </c>
      <c r="H2425" s="100">
        <v>1873.84</v>
      </c>
      <c r="I2425" s="35">
        <v>2098.53</v>
      </c>
      <c r="J2425" s="35" t="s">
        <v>450</v>
      </c>
      <c r="K2425" s="35"/>
      <c r="L2425" s="147" t="s">
        <v>261</v>
      </c>
      <c r="M2425" s="112" t="str">
        <f t="shared" si="64"/>
        <v>20234闽AS2757</v>
      </c>
    </row>
    <row r="2426" s="85" customFormat="1" ht="20.1" customHeight="1" spans="1:13">
      <c r="A2426" s="98">
        <v>2425</v>
      </c>
      <c r="B2426" s="99"/>
      <c r="C2426" s="143"/>
      <c r="D2426" s="152"/>
      <c r="E2426" s="100"/>
      <c r="F2426" s="102"/>
      <c r="G2426" s="100"/>
      <c r="H2426" s="100"/>
      <c r="I2426" s="35"/>
      <c r="J2426" s="35"/>
      <c r="K2426" s="35"/>
      <c r="L2426" s="147"/>
      <c r="M2426" s="112" t="str">
        <f t="shared" si="64"/>
        <v>19001</v>
      </c>
    </row>
    <row r="2427" s="85" customFormat="1" ht="20.1" customHeight="1" spans="1:13">
      <c r="A2427" s="98">
        <v>2426</v>
      </c>
      <c r="B2427" s="99">
        <v>45020</v>
      </c>
      <c r="C2427" s="143">
        <v>121019</v>
      </c>
      <c r="D2427" s="152" t="s">
        <v>72</v>
      </c>
      <c r="E2427" s="100">
        <v>17452</v>
      </c>
      <c r="F2427" s="102">
        <v>7.09</v>
      </c>
      <c r="G2427" s="100">
        <v>114</v>
      </c>
      <c r="H2427" s="100">
        <v>808.26</v>
      </c>
      <c r="I2427" s="35">
        <v>1510.95</v>
      </c>
      <c r="J2427" s="35" t="s">
        <v>73</v>
      </c>
      <c r="K2427" s="35"/>
      <c r="L2427" s="147" t="s">
        <v>261</v>
      </c>
      <c r="M2427" s="112" t="str">
        <f t="shared" si="64"/>
        <v>20234闽AU9653</v>
      </c>
    </row>
    <row r="2428" s="85" customFormat="1" ht="20.1" customHeight="1" spans="1:13">
      <c r="A2428" s="98">
        <v>2427</v>
      </c>
      <c r="B2428" s="99">
        <v>45026</v>
      </c>
      <c r="C2428" s="143">
        <v>121019</v>
      </c>
      <c r="D2428" s="152" t="s">
        <v>72</v>
      </c>
      <c r="E2428" s="100">
        <v>17637</v>
      </c>
      <c r="F2428" s="102">
        <v>7.09005008031749</v>
      </c>
      <c r="G2428" s="100">
        <v>105.83</v>
      </c>
      <c r="H2428" s="100">
        <v>750.34</v>
      </c>
      <c r="I2428" s="35">
        <v>725.61</v>
      </c>
      <c r="J2428" s="35" t="s">
        <v>73</v>
      </c>
      <c r="K2428" s="35"/>
      <c r="L2428" s="147" t="s">
        <v>261</v>
      </c>
      <c r="M2428" s="112" t="str">
        <f t="shared" si="64"/>
        <v>20234闽AU9653</v>
      </c>
    </row>
    <row r="2429" s="85" customFormat="1" ht="20.1" customHeight="1" spans="1:13">
      <c r="A2429" s="98">
        <v>2428</v>
      </c>
      <c r="B2429" s="99">
        <v>45031</v>
      </c>
      <c r="C2429" s="143">
        <v>121019</v>
      </c>
      <c r="D2429" s="152" t="s">
        <v>72</v>
      </c>
      <c r="E2429" s="100">
        <v>17853</v>
      </c>
      <c r="F2429" s="102">
        <v>7.09003911125905</v>
      </c>
      <c r="G2429" s="100">
        <v>120.17</v>
      </c>
      <c r="H2429" s="100">
        <v>852.01</v>
      </c>
      <c r="I2429" s="35">
        <v>873.6</v>
      </c>
      <c r="J2429" s="35" t="s">
        <v>73</v>
      </c>
      <c r="K2429" s="35"/>
      <c r="L2429" s="147" t="s">
        <v>261</v>
      </c>
      <c r="M2429" s="112" t="str">
        <f t="shared" si="64"/>
        <v>20234闽AU9653</v>
      </c>
    </row>
    <row r="2430" s="85" customFormat="1" ht="20.1" customHeight="1" spans="1:13">
      <c r="A2430" s="98">
        <v>2429</v>
      </c>
      <c r="B2430" s="99">
        <v>45036</v>
      </c>
      <c r="C2430" s="143">
        <v>121019</v>
      </c>
      <c r="D2430" s="152" t="s">
        <v>72</v>
      </c>
      <c r="E2430" s="100">
        <v>18059</v>
      </c>
      <c r="F2430" s="102">
        <v>7.54002541296061</v>
      </c>
      <c r="G2430" s="100">
        <v>110.18</v>
      </c>
      <c r="H2430" s="100">
        <v>830.76</v>
      </c>
      <c r="I2430" s="35">
        <v>42.84</v>
      </c>
      <c r="J2430" s="35" t="s">
        <v>73</v>
      </c>
      <c r="K2430" s="35"/>
      <c r="L2430" s="147" t="s">
        <v>261</v>
      </c>
      <c r="M2430" s="112" t="str">
        <f t="shared" si="64"/>
        <v>20234闽AU9653</v>
      </c>
    </row>
    <row r="2431" s="85" customFormat="1" ht="20.1" customHeight="1" spans="1:13">
      <c r="A2431" s="98">
        <v>2430</v>
      </c>
      <c r="B2431" s="99">
        <v>45040</v>
      </c>
      <c r="C2431" s="143">
        <v>121019</v>
      </c>
      <c r="D2431" s="152" t="s">
        <v>72</v>
      </c>
      <c r="E2431" s="100">
        <v>18266</v>
      </c>
      <c r="F2431" s="102">
        <v>7.53997932913652</v>
      </c>
      <c r="G2431" s="100">
        <v>106.43</v>
      </c>
      <c r="H2431" s="100">
        <v>802.48</v>
      </c>
      <c r="I2431" s="35">
        <v>207.94</v>
      </c>
      <c r="J2431" s="35" t="s">
        <v>73</v>
      </c>
      <c r="K2431" s="35"/>
      <c r="L2431" s="147" t="s">
        <v>261</v>
      </c>
      <c r="M2431" s="112" t="str">
        <f t="shared" si="64"/>
        <v>20234闽AU9653</v>
      </c>
    </row>
    <row r="2432" s="85" customFormat="1" ht="20.1" customHeight="1" spans="1:13">
      <c r="A2432" s="98">
        <v>2431</v>
      </c>
      <c r="B2432" s="99">
        <v>45045</v>
      </c>
      <c r="C2432" s="143">
        <v>121019</v>
      </c>
      <c r="D2432" s="152" t="s">
        <v>72</v>
      </c>
      <c r="E2432" s="100">
        <v>18484</v>
      </c>
      <c r="F2432" s="102">
        <v>7.41001039417926</v>
      </c>
      <c r="G2432" s="100">
        <v>125.07</v>
      </c>
      <c r="H2432" s="100">
        <v>926.77</v>
      </c>
      <c r="I2432" s="35">
        <v>281.17</v>
      </c>
      <c r="J2432" s="35" t="s">
        <v>73</v>
      </c>
      <c r="K2432" s="35"/>
      <c r="L2432" s="147" t="s">
        <v>261</v>
      </c>
      <c r="M2432" s="112" t="str">
        <f t="shared" si="64"/>
        <v>20234闽AU9653</v>
      </c>
    </row>
    <row r="2433" s="85" customFormat="1" ht="20.1" customHeight="1" spans="1:13">
      <c r="A2433" s="98">
        <v>2432</v>
      </c>
      <c r="B2433" s="99"/>
      <c r="C2433" s="143"/>
      <c r="D2433" s="152"/>
      <c r="E2433" s="100"/>
      <c r="F2433" s="102"/>
      <c r="G2433" s="100"/>
      <c r="H2433" s="100"/>
      <c r="I2433" s="35"/>
      <c r="J2433" s="35"/>
      <c r="K2433" s="35"/>
      <c r="L2433" s="147"/>
      <c r="M2433" s="112" t="str">
        <f t="shared" si="64"/>
        <v>19001</v>
      </c>
    </row>
    <row r="2434" s="85" customFormat="1" ht="20.1" customHeight="1" spans="1:13">
      <c r="A2434" s="98">
        <v>2433</v>
      </c>
      <c r="B2434" s="99">
        <v>45024</v>
      </c>
      <c r="C2434" s="143">
        <v>183018</v>
      </c>
      <c r="D2434" s="152" t="s">
        <v>79</v>
      </c>
      <c r="E2434" s="100">
        <v>8940</v>
      </c>
      <c r="F2434" s="102">
        <v>7.30045805897509</v>
      </c>
      <c r="G2434" s="100">
        <v>69.86</v>
      </c>
      <c r="H2434" s="100">
        <v>510.01</v>
      </c>
      <c r="I2434" s="35">
        <v>174.97</v>
      </c>
      <c r="J2434" s="35" t="s">
        <v>80</v>
      </c>
      <c r="K2434" s="35"/>
      <c r="L2434" s="147" t="s">
        <v>262</v>
      </c>
      <c r="M2434" s="112" t="str">
        <f t="shared" si="64"/>
        <v>20234闽A99P3E</v>
      </c>
    </row>
    <row r="2435" s="85" customFormat="1" ht="20.1" customHeight="1" spans="1:13">
      <c r="A2435" s="98">
        <v>2434</v>
      </c>
      <c r="B2435" s="99">
        <v>45032</v>
      </c>
      <c r="C2435" s="143">
        <v>183018</v>
      </c>
      <c r="D2435" s="152" t="s">
        <v>79</v>
      </c>
      <c r="E2435" s="100">
        <v>9181</v>
      </c>
      <c r="F2435" s="102">
        <v>7.30007400098668</v>
      </c>
      <c r="G2435" s="100">
        <v>81.08</v>
      </c>
      <c r="H2435" s="100">
        <v>591.89</v>
      </c>
      <c r="I2435" s="35">
        <v>83.08</v>
      </c>
      <c r="J2435" s="35" t="s">
        <v>80</v>
      </c>
      <c r="K2435" s="35"/>
      <c r="L2435" s="147" t="s">
        <v>262</v>
      </c>
      <c r="M2435" s="112" t="str">
        <f t="shared" si="64"/>
        <v>20234闽A99P3E</v>
      </c>
    </row>
    <row r="2436" s="85" customFormat="1" ht="20.1" customHeight="1" spans="1:13">
      <c r="A2436" s="98">
        <v>2435</v>
      </c>
      <c r="B2436" s="99">
        <v>45045</v>
      </c>
      <c r="C2436" s="143">
        <v>183018</v>
      </c>
      <c r="D2436" s="152" t="s">
        <v>79</v>
      </c>
      <c r="E2436" s="100">
        <v>9430</v>
      </c>
      <c r="F2436" s="102">
        <v>7.61999740966196</v>
      </c>
      <c r="G2436" s="100">
        <v>77.21</v>
      </c>
      <c r="H2436" s="100">
        <v>588.34</v>
      </c>
      <c r="I2436" s="35">
        <v>494.74</v>
      </c>
      <c r="J2436" s="35" t="s">
        <v>80</v>
      </c>
      <c r="K2436" s="35"/>
      <c r="L2436" s="147" t="s">
        <v>262</v>
      </c>
      <c r="M2436" s="112" t="str">
        <f t="shared" si="64"/>
        <v>20234闽A99P3E</v>
      </c>
    </row>
    <row r="2437" s="85" customFormat="1" ht="20.1" customHeight="1" spans="1:13">
      <c r="A2437" s="98">
        <v>2436</v>
      </c>
      <c r="B2437" s="99"/>
      <c r="C2437" s="143"/>
      <c r="D2437" s="152"/>
      <c r="E2437" s="100"/>
      <c r="F2437" s="102"/>
      <c r="G2437" s="100"/>
      <c r="H2437" s="100"/>
      <c r="I2437" s="35"/>
      <c r="J2437" s="35"/>
      <c r="K2437" s="35"/>
      <c r="L2437" s="147"/>
      <c r="M2437" s="112" t="str">
        <f t="shared" si="64"/>
        <v>19001</v>
      </c>
    </row>
    <row r="2438" s="85" customFormat="1" ht="20.1" customHeight="1" spans="1:13">
      <c r="A2438" s="98">
        <v>2437</v>
      </c>
      <c r="B2438" s="99">
        <v>45024</v>
      </c>
      <c r="C2438" s="143">
        <v>183022</v>
      </c>
      <c r="D2438" s="152" t="s">
        <v>81</v>
      </c>
      <c r="E2438" s="100">
        <v>4649</v>
      </c>
      <c r="F2438" s="102">
        <v>7.30022805017104</v>
      </c>
      <c r="G2438" s="100">
        <v>87.7</v>
      </c>
      <c r="H2438" s="100">
        <v>640.23</v>
      </c>
      <c r="I2438" s="35">
        <v>33.27</v>
      </c>
      <c r="J2438" s="35" t="s">
        <v>82</v>
      </c>
      <c r="K2438" s="35"/>
      <c r="L2438" s="147" t="s">
        <v>262</v>
      </c>
      <c r="M2438" s="112" t="str">
        <f t="shared" si="64"/>
        <v>20234闽A92P3S</v>
      </c>
    </row>
    <row r="2439" s="85" customFormat="1" ht="20.1" customHeight="1" spans="1:13">
      <c r="A2439" s="98">
        <v>2438</v>
      </c>
      <c r="B2439" s="99">
        <v>45041</v>
      </c>
      <c r="C2439" s="143">
        <v>183022</v>
      </c>
      <c r="D2439" s="152" t="s">
        <v>81</v>
      </c>
      <c r="E2439" s="100">
        <v>4944</v>
      </c>
      <c r="F2439" s="102">
        <v>7.74023668639053</v>
      </c>
      <c r="G2439" s="100">
        <v>67.6</v>
      </c>
      <c r="H2439" s="100">
        <v>523.24</v>
      </c>
      <c r="I2439" s="35">
        <v>10.03</v>
      </c>
      <c r="J2439" s="35" t="s">
        <v>82</v>
      </c>
      <c r="K2439" s="35"/>
      <c r="L2439" s="147" t="s">
        <v>262</v>
      </c>
      <c r="M2439" s="112" t="str">
        <f t="shared" si="64"/>
        <v>20234闽A92P3S</v>
      </c>
    </row>
    <row r="2440" s="85" customFormat="1" ht="20.1" customHeight="1" spans="1:13">
      <c r="A2440" s="98">
        <v>2439</v>
      </c>
      <c r="B2440" s="99">
        <v>45045</v>
      </c>
      <c r="C2440" s="143">
        <v>183022</v>
      </c>
      <c r="D2440" s="152" t="s">
        <v>81</v>
      </c>
      <c r="E2440" s="100">
        <v>5070</v>
      </c>
      <c r="F2440" s="102">
        <v>7.62027833001988</v>
      </c>
      <c r="G2440" s="100">
        <v>60.36</v>
      </c>
      <c r="H2440" s="100">
        <v>459.96</v>
      </c>
      <c r="I2440" s="35">
        <v>50.07</v>
      </c>
      <c r="J2440" s="35" t="s">
        <v>82</v>
      </c>
      <c r="K2440" s="35"/>
      <c r="L2440" s="147" t="s">
        <v>262</v>
      </c>
      <c r="M2440" s="112" t="str">
        <f t="shared" si="64"/>
        <v>20234闽A92P3S</v>
      </c>
    </row>
    <row r="2441" s="85" customFormat="1" ht="20.1" customHeight="1" spans="1:13">
      <c r="A2441" s="98">
        <v>2440</v>
      </c>
      <c r="B2441" s="99"/>
      <c r="C2441" s="143"/>
      <c r="D2441" s="152"/>
      <c r="E2441" s="100"/>
      <c r="F2441" s="102"/>
      <c r="G2441" s="100"/>
      <c r="H2441" s="100"/>
      <c r="I2441" s="35"/>
      <c r="J2441" s="35"/>
      <c r="K2441" s="35"/>
      <c r="L2441" s="147"/>
      <c r="M2441" s="112" t="str">
        <f t="shared" si="64"/>
        <v>19001</v>
      </c>
    </row>
    <row r="2442" s="85" customFormat="1" ht="20.1" customHeight="1" spans="1:13">
      <c r="A2442" s="98">
        <v>2441</v>
      </c>
      <c r="B2442" s="99">
        <v>45024</v>
      </c>
      <c r="C2442" s="143">
        <v>183016</v>
      </c>
      <c r="D2442" s="152" t="s">
        <v>76</v>
      </c>
      <c r="E2442" s="100">
        <v>6614</v>
      </c>
      <c r="F2442" s="102">
        <v>7.29979253112033</v>
      </c>
      <c r="G2442" s="100">
        <v>57.84</v>
      </c>
      <c r="H2442" s="100">
        <v>422.22</v>
      </c>
      <c r="I2442" s="35">
        <v>204.63</v>
      </c>
      <c r="J2442" s="35" t="s">
        <v>77</v>
      </c>
      <c r="K2442" s="35"/>
      <c r="L2442" s="147" t="s">
        <v>262</v>
      </c>
      <c r="M2442" s="112" t="str">
        <f t="shared" si="64"/>
        <v>20234闽A63Q6R</v>
      </c>
    </row>
    <row r="2443" s="85" customFormat="1" ht="20.1" customHeight="1" spans="1:13">
      <c r="A2443" s="98">
        <v>2442</v>
      </c>
      <c r="B2443" s="99">
        <v>45032</v>
      </c>
      <c r="C2443" s="143">
        <v>183016</v>
      </c>
      <c r="D2443" s="152" t="s">
        <v>76</v>
      </c>
      <c r="E2443" s="100">
        <v>6728</v>
      </c>
      <c r="F2443" s="102">
        <v>7.30008873114463</v>
      </c>
      <c r="G2443" s="100">
        <v>56.35</v>
      </c>
      <c r="H2443" s="100">
        <v>411.36</v>
      </c>
      <c r="I2443" s="35">
        <v>293.27</v>
      </c>
      <c r="J2443" s="35" t="s">
        <v>77</v>
      </c>
      <c r="K2443" s="35"/>
      <c r="L2443" s="147" t="s">
        <v>262</v>
      </c>
      <c r="M2443" s="112" t="str">
        <f t="shared" si="64"/>
        <v>20234闽A63Q6R</v>
      </c>
    </row>
    <row r="2444" s="85" customFormat="1" ht="20.1" customHeight="1" spans="1:13">
      <c r="A2444" s="98">
        <v>2443</v>
      </c>
      <c r="B2444" s="99">
        <v>45043</v>
      </c>
      <c r="C2444" s="143">
        <v>183016</v>
      </c>
      <c r="D2444" s="152" t="s">
        <v>76</v>
      </c>
      <c r="E2444" s="100">
        <v>6890</v>
      </c>
      <c r="F2444" s="102">
        <v>7.73951928451649</v>
      </c>
      <c r="G2444" s="100">
        <v>71.56</v>
      </c>
      <c r="H2444" s="100">
        <v>553.84</v>
      </c>
      <c r="I2444" s="35">
        <v>239.43</v>
      </c>
      <c r="J2444" s="35" t="s">
        <v>77</v>
      </c>
      <c r="K2444" s="35"/>
      <c r="L2444" s="147" t="s">
        <v>262</v>
      </c>
      <c r="M2444" s="112" t="str">
        <f t="shared" si="64"/>
        <v>20234闽A63Q6R</v>
      </c>
    </row>
    <row r="2445" s="85" customFormat="1" ht="20.1" customHeight="1" spans="1:13">
      <c r="A2445" s="98">
        <v>2444</v>
      </c>
      <c r="B2445" s="99"/>
      <c r="C2445" s="143"/>
      <c r="D2445" s="152"/>
      <c r="E2445" s="100"/>
      <c r="F2445" s="102"/>
      <c r="G2445" s="100"/>
      <c r="H2445" s="100"/>
      <c r="I2445" s="35"/>
      <c r="J2445" s="35"/>
      <c r="K2445" s="35"/>
      <c r="L2445" s="147"/>
      <c r="M2445" s="112" t="str">
        <f t="shared" si="64"/>
        <v>19001</v>
      </c>
    </row>
    <row r="2446" s="85" customFormat="1" ht="20.1" customHeight="1" spans="1:13">
      <c r="A2446" s="98">
        <v>2445</v>
      </c>
      <c r="B2446" s="99">
        <v>45048</v>
      </c>
      <c r="C2446" s="143">
        <v>140007</v>
      </c>
      <c r="D2446" s="152" t="s">
        <v>25</v>
      </c>
      <c r="E2446" s="100">
        <v>106018</v>
      </c>
      <c r="F2446" s="102">
        <v>7.40997530008233</v>
      </c>
      <c r="G2446" s="100">
        <v>230.77</v>
      </c>
      <c r="H2446" s="100">
        <v>1710</v>
      </c>
      <c r="I2446" s="35">
        <v>2063.91</v>
      </c>
      <c r="J2446" s="35" t="s">
        <v>35</v>
      </c>
      <c r="K2446" s="35"/>
      <c r="L2446" s="147" t="s">
        <v>261</v>
      </c>
      <c r="M2446" s="112" t="str">
        <f t="shared" ref="M2446:M2481" si="65">YEAR(B2446)&amp;MONTH(B2446)&amp;D2446</f>
        <v>20235闽AV0833</v>
      </c>
    </row>
    <row r="2447" s="85" customFormat="1" ht="20.1" customHeight="1" spans="1:13">
      <c r="A2447" s="98">
        <v>2446</v>
      </c>
      <c r="B2447" s="99">
        <v>45049</v>
      </c>
      <c r="C2447" s="143">
        <v>140007</v>
      </c>
      <c r="D2447" s="152" t="s">
        <v>25</v>
      </c>
      <c r="E2447" s="100">
        <v>106458</v>
      </c>
      <c r="F2447" s="102">
        <v>7.40996597958775</v>
      </c>
      <c r="G2447" s="100">
        <v>249.85</v>
      </c>
      <c r="H2447" s="100">
        <v>1851.38</v>
      </c>
      <c r="I2447" s="35">
        <v>212.53</v>
      </c>
      <c r="J2447" s="35" t="s">
        <v>450</v>
      </c>
      <c r="K2447" s="35"/>
      <c r="L2447" s="147" t="s">
        <v>261</v>
      </c>
      <c r="M2447" s="112" t="str">
        <f t="shared" si="65"/>
        <v>20235闽AV0833</v>
      </c>
    </row>
    <row r="2448" s="85" customFormat="1" ht="20.1" customHeight="1" spans="1:13">
      <c r="A2448" s="98">
        <v>2447</v>
      </c>
      <c r="B2448" s="99">
        <v>45051</v>
      </c>
      <c r="C2448" s="143">
        <v>140007</v>
      </c>
      <c r="D2448" s="152" t="s">
        <v>25</v>
      </c>
      <c r="E2448" s="100">
        <v>107021</v>
      </c>
      <c r="F2448" s="102">
        <v>7.40928433268859</v>
      </c>
      <c r="G2448" s="100">
        <v>25.85</v>
      </c>
      <c r="H2448" s="100">
        <v>191.53</v>
      </c>
      <c r="I2448" s="35">
        <v>0</v>
      </c>
      <c r="J2448" s="35" t="s">
        <v>450</v>
      </c>
      <c r="K2448" s="35"/>
      <c r="L2448" s="147" t="s">
        <v>261</v>
      </c>
      <c r="M2448" s="112" t="str">
        <f t="shared" si="65"/>
        <v>20235闽AV0833</v>
      </c>
    </row>
    <row r="2449" s="85" customFormat="1" ht="20.1" customHeight="1" spans="1:13">
      <c r="A2449" s="98">
        <v>2448</v>
      </c>
      <c r="B2449" s="99">
        <v>45051</v>
      </c>
      <c r="C2449" s="143">
        <v>140007</v>
      </c>
      <c r="D2449" s="152" t="s">
        <v>25</v>
      </c>
      <c r="E2449" s="100">
        <v>107035</v>
      </c>
      <c r="F2449" s="102">
        <v>7.40998716602497</v>
      </c>
      <c r="G2449" s="100">
        <v>257.13</v>
      </c>
      <c r="H2449" s="100">
        <v>1905.33</v>
      </c>
      <c r="I2449" s="35">
        <v>94.67</v>
      </c>
      <c r="J2449" s="35" t="s">
        <v>450</v>
      </c>
      <c r="K2449" s="35"/>
      <c r="L2449" s="147" t="s">
        <v>261</v>
      </c>
      <c r="M2449" s="112" t="str">
        <f t="shared" si="65"/>
        <v>20235闽AV0833</v>
      </c>
    </row>
    <row r="2450" s="85" customFormat="1" ht="20.1" customHeight="1" spans="1:13">
      <c r="A2450" s="98">
        <v>2449</v>
      </c>
      <c r="B2450" s="99">
        <v>45052</v>
      </c>
      <c r="C2450" s="143">
        <v>140007</v>
      </c>
      <c r="D2450" s="152" t="s">
        <v>25</v>
      </c>
      <c r="E2450" s="100">
        <v>107591</v>
      </c>
      <c r="F2450" s="102">
        <v>7.40997609673791</v>
      </c>
      <c r="G2450" s="100">
        <v>284.48</v>
      </c>
      <c r="H2450" s="100">
        <v>2107.99</v>
      </c>
      <c r="I2450" s="35">
        <v>1906.43</v>
      </c>
      <c r="J2450" s="35" t="s">
        <v>450</v>
      </c>
      <c r="K2450" s="35"/>
      <c r="L2450" s="147" t="s">
        <v>261</v>
      </c>
      <c r="M2450" s="112" t="str">
        <f t="shared" si="65"/>
        <v>20235闽AV0833</v>
      </c>
    </row>
    <row r="2451" s="85" customFormat="1" ht="20.1" customHeight="1" spans="1:13">
      <c r="A2451" s="98">
        <v>2450</v>
      </c>
      <c r="B2451" s="99">
        <v>45054</v>
      </c>
      <c r="C2451" s="143">
        <v>140007</v>
      </c>
      <c r="D2451" s="152" t="s">
        <v>25</v>
      </c>
      <c r="E2451" s="100">
        <v>108106</v>
      </c>
      <c r="F2451" s="102">
        <v>7.40997518213114</v>
      </c>
      <c r="G2451" s="100">
        <v>249.82</v>
      </c>
      <c r="H2451" s="100">
        <v>1851.16</v>
      </c>
      <c r="I2451" s="35">
        <v>55.27</v>
      </c>
      <c r="J2451" s="35" t="s">
        <v>450</v>
      </c>
      <c r="K2451" s="35"/>
      <c r="L2451" s="147" t="s">
        <v>261</v>
      </c>
      <c r="M2451" s="112" t="str">
        <f t="shared" si="65"/>
        <v>20235闽AV0833</v>
      </c>
    </row>
    <row r="2452" s="85" customFormat="1" ht="20.1" customHeight="1" spans="1:13">
      <c r="A2452" s="98">
        <v>2451</v>
      </c>
      <c r="B2452" s="99">
        <v>45056</v>
      </c>
      <c r="C2452" s="143">
        <v>140007</v>
      </c>
      <c r="D2452" s="152" t="s">
        <v>25</v>
      </c>
      <c r="E2452" s="100">
        <v>108353</v>
      </c>
      <c r="F2452" s="102">
        <v>7.40994875640545</v>
      </c>
      <c r="G2452" s="100">
        <v>160.02</v>
      </c>
      <c r="H2452" s="100">
        <v>1185.74</v>
      </c>
      <c r="I2452" s="35">
        <v>2839.41</v>
      </c>
      <c r="J2452" s="35" t="s">
        <v>450</v>
      </c>
      <c r="K2452" s="35"/>
      <c r="L2452" s="147" t="s">
        <v>261</v>
      </c>
      <c r="M2452" s="112" t="str">
        <f t="shared" si="65"/>
        <v>20235闽AV0833</v>
      </c>
    </row>
    <row r="2453" s="85" customFormat="1" ht="20.1" customHeight="1" spans="1:13">
      <c r="A2453" s="98">
        <v>2452</v>
      </c>
      <c r="B2453" s="99">
        <v>45059</v>
      </c>
      <c r="C2453" s="143">
        <v>140007</v>
      </c>
      <c r="D2453" s="152" t="s">
        <v>25</v>
      </c>
      <c r="E2453" s="100">
        <v>108811</v>
      </c>
      <c r="F2453" s="102">
        <v>7.40999364474102</v>
      </c>
      <c r="G2453" s="100">
        <v>251.76</v>
      </c>
      <c r="H2453" s="100">
        <v>1865.54</v>
      </c>
      <c r="I2453" s="35">
        <v>941.67</v>
      </c>
      <c r="J2453" s="35" t="s">
        <v>450</v>
      </c>
      <c r="K2453" s="35"/>
      <c r="L2453" s="147" t="s">
        <v>261</v>
      </c>
      <c r="M2453" s="112" t="str">
        <f t="shared" si="65"/>
        <v>20235闽AV0833</v>
      </c>
    </row>
    <row r="2454" s="85" customFormat="1" ht="20.1" customHeight="1" spans="1:13">
      <c r="A2454" s="98">
        <v>2453</v>
      </c>
      <c r="B2454" s="99">
        <v>45060</v>
      </c>
      <c r="C2454" s="143">
        <v>140007</v>
      </c>
      <c r="D2454" s="152" t="s">
        <v>25</v>
      </c>
      <c r="E2454" s="100">
        <v>109310</v>
      </c>
      <c r="F2454" s="102">
        <v>7.40997079682937</v>
      </c>
      <c r="G2454" s="100">
        <v>239.7</v>
      </c>
      <c r="H2454" s="100">
        <v>1776.17</v>
      </c>
      <c r="I2454" s="35">
        <v>3036.28</v>
      </c>
      <c r="J2454" s="35" t="s">
        <v>450</v>
      </c>
      <c r="K2454" s="35"/>
      <c r="L2454" s="147" t="s">
        <v>261</v>
      </c>
      <c r="M2454" s="112" t="str">
        <f t="shared" si="65"/>
        <v>20235闽AV0833</v>
      </c>
    </row>
    <row r="2455" s="85" customFormat="1" ht="20.1" customHeight="1" spans="1:13">
      <c r="A2455" s="98">
        <v>2454</v>
      </c>
      <c r="B2455" s="99">
        <v>45062</v>
      </c>
      <c r="C2455" s="143">
        <v>140007</v>
      </c>
      <c r="D2455" s="152" t="s">
        <v>25</v>
      </c>
      <c r="E2455" s="100">
        <v>109930</v>
      </c>
      <c r="F2455" s="102">
        <v>7.40996970943495</v>
      </c>
      <c r="G2455" s="100">
        <v>267.41</v>
      </c>
      <c r="H2455" s="100">
        <v>1981.5</v>
      </c>
      <c r="I2455" s="35">
        <v>1054.78</v>
      </c>
      <c r="J2455" s="35" t="s">
        <v>450</v>
      </c>
      <c r="K2455" s="35"/>
      <c r="L2455" s="147" t="s">
        <v>261</v>
      </c>
      <c r="M2455" s="112" t="str">
        <f t="shared" si="65"/>
        <v>20235闽AV0833</v>
      </c>
    </row>
    <row r="2456" s="85" customFormat="1" ht="20.1" customHeight="1" spans="1:13">
      <c r="A2456" s="98">
        <v>2455</v>
      </c>
      <c r="B2456" s="99">
        <v>45064</v>
      </c>
      <c r="C2456" s="143">
        <v>140007</v>
      </c>
      <c r="D2456" s="152" t="s">
        <v>25</v>
      </c>
      <c r="E2456" s="100">
        <v>110446</v>
      </c>
      <c r="F2456" s="102">
        <v>7.08974916630419</v>
      </c>
      <c r="G2456" s="100">
        <v>137.94</v>
      </c>
      <c r="H2456" s="100">
        <v>977.96</v>
      </c>
      <c r="I2456" s="35">
        <v>0</v>
      </c>
      <c r="J2456" s="35" t="s">
        <v>450</v>
      </c>
      <c r="K2456" s="35"/>
      <c r="L2456" s="147" t="s">
        <v>261</v>
      </c>
      <c r="M2456" s="112" t="str">
        <f t="shared" si="65"/>
        <v>20235闽AV0833</v>
      </c>
    </row>
    <row r="2457" s="85" customFormat="1" ht="20.1" customHeight="1" spans="1:13">
      <c r="A2457" s="98">
        <v>2456</v>
      </c>
      <c r="B2457" s="99">
        <v>45065</v>
      </c>
      <c r="C2457" s="143">
        <v>140007</v>
      </c>
      <c r="D2457" s="152" t="s">
        <v>25</v>
      </c>
      <c r="E2457" s="100">
        <v>110742</v>
      </c>
      <c r="F2457" s="102">
        <v>7.08993583608068</v>
      </c>
      <c r="G2457" s="100">
        <v>282.09</v>
      </c>
      <c r="H2457" s="100">
        <v>2000</v>
      </c>
      <c r="I2457" s="35">
        <v>0</v>
      </c>
      <c r="J2457" s="35" t="s">
        <v>450</v>
      </c>
      <c r="K2457" s="35"/>
      <c r="L2457" s="147" t="s">
        <v>261</v>
      </c>
      <c r="M2457" s="112" t="str">
        <f t="shared" si="65"/>
        <v>20235闽AV0833</v>
      </c>
    </row>
    <row r="2458" s="85" customFormat="1" ht="20.1" customHeight="1" spans="1:13">
      <c r="A2458" s="98">
        <v>2457</v>
      </c>
      <c r="B2458" s="99">
        <v>45068</v>
      </c>
      <c r="C2458" s="143">
        <v>140007</v>
      </c>
      <c r="D2458" s="152" t="s">
        <v>25</v>
      </c>
      <c r="E2458" s="100">
        <v>111270</v>
      </c>
      <c r="F2458" s="102">
        <v>7.089985073566</v>
      </c>
      <c r="G2458" s="100">
        <v>281.38</v>
      </c>
      <c r="H2458" s="100">
        <v>1994.98</v>
      </c>
      <c r="I2458" s="35">
        <v>2005.02</v>
      </c>
      <c r="J2458" s="35" t="s">
        <v>450</v>
      </c>
      <c r="K2458" s="35"/>
      <c r="L2458" s="147" t="s">
        <v>261</v>
      </c>
      <c r="M2458" s="112" t="str">
        <f t="shared" si="65"/>
        <v>20235闽AV0833</v>
      </c>
    </row>
    <row r="2459" s="85" customFormat="1" ht="20.1" customHeight="1" spans="1:13">
      <c r="A2459" s="98">
        <v>2458</v>
      </c>
      <c r="B2459" s="99">
        <v>45071</v>
      </c>
      <c r="C2459" s="143">
        <v>140007</v>
      </c>
      <c r="D2459" s="152" t="s">
        <v>25</v>
      </c>
      <c r="E2459" s="100">
        <v>111667</v>
      </c>
      <c r="F2459" s="102">
        <v>7.08996066358817</v>
      </c>
      <c r="G2459" s="100">
        <v>233.88</v>
      </c>
      <c r="H2459" s="100">
        <v>1658.2</v>
      </c>
      <c r="I2459" s="35">
        <v>293.5</v>
      </c>
      <c r="J2459" s="35" t="s">
        <v>450</v>
      </c>
      <c r="K2459" s="35"/>
      <c r="L2459" s="147" t="s">
        <v>261</v>
      </c>
      <c r="M2459" s="112" t="str">
        <f t="shared" si="65"/>
        <v>20235闽AV0833</v>
      </c>
    </row>
    <row r="2460" s="85" customFormat="1" ht="20.1" customHeight="1" spans="1:13">
      <c r="A2460" s="98">
        <v>2459</v>
      </c>
      <c r="B2460" s="99">
        <v>45072</v>
      </c>
      <c r="C2460" s="143">
        <v>140007</v>
      </c>
      <c r="D2460" s="152" t="s">
        <v>25</v>
      </c>
      <c r="E2460" s="100">
        <v>112087</v>
      </c>
      <c r="F2460" s="102">
        <v>7.08983234631746</v>
      </c>
      <c r="G2460" s="100">
        <v>239.78</v>
      </c>
      <c r="H2460" s="100">
        <v>1700</v>
      </c>
      <c r="I2460" s="35">
        <v>2593.5</v>
      </c>
      <c r="J2460" s="35" t="s">
        <v>29</v>
      </c>
      <c r="K2460" s="35"/>
      <c r="L2460" s="147" t="s">
        <v>261</v>
      </c>
      <c r="M2460" s="112" t="str">
        <f t="shared" si="65"/>
        <v>20235闽AV0833</v>
      </c>
    </row>
    <row r="2461" s="85" customFormat="1" ht="20.1" customHeight="1" spans="1:13">
      <c r="A2461" s="98">
        <v>2460</v>
      </c>
      <c r="B2461" s="99">
        <v>45074</v>
      </c>
      <c r="C2461" s="143">
        <v>140007</v>
      </c>
      <c r="D2461" s="152" t="s">
        <v>25</v>
      </c>
      <c r="E2461" s="100">
        <v>112689</v>
      </c>
      <c r="F2461" s="102">
        <v>7.0898292501856</v>
      </c>
      <c r="G2461" s="100">
        <v>269.4</v>
      </c>
      <c r="H2461" s="100">
        <v>1910</v>
      </c>
      <c r="I2461" s="35">
        <v>634.5</v>
      </c>
      <c r="J2461" s="35" t="s">
        <v>29</v>
      </c>
      <c r="K2461" s="35"/>
      <c r="L2461" s="147" t="s">
        <v>261</v>
      </c>
      <c r="M2461" s="112" t="str">
        <f t="shared" si="65"/>
        <v>20235闽AV0833</v>
      </c>
    </row>
    <row r="2462" s="85" customFormat="1" ht="20.1" customHeight="1" spans="1:13">
      <c r="A2462" s="98">
        <v>2461</v>
      </c>
      <c r="B2462" s="99"/>
      <c r="C2462" s="143"/>
      <c r="D2462" s="152"/>
      <c r="E2462" s="100"/>
      <c r="F2462" s="102"/>
      <c r="G2462" s="100"/>
      <c r="H2462" s="100"/>
      <c r="I2462" s="35"/>
      <c r="J2462" s="35"/>
      <c r="K2462" s="35"/>
      <c r="L2462" s="147"/>
      <c r="M2462" s="112" t="str">
        <f t="shared" si="65"/>
        <v>19001</v>
      </c>
    </row>
    <row r="2463" s="85" customFormat="1" ht="20.1" customHeight="1" spans="1:13">
      <c r="A2463" s="98">
        <v>2462</v>
      </c>
      <c r="B2463" s="99">
        <v>45047</v>
      </c>
      <c r="C2463" s="143">
        <v>146005</v>
      </c>
      <c r="D2463" s="152" t="s">
        <v>44</v>
      </c>
      <c r="E2463" s="100">
        <v>8854</v>
      </c>
      <c r="F2463" s="102">
        <v>7.40998196031269</v>
      </c>
      <c r="G2463" s="100">
        <v>83.15</v>
      </c>
      <c r="H2463" s="100">
        <v>616.14</v>
      </c>
      <c r="I2463" s="35">
        <v>1383.86</v>
      </c>
      <c r="J2463" s="35" t="s">
        <v>144</v>
      </c>
      <c r="K2463" s="35"/>
      <c r="L2463" s="147" t="s">
        <v>261</v>
      </c>
      <c r="M2463" s="112" t="str">
        <f t="shared" si="65"/>
        <v>20235闽AQ8712</v>
      </c>
    </row>
    <row r="2464" s="85" customFormat="1" ht="20.1" customHeight="1" spans="1:13">
      <c r="A2464" s="98">
        <v>2463</v>
      </c>
      <c r="B2464" s="99">
        <v>45050</v>
      </c>
      <c r="C2464" s="143">
        <v>146005</v>
      </c>
      <c r="D2464" s="152" t="s">
        <v>44</v>
      </c>
      <c r="E2464" s="100">
        <v>8976</v>
      </c>
      <c r="F2464" s="102">
        <v>7.40997671283245</v>
      </c>
      <c r="G2464" s="100">
        <v>81.59</v>
      </c>
      <c r="H2464" s="100">
        <v>604.58</v>
      </c>
      <c r="I2464" s="35">
        <v>779.28</v>
      </c>
      <c r="J2464" s="35" t="s">
        <v>45</v>
      </c>
      <c r="K2464" s="35"/>
      <c r="L2464" s="147" t="s">
        <v>261</v>
      </c>
      <c r="M2464" s="112" t="str">
        <f t="shared" si="65"/>
        <v>20235闽AQ8712</v>
      </c>
    </row>
    <row r="2465" s="85" customFormat="1" ht="20.1" customHeight="1" spans="1:13">
      <c r="A2465" s="98">
        <v>2464</v>
      </c>
      <c r="B2465" s="99">
        <v>45055</v>
      </c>
      <c r="C2465" s="143">
        <v>146005</v>
      </c>
      <c r="D2465" s="152" t="s">
        <v>44</v>
      </c>
      <c r="E2465" s="100">
        <v>9474</v>
      </c>
      <c r="F2465" s="102">
        <v>7.40995774808724</v>
      </c>
      <c r="G2465" s="100">
        <v>87.57</v>
      </c>
      <c r="H2465" s="100">
        <v>648.89</v>
      </c>
      <c r="I2465" s="35">
        <v>130.39</v>
      </c>
      <c r="J2465" s="35" t="s">
        <v>45</v>
      </c>
      <c r="K2465" s="35"/>
      <c r="L2465" s="147" t="s">
        <v>261</v>
      </c>
      <c r="M2465" s="112" t="str">
        <f t="shared" si="65"/>
        <v>20235闽AQ8712</v>
      </c>
    </row>
    <row r="2466" s="85" customFormat="1" ht="20.1" customHeight="1" spans="1:13">
      <c r="A2466" s="98">
        <v>2465</v>
      </c>
      <c r="B2466" s="99">
        <v>45059</v>
      </c>
      <c r="C2466" s="143">
        <v>146005</v>
      </c>
      <c r="D2466" s="152" t="s">
        <v>44</v>
      </c>
      <c r="E2466" s="100">
        <v>9960</v>
      </c>
      <c r="F2466" s="102">
        <v>7.40852272727273</v>
      </c>
      <c r="G2466" s="100">
        <v>17.6</v>
      </c>
      <c r="H2466" s="100">
        <v>130.39</v>
      </c>
      <c r="I2466" s="35">
        <v>0</v>
      </c>
      <c r="J2466" s="35" t="s">
        <v>45</v>
      </c>
      <c r="K2466" s="35"/>
      <c r="L2466" s="147" t="s">
        <v>261</v>
      </c>
      <c r="M2466" s="112" t="str">
        <f t="shared" si="65"/>
        <v>20235闽AQ8712</v>
      </c>
    </row>
    <row r="2467" s="85" customFormat="1" ht="20.1" customHeight="1" spans="1:13">
      <c r="A2467" s="98">
        <v>2466</v>
      </c>
      <c r="B2467" s="99">
        <v>45059</v>
      </c>
      <c r="C2467" s="143">
        <v>146005</v>
      </c>
      <c r="D2467" s="152" t="s">
        <v>44</v>
      </c>
      <c r="E2467" s="100">
        <v>9960</v>
      </c>
      <c r="F2467" s="102">
        <v>7.41009174311927</v>
      </c>
      <c r="G2467" s="100">
        <v>65.4</v>
      </c>
      <c r="H2467" s="100">
        <v>484.62</v>
      </c>
      <c r="I2467" s="35">
        <v>515.38</v>
      </c>
      <c r="J2467" s="35" t="s">
        <v>45</v>
      </c>
      <c r="K2467" s="35"/>
      <c r="L2467" s="147" t="s">
        <v>261</v>
      </c>
      <c r="M2467" s="112" t="str">
        <f t="shared" si="65"/>
        <v>20235闽AQ8712</v>
      </c>
    </row>
    <row r="2468" s="85" customFormat="1" ht="20.1" customHeight="1" spans="1:13">
      <c r="A2468" s="98">
        <v>2467</v>
      </c>
      <c r="B2468" s="99">
        <v>45063</v>
      </c>
      <c r="C2468" s="143">
        <v>146005</v>
      </c>
      <c r="D2468" s="152" t="s">
        <v>44</v>
      </c>
      <c r="E2468" s="100">
        <v>10486</v>
      </c>
      <c r="F2468" s="102">
        <v>7.09001891621231</v>
      </c>
      <c r="G2468" s="100">
        <v>89.87</v>
      </c>
      <c r="H2468" s="100">
        <v>637.18</v>
      </c>
      <c r="I2468" s="35">
        <v>878.2</v>
      </c>
      <c r="J2468" s="35" t="s">
        <v>45</v>
      </c>
      <c r="K2468" s="35"/>
      <c r="L2468" s="147" t="s">
        <v>261</v>
      </c>
      <c r="M2468" s="112" t="str">
        <f t="shared" si="65"/>
        <v>20235闽AQ8712</v>
      </c>
    </row>
    <row r="2469" s="85" customFormat="1" ht="20.1" customHeight="1" spans="1:13">
      <c r="A2469" s="98">
        <v>2468</v>
      </c>
      <c r="B2469" s="99">
        <v>45067</v>
      </c>
      <c r="C2469" s="143">
        <v>146005</v>
      </c>
      <c r="D2469" s="152" t="s">
        <v>44</v>
      </c>
      <c r="E2469" s="100">
        <v>10955</v>
      </c>
      <c r="F2469" s="102">
        <v>7.08995298193517</v>
      </c>
      <c r="G2469" s="100">
        <v>80.82</v>
      </c>
      <c r="H2469" s="100">
        <v>573.01</v>
      </c>
      <c r="I2469" s="35">
        <v>305.19</v>
      </c>
      <c r="J2469" s="35" t="s">
        <v>45</v>
      </c>
      <c r="K2469" s="35"/>
      <c r="L2469" s="147" t="s">
        <v>261</v>
      </c>
      <c r="M2469" s="112" t="str">
        <f t="shared" si="65"/>
        <v>20235闽AQ8712</v>
      </c>
    </row>
    <row r="2470" s="85" customFormat="1" ht="20.1" customHeight="1" spans="1:13">
      <c r="A2470" s="98">
        <v>2469</v>
      </c>
      <c r="B2470" s="99">
        <v>45071</v>
      </c>
      <c r="C2470" s="143">
        <v>146005</v>
      </c>
      <c r="D2470" s="152" t="s">
        <v>44</v>
      </c>
      <c r="E2470" s="100">
        <v>11450</v>
      </c>
      <c r="F2470" s="102">
        <v>7.08919860627178</v>
      </c>
      <c r="G2470" s="100">
        <v>43.05</v>
      </c>
      <c r="H2470" s="100">
        <v>305.19</v>
      </c>
      <c r="I2470" s="35">
        <v>0</v>
      </c>
      <c r="J2470" s="35" t="s">
        <v>45</v>
      </c>
      <c r="K2470" s="35"/>
      <c r="L2470" s="147" t="s">
        <v>261</v>
      </c>
      <c r="M2470" s="112" t="str">
        <f t="shared" si="65"/>
        <v>20235闽AQ8712</v>
      </c>
    </row>
    <row r="2471" s="85" customFormat="1" ht="20.1" customHeight="1" spans="1:13">
      <c r="A2471" s="98">
        <v>2470</v>
      </c>
      <c r="B2471" s="99">
        <v>45073</v>
      </c>
      <c r="C2471" s="143">
        <v>146005</v>
      </c>
      <c r="D2471" s="152" t="s">
        <v>44</v>
      </c>
      <c r="E2471" s="100">
        <v>11711</v>
      </c>
      <c r="F2471" s="102">
        <v>7.08996123512899</v>
      </c>
      <c r="G2471" s="100">
        <v>74.81</v>
      </c>
      <c r="H2471" s="100">
        <v>530.4</v>
      </c>
      <c r="I2471" s="35">
        <v>469.6</v>
      </c>
      <c r="J2471" s="35" t="s">
        <v>45</v>
      </c>
      <c r="K2471" s="35"/>
      <c r="L2471" s="147" t="s">
        <v>261</v>
      </c>
      <c r="M2471" s="112" t="str">
        <f t="shared" si="65"/>
        <v>20235闽AQ8712</v>
      </c>
    </row>
    <row r="2472" s="85" customFormat="1" ht="20.1" customHeight="1" spans="1:13">
      <c r="A2472" s="98">
        <v>2471</v>
      </c>
      <c r="B2472" s="99">
        <v>45076</v>
      </c>
      <c r="C2472" s="143">
        <v>146005</v>
      </c>
      <c r="D2472" s="152" t="s">
        <v>44</v>
      </c>
      <c r="E2472" s="100">
        <v>12135</v>
      </c>
      <c r="F2472" s="102">
        <v>7.09044239770497</v>
      </c>
      <c r="G2472" s="100">
        <v>66.23</v>
      </c>
      <c r="H2472" s="100">
        <v>469.6</v>
      </c>
      <c r="I2472" s="35">
        <v>0</v>
      </c>
      <c r="J2472" s="35" t="s">
        <v>45</v>
      </c>
      <c r="K2472" s="35"/>
      <c r="L2472" s="147" t="s">
        <v>261</v>
      </c>
      <c r="M2472" s="112" t="str">
        <f t="shared" si="65"/>
        <v>20235闽AQ8712</v>
      </c>
    </row>
    <row r="2473" s="85" customFormat="1" ht="20.1" customHeight="1" spans="1:13">
      <c r="A2473" s="98">
        <v>2472</v>
      </c>
      <c r="B2473" s="99"/>
      <c r="C2473" s="143"/>
      <c r="D2473" s="152"/>
      <c r="E2473" s="100"/>
      <c r="F2473" s="102"/>
      <c r="G2473" s="100"/>
      <c r="H2473" s="100"/>
      <c r="I2473" s="35"/>
      <c r="J2473" s="35"/>
      <c r="K2473" s="35"/>
      <c r="L2473" s="147"/>
      <c r="M2473" s="112" t="str">
        <f t="shared" si="65"/>
        <v>19001</v>
      </c>
    </row>
    <row r="2474" s="85" customFormat="1" ht="20.1" customHeight="1" spans="1:13">
      <c r="A2474" s="98">
        <v>2473</v>
      </c>
      <c r="B2474" s="99">
        <v>45049</v>
      </c>
      <c r="C2474" s="143">
        <v>144003</v>
      </c>
      <c r="D2474" s="152" t="s">
        <v>36</v>
      </c>
      <c r="E2474" s="100">
        <v>23196</v>
      </c>
      <c r="F2474" s="102">
        <v>7.40979381443299</v>
      </c>
      <c r="G2474" s="100">
        <v>124.16</v>
      </c>
      <c r="H2474" s="100">
        <v>920</v>
      </c>
      <c r="I2474" s="35">
        <v>452.69</v>
      </c>
      <c r="J2474" s="35" t="s">
        <v>488</v>
      </c>
      <c r="K2474" s="35"/>
      <c r="L2474" s="147" t="s">
        <v>261</v>
      </c>
      <c r="M2474" s="112" t="str">
        <f t="shared" si="65"/>
        <v>20235闽AU9612</v>
      </c>
    </row>
    <row r="2475" s="85" customFormat="1" ht="20.1" customHeight="1" spans="1:13">
      <c r="A2475" s="98">
        <v>2474</v>
      </c>
      <c r="B2475" s="99">
        <v>45052</v>
      </c>
      <c r="C2475" s="143">
        <v>144003</v>
      </c>
      <c r="D2475" s="152" t="s">
        <v>36</v>
      </c>
      <c r="E2475" s="100">
        <v>23455</v>
      </c>
      <c r="F2475" s="102">
        <v>7.40982004722742</v>
      </c>
      <c r="G2475" s="100">
        <v>122.81</v>
      </c>
      <c r="H2475" s="100">
        <v>910</v>
      </c>
      <c r="I2475" s="35">
        <v>472.69</v>
      </c>
      <c r="J2475" s="35" t="s">
        <v>488</v>
      </c>
      <c r="K2475" s="35"/>
      <c r="L2475" s="147" t="s">
        <v>261</v>
      </c>
      <c r="M2475" s="112" t="str">
        <f t="shared" si="65"/>
        <v>20235闽AU9612</v>
      </c>
    </row>
    <row r="2476" s="85" customFormat="1" ht="20.1" customHeight="1" spans="1:13">
      <c r="A2476" s="98">
        <v>2475</v>
      </c>
      <c r="B2476" s="99">
        <v>45057</v>
      </c>
      <c r="C2476" s="143">
        <v>144003</v>
      </c>
      <c r="D2476" s="152" t="s">
        <v>36</v>
      </c>
      <c r="E2476" s="100">
        <v>23763</v>
      </c>
      <c r="F2476" s="102">
        <v>7.41007770567972</v>
      </c>
      <c r="G2476" s="100">
        <v>124.83</v>
      </c>
      <c r="H2476" s="100">
        <v>925</v>
      </c>
      <c r="I2476" s="35">
        <v>547.69</v>
      </c>
      <c r="J2476" s="35" t="s">
        <v>488</v>
      </c>
      <c r="K2476" s="35"/>
      <c r="L2476" s="147" t="s">
        <v>261</v>
      </c>
      <c r="M2476" s="112" t="str">
        <f t="shared" si="65"/>
        <v>20235闽AU9612</v>
      </c>
    </row>
    <row r="2477" s="85" customFormat="1" ht="20.1" customHeight="1" spans="1:13">
      <c r="A2477" s="98">
        <v>2476</v>
      </c>
      <c r="B2477" s="99">
        <v>45061</v>
      </c>
      <c r="C2477" s="143">
        <v>144003</v>
      </c>
      <c r="D2477" s="152" t="s">
        <v>36</v>
      </c>
      <c r="E2477" s="100">
        <v>23996</v>
      </c>
      <c r="F2477" s="102">
        <v>7.40985532789895</v>
      </c>
      <c r="G2477" s="100">
        <v>136.17</v>
      </c>
      <c r="H2477" s="100">
        <v>1009</v>
      </c>
      <c r="I2477" s="35">
        <v>1038.69</v>
      </c>
      <c r="J2477" s="35" t="s">
        <v>488</v>
      </c>
      <c r="K2477" s="35"/>
      <c r="L2477" s="147" t="s">
        <v>261</v>
      </c>
      <c r="M2477" s="112" t="str">
        <f t="shared" si="65"/>
        <v>20235闽AU9612</v>
      </c>
    </row>
    <row r="2478" s="85" customFormat="1" ht="20.1" customHeight="1" spans="1:13">
      <c r="A2478" s="98">
        <v>2477</v>
      </c>
      <c r="B2478" s="99">
        <v>45065</v>
      </c>
      <c r="C2478" s="143">
        <v>144003</v>
      </c>
      <c r="D2478" s="152" t="s">
        <v>36</v>
      </c>
      <c r="E2478" s="100">
        <v>24258</v>
      </c>
      <c r="F2478" s="102">
        <v>7.08981001727116</v>
      </c>
      <c r="G2478" s="100">
        <v>115.8</v>
      </c>
      <c r="H2478" s="100">
        <v>821</v>
      </c>
      <c r="I2478" s="35">
        <v>147.69</v>
      </c>
      <c r="J2478" s="35" t="s">
        <v>37</v>
      </c>
      <c r="K2478" s="35"/>
      <c r="L2478" s="147" t="s">
        <v>261</v>
      </c>
      <c r="M2478" s="112" t="str">
        <f t="shared" si="65"/>
        <v>20235闽AU9612</v>
      </c>
    </row>
    <row r="2479" s="85" customFormat="1" ht="20.1" customHeight="1" spans="1:13">
      <c r="A2479" s="98">
        <v>2478</v>
      </c>
      <c r="B2479" s="99">
        <v>45069</v>
      </c>
      <c r="C2479" s="143">
        <v>144003</v>
      </c>
      <c r="D2479" s="152" t="s">
        <v>36</v>
      </c>
      <c r="E2479" s="100">
        <v>24502</v>
      </c>
      <c r="F2479" s="102">
        <v>7.09003702457085</v>
      </c>
      <c r="G2479" s="100">
        <v>118.84</v>
      </c>
      <c r="H2479" s="100">
        <v>842.58</v>
      </c>
      <c r="I2479" s="35">
        <v>305.11</v>
      </c>
      <c r="J2479" s="35" t="s">
        <v>37</v>
      </c>
      <c r="K2479" s="35"/>
      <c r="L2479" s="147" t="s">
        <v>261</v>
      </c>
      <c r="M2479" s="112" t="str">
        <f t="shared" si="65"/>
        <v>20235闽AU9612</v>
      </c>
    </row>
    <row r="2480" s="85" customFormat="1" ht="20.1" customHeight="1" spans="1:13">
      <c r="A2480" s="98">
        <v>2479</v>
      </c>
      <c r="B2480" s="99">
        <v>45074</v>
      </c>
      <c r="C2480" s="143">
        <v>144003</v>
      </c>
      <c r="D2480" s="152" t="s">
        <v>36</v>
      </c>
      <c r="E2480" s="100">
        <v>24807</v>
      </c>
      <c r="F2480" s="102">
        <v>7.08998875140608</v>
      </c>
      <c r="G2480" s="100">
        <v>133.35</v>
      </c>
      <c r="H2480" s="100">
        <v>945.45</v>
      </c>
      <c r="I2480" s="35">
        <v>789.66</v>
      </c>
      <c r="J2480" s="35" t="s">
        <v>37</v>
      </c>
      <c r="K2480" s="35"/>
      <c r="L2480" s="147" t="s">
        <v>261</v>
      </c>
      <c r="M2480" s="112" t="str">
        <f t="shared" si="65"/>
        <v>20235闽AU9612</v>
      </c>
    </row>
    <row r="2481" s="85" customFormat="1" ht="20.1" customHeight="1" spans="1:13">
      <c r="A2481" s="98">
        <v>2480</v>
      </c>
      <c r="B2481" s="99"/>
      <c r="C2481" s="143"/>
      <c r="D2481" s="152"/>
      <c r="E2481" s="100"/>
      <c r="F2481" s="102"/>
      <c r="G2481" s="100"/>
      <c r="H2481" s="100"/>
      <c r="I2481" s="35"/>
      <c r="J2481" s="35"/>
      <c r="K2481" s="35"/>
      <c r="L2481" s="147"/>
      <c r="M2481" s="112" t="str">
        <f t="shared" si="65"/>
        <v>19001</v>
      </c>
    </row>
    <row r="2482" s="85" customFormat="1" ht="20.1" customHeight="1" spans="1:13">
      <c r="A2482" s="98">
        <v>2481</v>
      </c>
      <c r="B2482" s="99">
        <v>45049</v>
      </c>
      <c r="C2482" s="143">
        <v>144004</v>
      </c>
      <c r="D2482" s="152" t="s">
        <v>39</v>
      </c>
      <c r="E2482" s="100">
        <v>35640</v>
      </c>
      <c r="F2482" s="102">
        <v>7.41002357460927</v>
      </c>
      <c r="G2482" s="100">
        <v>114.53</v>
      </c>
      <c r="H2482" s="100">
        <v>848.67</v>
      </c>
      <c r="I2482" s="35">
        <v>70.58</v>
      </c>
      <c r="J2482" s="35" t="s">
        <v>40</v>
      </c>
      <c r="K2482" s="35"/>
      <c r="L2482" s="147" t="s">
        <v>261</v>
      </c>
      <c r="M2482" s="112" t="str">
        <f t="shared" ref="M2482:M2545" si="66">YEAR(B2482)&amp;MONTH(B2482)&amp;D2482</f>
        <v>20235闽AU8651</v>
      </c>
    </row>
    <row r="2483" s="85" customFormat="1" ht="20.1" customHeight="1" spans="1:13">
      <c r="A2483" s="98">
        <v>2482</v>
      </c>
      <c r="B2483" s="99">
        <v>45052</v>
      </c>
      <c r="C2483" s="143">
        <v>144004</v>
      </c>
      <c r="D2483" s="152" t="s">
        <v>39</v>
      </c>
      <c r="E2483" s="100">
        <v>35771</v>
      </c>
      <c r="F2483" s="102">
        <v>7.41000594580821</v>
      </c>
      <c r="G2483" s="100">
        <v>117.73</v>
      </c>
      <c r="H2483" s="100">
        <v>872.38</v>
      </c>
      <c r="I2483" s="35">
        <v>128.2</v>
      </c>
      <c r="J2483" s="35" t="s">
        <v>40</v>
      </c>
      <c r="K2483" s="35"/>
      <c r="L2483" s="147" t="s">
        <v>261</v>
      </c>
      <c r="M2483" s="112" t="str">
        <f t="shared" si="66"/>
        <v>20235闽AU8651</v>
      </c>
    </row>
    <row r="2484" s="85" customFormat="1" ht="20.1" customHeight="1" spans="1:13">
      <c r="A2484" s="98">
        <v>2483</v>
      </c>
      <c r="B2484" s="99">
        <v>45056</v>
      </c>
      <c r="C2484" s="143">
        <v>144004</v>
      </c>
      <c r="D2484" s="152" t="s">
        <v>39</v>
      </c>
      <c r="E2484" s="100">
        <v>35851</v>
      </c>
      <c r="F2484" s="102">
        <v>7.41002296587926</v>
      </c>
      <c r="G2484" s="100">
        <v>121.92</v>
      </c>
      <c r="H2484" s="100">
        <v>903.43</v>
      </c>
      <c r="I2484" s="35">
        <v>1224.77</v>
      </c>
      <c r="J2484" s="35" t="s">
        <v>40</v>
      </c>
      <c r="K2484" s="35"/>
      <c r="L2484" s="147" t="s">
        <v>261</v>
      </c>
      <c r="M2484" s="112" t="str">
        <f t="shared" si="66"/>
        <v>20235闽AU8651</v>
      </c>
    </row>
    <row r="2485" s="85" customFormat="1" ht="20.1" customHeight="1" spans="1:13">
      <c r="A2485" s="98">
        <v>2484</v>
      </c>
      <c r="B2485" s="99">
        <v>45060</v>
      </c>
      <c r="C2485" s="143">
        <v>144004</v>
      </c>
      <c r="D2485" s="152" t="s">
        <v>39</v>
      </c>
      <c r="E2485" s="100">
        <v>36193</v>
      </c>
      <c r="F2485" s="102">
        <v>7.41003255401006</v>
      </c>
      <c r="G2485" s="100">
        <v>135.16</v>
      </c>
      <c r="H2485" s="100">
        <v>1001.54</v>
      </c>
      <c r="I2485" s="35">
        <v>223.23</v>
      </c>
      <c r="J2485" s="35" t="s">
        <v>40</v>
      </c>
      <c r="K2485" s="35"/>
      <c r="L2485" s="147" t="s">
        <v>261</v>
      </c>
      <c r="M2485" s="112" t="str">
        <f t="shared" si="66"/>
        <v>20235闽AU8651</v>
      </c>
    </row>
    <row r="2486" s="85" customFormat="1" ht="20.1" customHeight="1" spans="1:13">
      <c r="A2486" s="98">
        <v>2485</v>
      </c>
      <c r="B2486" s="99">
        <v>45064</v>
      </c>
      <c r="C2486" s="143">
        <v>144004</v>
      </c>
      <c r="D2486" s="152" t="s">
        <v>39</v>
      </c>
      <c r="E2486" s="100">
        <v>36473</v>
      </c>
      <c r="F2486" s="102">
        <v>7.08996801885205</v>
      </c>
      <c r="G2486" s="100">
        <v>118.82</v>
      </c>
      <c r="H2486" s="100">
        <v>842.43</v>
      </c>
      <c r="I2486" s="35">
        <v>345.8</v>
      </c>
      <c r="J2486" s="35" t="s">
        <v>40</v>
      </c>
      <c r="K2486" s="35"/>
      <c r="L2486" s="147" t="s">
        <v>261</v>
      </c>
      <c r="M2486" s="112" t="str">
        <f t="shared" si="66"/>
        <v>20235闽AU8651</v>
      </c>
    </row>
    <row r="2487" s="85" customFormat="1" ht="20.1" customHeight="1" spans="1:13">
      <c r="A2487" s="98">
        <v>2486</v>
      </c>
      <c r="B2487" s="99">
        <v>45069</v>
      </c>
      <c r="C2487" s="143">
        <v>144004</v>
      </c>
      <c r="D2487" s="152" t="s">
        <v>39</v>
      </c>
      <c r="E2487" s="100">
        <v>36813</v>
      </c>
      <c r="F2487" s="102">
        <v>7.08997712445988</v>
      </c>
      <c r="G2487" s="100">
        <v>118.03</v>
      </c>
      <c r="H2487" s="100">
        <v>836.83</v>
      </c>
      <c r="I2487" s="35">
        <v>508.97</v>
      </c>
      <c r="J2487" s="35" t="s">
        <v>40</v>
      </c>
      <c r="K2487" s="35"/>
      <c r="L2487" s="147" t="s">
        <v>261</v>
      </c>
      <c r="M2487" s="112" t="str">
        <f t="shared" si="66"/>
        <v>20235闽AU8651</v>
      </c>
    </row>
    <row r="2488" s="85" customFormat="1" ht="20.1" customHeight="1" spans="1:13">
      <c r="A2488" s="98">
        <v>2487</v>
      </c>
      <c r="B2488" s="99">
        <v>45074</v>
      </c>
      <c r="C2488" s="143">
        <v>144004</v>
      </c>
      <c r="D2488" s="152" t="s">
        <v>39</v>
      </c>
      <c r="E2488" s="100">
        <v>37136</v>
      </c>
      <c r="F2488" s="102">
        <v>7.08998824274216</v>
      </c>
      <c r="G2488" s="100">
        <v>110.57</v>
      </c>
      <c r="H2488" s="100">
        <v>783.94</v>
      </c>
      <c r="I2488" s="35">
        <v>725.03</v>
      </c>
      <c r="J2488" s="35" t="s">
        <v>40</v>
      </c>
      <c r="K2488" s="35"/>
      <c r="L2488" s="147" t="s">
        <v>261</v>
      </c>
      <c r="M2488" s="112" t="str">
        <f t="shared" si="66"/>
        <v>20235闽AU8651</v>
      </c>
    </row>
    <row r="2489" s="85" customFormat="1" ht="20.1" customHeight="1" spans="1:13">
      <c r="A2489" s="98">
        <v>2488</v>
      </c>
      <c r="B2489" s="99"/>
      <c r="C2489" s="143"/>
      <c r="D2489" s="152"/>
      <c r="E2489" s="100"/>
      <c r="F2489" s="102"/>
      <c r="G2489" s="100"/>
      <c r="H2489" s="100"/>
      <c r="I2489" s="35"/>
      <c r="J2489" s="35"/>
      <c r="K2489" s="35"/>
      <c r="L2489" s="147"/>
      <c r="M2489" s="112" t="str">
        <f t="shared" si="66"/>
        <v>19001</v>
      </c>
    </row>
    <row r="2490" s="85" customFormat="1" ht="20.1" customHeight="1" spans="1:13">
      <c r="A2490" s="98">
        <v>2489</v>
      </c>
      <c r="B2490" s="99">
        <v>45051</v>
      </c>
      <c r="C2490" s="143">
        <v>130011</v>
      </c>
      <c r="D2490" s="152" t="s">
        <v>59</v>
      </c>
      <c r="E2490" s="100">
        <v>9708</v>
      </c>
      <c r="F2490" s="102">
        <v>7.40999259198288</v>
      </c>
      <c r="G2490" s="100">
        <v>121.49</v>
      </c>
      <c r="H2490" s="100">
        <v>900.24</v>
      </c>
      <c r="I2490" s="35">
        <v>297.76</v>
      </c>
      <c r="J2490" s="35" t="s">
        <v>60</v>
      </c>
      <c r="K2490" s="35"/>
      <c r="L2490" s="147" t="s">
        <v>261</v>
      </c>
      <c r="M2490" s="112" t="str">
        <f t="shared" si="66"/>
        <v>20235闽AU9093</v>
      </c>
    </row>
    <row r="2491" s="85" customFormat="1" ht="20.1" customHeight="1" spans="1:13">
      <c r="A2491" s="98">
        <v>2490</v>
      </c>
      <c r="B2491" s="99">
        <v>45058</v>
      </c>
      <c r="C2491" s="143">
        <v>130011</v>
      </c>
      <c r="D2491" s="152" t="s">
        <v>59</v>
      </c>
      <c r="E2491" s="100">
        <v>9811</v>
      </c>
      <c r="F2491" s="102">
        <v>7.40984686316483</v>
      </c>
      <c r="G2491" s="100">
        <v>121.46</v>
      </c>
      <c r="H2491" s="100">
        <v>900</v>
      </c>
      <c r="I2491" s="35">
        <v>397.76</v>
      </c>
      <c r="J2491" s="35" t="s">
        <v>60</v>
      </c>
      <c r="K2491" s="35"/>
      <c r="L2491" s="147" t="s">
        <v>261</v>
      </c>
      <c r="M2491" s="112" t="str">
        <f t="shared" si="66"/>
        <v>20235闽AU9093</v>
      </c>
    </row>
    <row r="2492" s="85" customFormat="1" ht="20.1" customHeight="1" spans="1:13">
      <c r="A2492" s="98">
        <v>2491</v>
      </c>
      <c r="B2492" s="99">
        <v>45061</v>
      </c>
      <c r="C2492" s="143">
        <v>130011</v>
      </c>
      <c r="D2492" s="152" t="s">
        <v>59</v>
      </c>
      <c r="E2492" s="100">
        <v>9876</v>
      </c>
      <c r="F2492" s="102">
        <v>7.40983606557377</v>
      </c>
      <c r="G2492" s="100">
        <v>53.68</v>
      </c>
      <c r="H2492" s="100">
        <v>397.76</v>
      </c>
      <c r="I2492" s="35">
        <v>0</v>
      </c>
      <c r="J2492" s="35" t="s">
        <v>60</v>
      </c>
      <c r="K2492" s="35"/>
      <c r="L2492" s="147" t="s">
        <v>261</v>
      </c>
      <c r="M2492" s="112" t="str">
        <f t="shared" si="66"/>
        <v>20235闽AU9093</v>
      </c>
    </row>
    <row r="2493" s="85" customFormat="1" ht="20.1" customHeight="1" spans="1:13">
      <c r="A2493" s="98">
        <v>2492</v>
      </c>
      <c r="B2493" s="99">
        <v>45061</v>
      </c>
      <c r="C2493" s="143">
        <v>130011</v>
      </c>
      <c r="D2493" s="152" t="s">
        <v>59</v>
      </c>
      <c r="E2493" s="100">
        <v>9904</v>
      </c>
      <c r="F2493" s="102">
        <v>7.40984686316483</v>
      </c>
      <c r="G2493" s="100">
        <v>121.46</v>
      </c>
      <c r="H2493" s="100">
        <v>900</v>
      </c>
      <c r="I2493" s="35">
        <v>85</v>
      </c>
      <c r="J2493" s="35" t="s">
        <v>60</v>
      </c>
      <c r="K2493" s="35"/>
      <c r="L2493" s="147" t="s">
        <v>261</v>
      </c>
      <c r="M2493" s="112" t="str">
        <f t="shared" si="66"/>
        <v>20235闽AU9093</v>
      </c>
    </row>
    <row r="2494" s="85" customFormat="1" ht="20.1" customHeight="1" spans="1:13">
      <c r="A2494" s="98">
        <v>2493</v>
      </c>
      <c r="B2494" s="99">
        <v>45066</v>
      </c>
      <c r="C2494" s="143">
        <v>130011</v>
      </c>
      <c r="D2494" s="152" t="s">
        <v>59</v>
      </c>
      <c r="E2494" s="100">
        <v>9997</v>
      </c>
      <c r="F2494" s="102">
        <v>7.09015078601219</v>
      </c>
      <c r="G2494" s="100">
        <v>124.68</v>
      </c>
      <c r="H2494" s="100">
        <v>884</v>
      </c>
      <c r="I2494" s="35">
        <v>201</v>
      </c>
      <c r="J2494" s="35" t="s">
        <v>60</v>
      </c>
      <c r="K2494" s="35"/>
      <c r="L2494" s="147" t="s">
        <v>261</v>
      </c>
      <c r="M2494" s="112" t="str">
        <f t="shared" si="66"/>
        <v>20235闽AU9093</v>
      </c>
    </row>
    <row r="2495" s="85" customFormat="1" ht="20.1" customHeight="1" spans="1:13">
      <c r="A2495" s="98">
        <v>2494</v>
      </c>
      <c r="B2495" s="99">
        <v>45070</v>
      </c>
      <c r="C2495" s="143">
        <v>130011</v>
      </c>
      <c r="D2495" s="152" t="s">
        <v>59</v>
      </c>
      <c r="E2495" s="100">
        <v>10092</v>
      </c>
      <c r="F2495" s="102">
        <v>7.09009085505647</v>
      </c>
      <c r="G2495" s="100">
        <v>117.77</v>
      </c>
      <c r="H2495" s="100">
        <v>835</v>
      </c>
      <c r="I2495" s="35">
        <v>166</v>
      </c>
      <c r="J2495" s="35" t="s">
        <v>60</v>
      </c>
      <c r="K2495" s="35"/>
      <c r="L2495" s="147" t="s">
        <v>261</v>
      </c>
      <c r="M2495" s="112" t="str">
        <f t="shared" si="66"/>
        <v>20235闽AU9093</v>
      </c>
    </row>
    <row r="2496" s="85" customFormat="1" ht="20.1" customHeight="1" spans="1:13">
      <c r="A2496" s="98">
        <v>2495</v>
      </c>
      <c r="B2496" s="99">
        <v>45076</v>
      </c>
      <c r="C2496" s="143">
        <v>130011</v>
      </c>
      <c r="D2496" s="152" t="s">
        <v>59</v>
      </c>
      <c r="E2496" s="100">
        <v>10175</v>
      </c>
      <c r="F2496" s="102">
        <v>7.09016749110475</v>
      </c>
      <c r="G2496" s="100">
        <v>115.23</v>
      </c>
      <c r="H2496" s="100">
        <v>817</v>
      </c>
      <c r="I2496" s="35">
        <v>349</v>
      </c>
      <c r="J2496" s="35" t="s">
        <v>60</v>
      </c>
      <c r="K2496" s="35"/>
      <c r="L2496" s="147" t="s">
        <v>261</v>
      </c>
      <c r="M2496" s="112" t="str">
        <f t="shared" si="66"/>
        <v>20235闽AU9093</v>
      </c>
    </row>
    <row r="2497" s="85" customFormat="1" ht="20.1" customHeight="1" spans="1:13">
      <c r="A2497" s="98">
        <v>2496</v>
      </c>
      <c r="B2497" s="99"/>
      <c r="C2497" s="143"/>
      <c r="D2497" s="152"/>
      <c r="E2497" s="100"/>
      <c r="F2497" s="102"/>
      <c r="G2497" s="100"/>
      <c r="H2497" s="100"/>
      <c r="I2497" s="35"/>
      <c r="J2497" s="35"/>
      <c r="K2497" s="35"/>
      <c r="L2497" s="147"/>
      <c r="M2497" s="112" t="str">
        <f t="shared" si="66"/>
        <v>19001</v>
      </c>
    </row>
    <row r="2498" s="85" customFormat="1" ht="20.1" customHeight="1" spans="1:13">
      <c r="A2498" s="98">
        <v>2497</v>
      </c>
      <c r="B2498" s="99">
        <v>45047</v>
      </c>
      <c r="C2498" s="143">
        <v>121020</v>
      </c>
      <c r="D2498" s="152" t="s">
        <v>74</v>
      </c>
      <c r="E2498" s="100">
        <v>21171</v>
      </c>
      <c r="F2498" s="102">
        <v>7.40997229916898</v>
      </c>
      <c r="G2498" s="100">
        <v>115.52</v>
      </c>
      <c r="H2498" s="100">
        <v>856</v>
      </c>
      <c r="I2498" s="35">
        <v>431</v>
      </c>
      <c r="J2498" s="35" t="s">
        <v>64</v>
      </c>
      <c r="K2498" s="35"/>
      <c r="L2498" s="147" t="s">
        <v>261</v>
      </c>
      <c r="M2498" s="112" t="str">
        <f t="shared" si="66"/>
        <v>20235闽AU9103</v>
      </c>
    </row>
    <row r="2499" s="85" customFormat="1" ht="20.1" customHeight="1" spans="1:13">
      <c r="A2499" s="98">
        <v>2498</v>
      </c>
      <c r="B2499" s="99">
        <v>45051</v>
      </c>
      <c r="C2499" s="143">
        <v>121020</v>
      </c>
      <c r="D2499" s="152" t="s">
        <v>74</v>
      </c>
      <c r="E2499" s="100">
        <v>21355</v>
      </c>
      <c r="F2499" s="102">
        <v>7.41013824884793</v>
      </c>
      <c r="G2499" s="100">
        <v>108.5</v>
      </c>
      <c r="H2499" s="100">
        <v>804</v>
      </c>
      <c r="I2499" s="35">
        <v>590</v>
      </c>
      <c r="J2499" s="35" t="s">
        <v>64</v>
      </c>
      <c r="K2499" s="35"/>
      <c r="L2499" s="147" t="s">
        <v>261</v>
      </c>
      <c r="M2499" s="112" t="str">
        <f t="shared" si="66"/>
        <v>20235闽AU9103</v>
      </c>
    </row>
    <row r="2500" s="85" customFormat="1" ht="20.1" customHeight="1" spans="1:13">
      <c r="A2500" s="98">
        <v>2499</v>
      </c>
      <c r="B2500" s="99">
        <v>45057</v>
      </c>
      <c r="C2500" s="143">
        <v>121020</v>
      </c>
      <c r="D2500" s="152" t="s">
        <v>74</v>
      </c>
      <c r="E2500" s="100">
        <v>21563</v>
      </c>
      <c r="F2500" s="102">
        <v>7.41013673953984</v>
      </c>
      <c r="G2500" s="100">
        <v>122.13</v>
      </c>
      <c r="H2500" s="100">
        <v>905</v>
      </c>
      <c r="I2500" s="35">
        <v>685</v>
      </c>
      <c r="J2500" s="35" t="s">
        <v>64</v>
      </c>
      <c r="K2500" s="35"/>
      <c r="L2500" s="147" t="s">
        <v>261</v>
      </c>
      <c r="M2500" s="112" t="str">
        <f t="shared" si="66"/>
        <v>20235闽AU9103</v>
      </c>
    </row>
    <row r="2501" s="85" customFormat="1" ht="20.1" customHeight="1" spans="1:13">
      <c r="A2501" s="98">
        <v>2500</v>
      </c>
      <c r="B2501" s="99">
        <v>45061</v>
      </c>
      <c r="C2501" s="143">
        <v>121020</v>
      </c>
      <c r="D2501" s="152" t="s">
        <v>74</v>
      </c>
      <c r="E2501" s="100">
        <v>21775</v>
      </c>
      <c r="F2501" s="102">
        <v>7.41017964071856</v>
      </c>
      <c r="G2501" s="100">
        <v>120.24</v>
      </c>
      <c r="H2501" s="100">
        <v>891</v>
      </c>
      <c r="I2501" s="35">
        <v>769</v>
      </c>
      <c r="J2501" s="35" t="s">
        <v>64</v>
      </c>
      <c r="K2501" s="35"/>
      <c r="L2501" s="147" t="s">
        <v>261</v>
      </c>
      <c r="M2501" s="112" t="str">
        <f t="shared" si="66"/>
        <v>20235闽AU9103</v>
      </c>
    </row>
    <row r="2502" s="85" customFormat="1" ht="20.1" customHeight="1" spans="1:13">
      <c r="A2502" s="98">
        <v>2501</v>
      </c>
      <c r="B2502" s="99">
        <v>45065</v>
      </c>
      <c r="C2502" s="143">
        <v>121020</v>
      </c>
      <c r="D2502" s="152" t="s">
        <v>74</v>
      </c>
      <c r="E2502" s="100">
        <v>21995</v>
      </c>
      <c r="F2502" s="102">
        <v>7.09017368546276</v>
      </c>
      <c r="G2502" s="100">
        <v>126.09</v>
      </c>
      <c r="H2502" s="100">
        <v>894</v>
      </c>
      <c r="I2502" s="35">
        <v>875</v>
      </c>
      <c r="J2502" s="35" t="s">
        <v>64</v>
      </c>
      <c r="K2502" s="35"/>
      <c r="L2502" s="147" t="s">
        <v>261</v>
      </c>
      <c r="M2502" s="112" t="str">
        <f t="shared" si="66"/>
        <v>20235闽AU9103</v>
      </c>
    </row>
    <row r="2503" s="85" customFormat="1" ht="20.1" customHeight="1" spans="1:13">
      <c r="A2503" s="98">
        <v>2502</v>
      </c>
      <c r="B2503" s="99">
        <v>45069</v>
      </c>
      <c r="C2503" s="143">
        <v>121020</v>
      </c>
      <c r="D2503" s="152" t="s">
        <v>74</v>
      </c>
      <c r="E2503" s="100">
        <v>22209</v>
      </c>
      <c r="F2503" s="102">
        <v>7.08989419311839</v>
      </c>
      <c r="G2503" s="100">
        <v>120.03</v>
      </c>
      <c r="H2503" s="100">
        <v>851</v>
      </c>
      <c r="I2503" s="35">
        <v>0</v>
      </c>
      <c r="J2503" s="35" t="s">
        <v>64</v>
      </c>
      <c r="K2503" s="35"/>
      <c r="L2503" s="147" t="s">
        <v>261</v>
      </c>
      <c r="M2503" s="112" t="str">
        <f t="shared" si="66"/>
        <v>20235闽AU9103</v>
      </c>
    </row>
    <row r="2504" s="85" customFormat="1" ht="20.1" customHeight="1" spans="1:13">
      <c r="A2504" s="98">
        <v>2503</v>
      </c>
      <c r="B2504" s="99">
        <v>45073</v>
      </c>
      <c r="C2504" s="143">
        <v>121020</v>
      </c>
      <c r="D2504" s="152" t="s">
        <v>74</v>
      </c>
      <c r="E2504" s="100">
        <v>22375</v>
      </c>
      <c r="F2504" s="102">
        <v>7.0898896726352</v>
      </c>
      <c r="G2504" s="100">
        <v>110.58</v>
      </c>
      <c r="H2504" s="100">
        <v>784</v>
      </c>
      <c r="I2504" s="35">
        <v>1216</v>
      </c>
      <c r="J2504" s="35" t="s">
        <v>64</v>
      </c>
      <c r="K2504" s="35"/>
      <c r="L2504" s="147" t="s">
        <v>261</v>
      </c>
      <c r="M2504" s="112" t="str">
        <f t="shared" si="66"/>
        <v>20235闽AU9103</v>
      </c>
    </row>
    <row r="2505" s="85" customFormat="1" ht="20.1" customHeight="1" spans="1:13">
      <c r="A2505" s="98">
        <v>2504</v>
      </c>
      <c r="B2505" s="99"/>
      <c r="C2505" s="143"/>
      <c r="D2505" s="152"/>
      <c r="E2505" s="100"/>
      <c r="F2505" s="102"/>
      <c r="G2505" s="100"/>
      <c r="H2505" s="100"/>
      <c r="I2505" s="35"/>
      <c r="J2505" s="35"/>
      <c r="K2505" s="35"/>
      <c r="L2505" s="147"/>
      <c r="M2505" s="112" t="str">
        <f t="shared" si="66"/>
        <v>19001</v>
      </c>
    </row>
    <row r="2506" s="85" customFormat="1" ht="20.1" customHeight="1" spans="1:13">
      <c r="A2506" s="98">
        <v>2505</v>
      </c>
      <c r="B2506" s="99">
        <v>45048</v>
      </c>
      <c r="C2506" s="143">
        <v>121017</v>
      </c>
      <c r="D2506" s="152" t="s">
        <v>71</v>
      </c>
      <c r="E2506" s="100">
        <v>21950</v>
      </c>
      <c r="F2506" s="102">
        <v>7.41008930726527</v>
      </c>
      <c r="G2506" s="100">
        <v>124.29</v>
      </c>
      <c r="H2506" s="100">
        <v>921</v>
      </c>
      <c r="I2506" s="35">
        <v>192.11</v>
      </c>
      <c r="J2506" s="35" t="s">
        <v>60</v>
      </c>
      <c r="K2506" s="35"/>
      <c r="L2506" s="147" t="s">
        <v>261</v>
      </c>
      <c r="M2506" s="112" t="str">
        <f t="shared" si="66"/>
        <v>20235闽AU8195</v>
      </c>
    </row>
    <row r="2507" s="85" customFormat="1" ht="20.1" customHeight="1" spans="1:13">
      <c r="A2507" s="98">
        <v>2506</v>
      </c>
      <c r="B2507" s="99">
        <v>45055</v>
      </c>
      <c r="C2507" s="143">
        <v>121017</v>
      </c>
      <c r="D2507" s="152" t="s">
        <v>71</v>
      </c>
      <c r="E2507" s="100">
        <v>22160</v>
      </c>
      <c r="F2507" s="102">
        <v>7.40980423879631</v>
      </c>
      <c r="G2507" s="100">
        <v>123.62</v>
      </c>
      <c r="H2507" s="100">
        <v>916</v>
      </c>
      <c r="I2507" s="35">
        <v>276.11</v>
      </c>
      <c r="J2507" s="35" t="s">
        <v>60</v>
      </c>
      <c r="K2507" s="35"/>
      <c r="L2507" s="147" t="s">
        <v>261</v>
      </c>
      <c r="M2507" s="112" t="str">
        <f t="shared" si="66"/>
        <v>20235闽AU8195</v>
      </c>
    </row>
    <row r="2508" s="85" customFormat="1" ht="20.1" customHeight="1" spans="1:13">
      <c r="A2508" s="98">
        <v>2507</v>
      </c>
      <c r="B2508" s="99">
        <v>45062</v>
      </c>
      <c r="C2508" s="143">
        <v>121017</v>
      </c>
      <c r="D2508" s="152" t="s">
        <v>71</v>
      </c>
      <c r="E2508" s="100">
        <v>22413</v>
      </c>
      <c r="F2508" s="102">
        <v>7.41024267013703</v>
      </c>
      <c r="G2508" s="100">
        <v>130.63</v>
      </c>
      <c r="H2508" s="100">
        <v>968</v>
      </c>
      <c r="I2508" s="35">
        <v>268.11</v>
      </c>
      <c r="J2508" s="35" t="s">
        <v>60</v>
      </c>
      <c r="K2508" s="35"/>
      <c r="L2508" s="147" t="s">
        <v>261</v>
      </c>
      <c r="M2508" s="112" t="str">
        <f t="shared" si="66"/>
        <v>20235闽AU8195</v>
      </c>
    </row>
    <row r="2509" s="85" customFormat="1" ht="20.1" customHeight="1" spans="1:13">
      <c r="A2509" s="98">
        <v>2508</v>
      </c>
      <c r="B2509" s="99">
        <v>45071</v>
      </c>
      <c r="C2509" s="143">
        <v>121017</v>
      </c>
      <c r="D2509" s="152" t="s">
        <v>71</v>
      </c>
      <c r="E2509" s="100">
        <v>22653</v>
      </c>
      <c r="F2509" s="102">
        <v>7.08996376240744</v>
      </c>
      <c r="G2509" s="100">
        <v>126.94</v>
      </c>
      <c r="H2509" s="100">
        <v>900</v>
      </c>
      <c r="I2509" s="35">
        <v>168.11</v>
      </c>
      <c r="J2509" s="35" t="s">
        <v>60</v>
      </c>
      <c r="K2509" s="35"/>
      <c r="L2509" s="147" t="s">
        <v>261</v>
      </c>
      <c r="M2509" s="112" t="str">
        <f t="shared" si="66"/>
        <v>20235闽AU8195</v>
      </c>
    </row>
    <row r="2510" s="85" customFormat="1" ht="20.1" customHeight="1" spans="1:13">
      <c r="A2510" s="98">
        <v>2509</v>
      </c>
      <c r="B2510" s="99">
        <v>45076</v>
      </c>
      <c r="C2510" s="143">
        <v>121017</v>
      </c>
      <c r="D2510" s="152" t="s">
        <v>71</v>
      </c>
      <c r="E2510" s="100">
        <v>22885</v>
      </c>
      <c r="F2510" s="102">
        <v>7.09018282378246</v>
      </c>
      <c r="G2510" s="100">
        <v>130.18</v>
      </c>
      <c r="H2510" s="100">
        <v>923</v>
      </c>
      <c r="I2510" s="35">
        <v>245.11</v>
      </c>
      <c r="J2510" s="35" t="s">
        <v>60</v>
      </c>
      <c r="K2510" s="35"/>
      <c r="L2510" s="147" t="s">
        <v>261</v>
      </c>
      <c r="M2510" s="112" t="str">
        <f t="shared" si="66"/>
        <v>20235闽AU8195</v>
      </c>
    </row>
    <row r="2511" s="85" customFormat="1" ht="20.1" customHeight="1" spans="1:13">
      <c r="A2511" s="98">
        <v>2510</v>
      </c>
      <c r="B2511" s="99"/>
      <c r="C2511" s="143"/>
      <c r="D2511" s="152"/>
      <c r="E2511" s="100"/>
      <c r="F2511" s="102"/>
      <c r="G2511" s="100"/>
      <c r="H2511" s="100"/>
      <c r="I2511" s="35"/>
      <c r="J2511" s="35"/>
      <c r="K2511" s="35"/>
      <c r="L2511" s="147"/>
      <c r="M2511" s="112" t="str">
        <f t="shared" si="66"/>
        <v>19001</v>
      </c>
    </row>
    <row r="2512" s="85" customFormat="1" ht="20.1" customHeight="1" spans="1:13">
      <c r="A2512" s="98">
        <v>2511</v>
      </c>
      <c r="B2512" s="99">
        <v>45048</v>
      </c>
      <c r="C2512" s="143">
        <v>121018</v>
      </c>
      <c r="D2512" s="152" t="s">
        <v>68</v>
      </c>
      <c r="E2512" s="100">
        <v>11808</v>
      </c>
      <c r="F2512" s="102">
        <v>7.40988978254394</v>
      </c>
      <c r="G2512" s="100">
        <v>134.28</v>
      </c>
      <c r="H2512" s="100">
        <v>995</v>
      </c>
      <c r="I2512" s="35">
        <v>31</v>
      </c>
      <c r="J2512" s="35" t="s">
        <v>62</v>
      </c>
      <c r="K2512" s="35"/>
      <c r="L2512" s="147" t="s">
        <v>261</v>
      </c>
      <c r="M2512" s="112" t="str">
        <f t="shared" si="66"/>
        <v>20235闽AU7993</v>
      </c>
    </row>
    <row r="2513" s="85" customFormat="1" ht="20.1" customHeight="1" spans="1:13">
      <c r="A2513" s="98">
        <v>2512</v>
      </c>
      <c r="B2513" s="99">
        <v>45056</v>
      </c>
      <c r="C2513" s="143">
        <v>121018</v>
      </c>
      <c r="D2513" s="152" t="s">
        <v>68</v>
      </c>
      <c r="E2513" s="100">
        <v>12066</v>
      </c>
      <c r="F2513" s="102">
        <v>7.40981174070296</v>
      </c>
      <c r="G2513" s="100">
        <v>107.83</v>
      </c>
      <c r="H2513" s="100">
        <v>799</v>
      </c>
      <c r="I2513" s="35">
        <v>232</v>
      </c>
      <c r="J2513" s="35" t="s">
        <v>62</v>
      </c>
      <c r="K2513" s="35"/>
      <c r="L2513" s="147" t="s">
        <v>261</v>
      </c>
      <c r="M2513" s="112" t="str">
        <f t="shared" si="66"/>
        <v>20235闽AU7993</v>
      </c>
    </row>
    <row r="2514" s="85" customFormat="1" ht="20.1" customHeight="1" spans="1:13">
      <c r="A2514" s="98">
        <v>2513</v>
      </c>
      <c r="B2514" s="99">
        <v>45064</v>
      </c>
      <c r="C2514" s="143">
        <v>121018</v>
      </c>
      <c r="D2514" s="152" t="s">
        <v>68</v>
      </c>
      <c r="E2514" s="100">
        <v>12313</v>
      </c>
      <c r="F2514" s="102">
        <v>7.08983234631746</v>
      </c>
      <c r="G2514" s="100">
        <v>119.89</v>
      </c>
      <c r="H2514" s="100">
        <v>850</v>
      </c>
      <c r="I2514" s="35">
        <v>350</v>
      </c>
      <c r="J2514" s="35" t="s">
        <v>62</v>
      </c>
      <c r="K2514" s="35"/>
      <c r="L2514" s="147" t="s">
        <v>261</v>
      </c>
      <c r="M2514" s="112" t="str">
        <f t="shared" si="66"/>
        <v>20235闽AU7993</v>
      </c>
    </row>
    <row r="2515" s="85" customFormat="1" ht="20.1" customHeight="1" spans="1:13">
      <c r="A2515" s="98">
        <v>2514</v>
      </c>
      <c r="B2515" s="99">
        <v>45069</v>
      </c>
      <c r="C2515" s="143">
        <v>121018</v>
      </c>
      <c r="D2515" s="152" t="s">
        <v>68</v>
      </c>
      <c r="E2515" s="100">
        <v>12547</v>
      </c>
      <c r="F2515" s="102">
        <v>7.08932550131659</v>
      </c>
      <c r="G2515" s="100">
        <v>49.37</v>
      </c>
      <c r="H2515" s="100">
        <v>350</v>
      </c>
      <c r="I2515" s="35">
        <v>0</v>
      </c>
      <c r="J2515" s="35" t="s">
        <v>62</v>
      </c>
      <c r="K2515" s="35"/>
      <c r="L2515" s="147" t="s">
        <v>261</v>
      </c>
      <c r="M2515" s="112" t="str">
        <f t="shared" si="66"/>
        <v>20235闽AU7993</v>
      </c>
    </row>
    <row r="2516" s="85" customFormat="1" ht="20.1" customHeight="1" spans="1:13">
      <c r="A2516" s="98">
        <v>2515</v>
      </c>
      <c r="B2516" s="99">
        <v>45071</v>
      </c>
      <c r="C2516" s="143">
        <v>121018</v>
      </c>
      <c r="D2516" s="152" t="s">
        <v>68</v>
      </c>
      <c r="E2516" s="100">
        <v>12686</v>
      </c>
      <c r="F2516" s="102">
        <v>7.09021964656221</v>
      </c>
      <c r="G2516" s="100">
        <v>139.77</v>
      </c>
      <c r="H2516" s="100">
        <v>991</v>
      </c>
      <c r="I2516" s="35">
        <v>9</v>
      </c>
      <c r="J2516" s="35" t="s">
        <v>166</v>
      </c>
      <c r="K2516" s="35"/>
      <c r="L2516" s="147" t="s">
        <v>261</v>
      </c>
      <c r="M2516" s="112" t="str">
        <f t="shared" si="66"/>
        <v>20235闽AU7993</v>
      </c>
    </row>
    <row r="2517" s="85" customFormat="1" ht="20.1" customHeight="1" spans="1:13">
      <c r="A2517" s="98">
        <v>2516</v>
      </c>
      <c r="B2517" s="99"/>
      <c r="C2517" s="143"/>
      <c r="D2517" s="152"/>
      <c r="E2517" s="100"/>
      <c r="F2517" s="102"/>
      <c r="G2517" s="100"/>
      <c r="H2517" s="100"/>
      <c r="I2517" s="35"/>
      <c r="J2517" s="35"/>
      <c r="K2517" s="35"/>
      <c r="L2517" s="147"/>
      <c r="M2517" s="112" t="str">
        <f t="shared" si="66"/>
        <v>19001</v>
      </c>
    </row>
    <row r="2518" s="85" customFormat="1" ht="20.1" customHeight="1" spans="1:13">
      <c r="A2518" s="98">
        <v>2517</v>
      </c>
      <c r="B2518" s="99">
        <v>45057</v>
      </c>
      <c r="C2518" s="143">
        <v>140004</v>
      </c>
      <c r="D2518" s="152" t="s">
        <v>30</v>
      </c>
      <c r="E2518" s="100">
        <v>281445</v>
      </c>
      <c r="F2518" s="102">
        <v>7.40997363632988</v>
      </c>
      <c r="G2518" s="100">
        <v>269.31</v>
      </c>
      <c r="H2518" s="100">
        <v>1995.58</v>
      </c>
      <c r="I2518" s="35">
        <v>938.32</v>
      </c>
      <c r="J2518" s="35" t="s">
        <v>450</v>
      </c>
      <c r="K2518" s="35"/>
      <c r="L2518" s="147" t="s">
        <v>261</v>
      </c>
      <c r="M2518" s="112" t="str">
        <f t="shared" si="66"/>
        <v>20235闽AS2289</v>
      </c>
    </row>
    <row r="2519" s="85" customFormat="1" ht="20.1" customHeight="1" spans="1:13">
      <c r="A2519" s="98">
        <v>2518</v>
      </c>
      <c r="B2519" s="99">
        <v>45058</v>
      </c>
      <c r="C2519" s="143">
        <v>140004</v>
      </c>
      <c r="D2519" s="152" t="s">
        <v>30</v>
      </c>
      <c r="E2519" s="100">
        <v>281970</v>
      </c>
      <c r="F2519" s="102">
        <v>7.40996897207487</v>
      </c>
      <c r="G2519" s="100">
        <v>299.73</v>
      </c>
      <c r="H2519" s="100">
        <v>2220.99</v>
      </c>
      <c r="I2519" s="35">
        <v>4648.88</v>
      </c>
      <c r="J2519" s="35" t="s">
        <v>450</v>
      </c>
      <c r="K2519" s="35"/>
      <c r="L2519" s="147" t="s">
        <v>261</v>
      </c>
      <c r="M2519" s="112" t="str">
        <f t="shared" si="66"/>
        <v>20235闽AS2289</v>
      </c>
    </row>
    <row r="2520" s="85" customFormat="1" ht="20.1" customHeight="1" spans="1:13">
      <c r="A2520" s="98">
        <v>2519</v>
      </c>
      <c r="B2520" s="99">
        <v>45067</v>
      </c>
      <c r="C2520" s="143">
        <v>140004</v>
      </c>
      <c r="D2520" s="152" t="s">
        <v>30</v>
      </c>
      <c r="E2520" s="100">
        <v>282355</v>
      </c>
      <c r="F2520" s="102">
        <v>7.08984617936067</v>
      </c>
      <c r="G2520" s="100">
        <v>241.19</v>
      </c>
      <c r="H2520" s="100">
        <v>1710</v>
      </c>
      <c r="I2520" s="35">
        <v>2938.88</v>
      </c>
      <c r="J2520" s="35" t="s">
        <v>450</v>
      </c>
      <c r="K2520" s="35"/>
      <c r="L2520" s="147" t="s">
        <v>261</v>
      </c>
      <c r="M2520" s="112" t="str">
        <f t="shared" si="66"/>
        <v>20235闽AS2289</v>
      </c>
    </row>
    <row r="2521" s="85" customFormat="1" ht="20.1" customHeight="1" spans="1:13">
      <c r="A2521" s="98">
        <v>2520</v>
      </c>
      <c r="B2521" s="99">
        <v>45069</v>
      </c>
      <c r="C2521" s="143">
        <v>140004</v>
      </c>
      <c r="D2521" s="152" t="s">
        <v>30</v>
      </c>
      <c r="E2521" s="100">
        <v>282656</v>
      </c>
      <c r="F2521" s="102">
        <v>7.08999190384256</v>
      </c>
      <c r="G2521" s="100">
        <v>160.57</v>
      </c>
      <c r="H2521" s="100">
        <v>1138.44</v>
      </c>
      <c r="I2521" s="35">
        <v>1750.87</v>
      </c>
      <c r="J2521" s="35" t="s">
        <v>450</v>
      </c>
      <c r="K2521" s="35"/>
      <c r="L2521" s="147" t="s">
        <v>261</v>
      </c>
      <c r="M2521" s="112" t="str">
        <f t="shared" si="66"/>
        <v>20235闽AS2289</v>
      </c>
    </row>
    <row r="2522" s="85" customFormat="1" ht="20.1" customHeight="1" spans="1:13">
      <c r="A2522" s="98">
        <v>2521</v>
      </c>
      <c r="B2522" s="99">
        <v>45075</v>
      </c>
      <c r="C2522" s="143">
        <v>140004</v>
      </c>
      <c r="D2522" s="152" t="s">
        <v>30</v>
      </c>
      <c r="E2522" s="100">
        <v>283117</v>
      </c>
      <c r="F2522" s="102">
        <v>7.08997772828508</v>
      </c>
      <c r="G2522" s="100">
        <v>246.95</v>
      </c>
      <c r="H2522" s="100">
        <v>1750.87</v>
      </c>
      <c r="I2522" s="35">
        <v>0</v>
      </c>
      <c r="J2522" s="35" t="s">
        <v>29</v>
      </c>
      <c r="K2522" s="35"/>
      <c r="L2522" s="147" t="s">
        <v>261</v>
      </c>
      <c r="M2522" s="112" t="str">
        <f t="shared" si="66"/>
        <v>20235闽AS2289</v>
      </c>
    </row>
    <row r="2523" s="85" customFormat="1" ht="20.1" customHeight="1" spans="1:13">
      <c r="A2523" s="98">
        <v>2522</v>
      </c>
      <c r="B2523" s="99">
        <v>45076</v>
      </c>
      <c r="C2523" s="143">
        <v>140004</v>
      </c>
      <c r="D2523" s="152" t="s">
        <v>30</v>
      </c>
      <c r="E2523" s="100">
        <v>283642</v>
      </c>
      <c r="F2523" s="102">
        <v>7.08999867062525</v>
      </c>
      <c r="G2523" s="100">
        <v>225.67</v>
      </c>
      <c r="H2523" s="100">
        <v>1600</v>
      </c>
      <c r="I2523" s="35">
        <v>2333</v>
      </c>
      <c r="J2523" s="35" t="s">
        <v>29</v>
      </c>
      <c r="K2523" s="35"/>
      <c r="L2523" s="147" t="s">
        <v>261</v>
      </c>
      <c r="M2523" s="112" t="str">
        <f t="shared" si="66"/>
        <v>20235闽AS2289</v>
      </c>
    </row>
    <row r="2524" s="85" customFormat="1" ht="20.1" customHeight="1" spans="1:13">
      <c r="A2524" s="98">
        <v>2523</v>
      </c>
      <c r="B2524" s="99"/>
      <c r="C2524" s="143"/>
      <c r="D2524" s="152"/>
      <c r="E2524" s="100"/>
      <c r="F2524" s="102"/>
      <c r="G2524" s="100"/>
      <c r="H2524" s="100"/>
      <c r="I2524" s="35"/>
      <c r="J2524" s="35"/>
      <c r="K2524" s="35"/>
      <c r="L2524" s="147"/>
      <c r="M2524" s="112" t="str">
        <f t="shared" si="66"/>
        <v>19001</v>
      </c>
    </row>
    <row r="2525" s="85" customFormat="1" ht="20.1" customHeight="1" spans="1:13">
      <c r="A2525" s="98">
        <v>2524</v>
      </c>
      <c r="B2525" s="99">
        <v>45047</v>
      </c>
      <c r="C2525" s="143"/>
      <c r="D2525" s="152" t="s">
        <v>52</v>
      </c>
      <c r="E2525" s="100">
        <v>65345</v>
      </c>
      <c r="F2525" s="102">
        <v>7.41051454138703</v>
      </c>
      <c r="G2525" s="100">
        <v>71.52</v>
      </c>
      <c r="H2525" s="100">
        <v>530</v>
      </c>
      <c r="I2525" s="35">
        <v>297.16</v>
      </c>
      <c r="J2525" s="35" t="s">
        <v>53</v>
      </c>
      <c r="K2525" s="35"/>
      <c r="L2525" s="147" t="s">
        <v>261</v>
      </c>
      <c r="M2525" s="112" t="str">
        <f t="shared" si="66"/>
        <v>20235闽A06L2K</v>
      </c>
    </row>
    <row r="2526" s="85" customFormat="1" ht="20.1" customHeight="1" spans="1:13">
      <c r="A2526" s="98">
        <v>2525</v>
      </c>
      <c r="B2526" s="99">
        <v>45049</v>
      </c>
      <c r="C2526" s="143"/>
      <c r="D2526" s="152" t="s">
        <v>52</v>
      </c>
      <c r="E2526" s="100">
        <v>65573</v>
      </c>
      <c r="F2526" s="102">
        <v>7.40996908809892</v>
      </c>
      <c r="G2526" s="100">
        <v>77.64</v>
      </c>
      <c r="H2526" s="100">
        <v>575.31</v>
      </c>
      <c r="I2526" s="35">
        <v>1221.85</v>
      </c>
      <c r="J2526" s="35" t="s">
        <v>53</v>
      </c>
      <c r="K2526" s="35"/>
      <c r="L2526" s="147" t="s">
        <v>261</v>
      </c>
      <c r="M2526" s="112" t="str">
        <f t="shared" si="66"/>
        <v>20235闽A06L2K</v>
      </c>
    </row>
    <row r="2527" s="85" customFormat="1" ht="20.1" customHeight="1" spans="1:13">
      <c r="A2527" s="98">
        <v>2526</v>
      </c>
      <c r="B2527" s="99">
        <v>45054</v>
      </c>
      <c r="C2527" s="143"/>
      <c r="D2527" s="152" t="s">
        <v>52</v>
      </c>
      <c r="E2527" s="100">
        <v>65848</v>
      </c>
      <c r="F2527" s="102">
        <v>7.41002570694087</v>
      </c>
      <c r="G2527" s="100">
        <v>70.02</v>
      </c>
      <c r="H2527" s="100">
        <v>518.85</v>
      </c>
      <c r="I2527" s="35">
        <v>703</v>
      </c>
      <c r="J2527" s="35" t="s">
        <v>53</v>
      </c>
      <c r="K2527" s="35"/>
      <c r="L2527" s="147" t="s">
        <v>261</v>
      </c>
      <c r="M2527" s="112" t="str">
        <f t="shared" si="66"/>
        <v>20235闽A06L2K</v>
      </c>
    </row>
    <row r="2528" s="85" customFormat="1" ht="20.1" customHeight="1" spans="1:13">
      <c r="A2528" s="98">
        <v>2527</v>
      </c>
      <c r="B2528" s="99">
        <v>45057</v>
      </c>
      <c r="C2528" s="143"/>
      <c r="D2528" s="152" t="s">
        <v>52</v>
      </c>
      <c r="E2528" s="100">
        <v>66118</v>
      </c>
      <c r="F2528" s="102">
        <v>7.40997859818085</v>
      </c>
      <c r="G2528" s="100">
        <v>74.76</v>
      </c>
      <c r="H2528" s="100">
        <v>553.97</v>
      </c>
      <c r="I2528" s="35">
        <v>149.03</v>
      </c>
      <c r="J2528" s="35" t="s">
        <v>53</v>
      </c>
      <c r="K2528" s="35"/>
      <c r="L2528" s="147" t="s">
        <v>261</v>
      </c>
      <c r="M2528" s="112" t="str">
        <f t="shared" si="66"/>
        <v>20235闽A06L2K</v>
      </c>
    </row>
    <row r="2529" s="85" customFormat="1" ht="20.1" customHeight="1" spans="1:13">
      <c r="A2529" s="98">
        <v>2528</v>
      </c>
      <c r="B2529" s="99">
        <v>45061</v>
      </c>
      <c r="C2529" s="143"/>
      <c r="D2529" s="152" t="s">
        <v>52</v>
      </c>
      <c r="E2529" s="100">
        <v>66349</v>
      </c>
      <c r="F2529" s="102">
        <v>7.41008675194824</v>
      </c>
      <c r="G2529" s="100">
        <v>68.01</v>
      </c>
      <c r="H2529" s="100">
        <v>503.96</v>
      </c>
      <c r="I2529" s="35">
        <v>645.07</v>
      </c>
      <c r="J2529" s="35" t="s">
        <v>53</v>
      </c>
      <c r="K2529" s="35"/>
      <c r="L2529" s="147" t="s">
        <v>261</v>
      </c>
      <c r="M2529" s="112" t="str">
        <f t="shared" si="66"/>
        <v>20235闽A06L2K</v>
      </c>
    </row>
    <row r="2530" s="85" customFormat="1" ht="20.1" customHeight="1" spans="1:13">
      <c r="A2530" s="98">
        <v>2529</v>
      </c>
      <c r="B2530" s="99">
        <v>45066</v>
      </c>
      <c r="C2530" s="143"/>
      <c r="D2530" s="152" t="s">
        <v>52</v>
      </c>
      <c r="E2530" s="100">
        <v>66623</v>
      </c>
      <c r="F2530" s="102">
        <v>7.08999563128003</v>
      </c>
      <c r="G2530" s="100">
        <v>68.67</v>
      </c>
      <c r="H2530" s="100">
        <v>486.87</v>
      </c>
      <c r="I2530" s="35">
        <v>158.2</v>
      </c>
      <c r="J2530" s="35" t="s">
        <v>53</v>
      </c>
      <c r="K2530" s="35"/>
      <c r="L2530" s="147" t="s">
        <v>261</v>
      </c>
      <c r="M2530" s="112" t="str">
        <f t="shared" si="66"/>
        <v>20235闽A06L2K</v>
      </c>
    </row>
    <row r="2531" s="85" customFormat="1" ht="20.1" customHeight="1" spans="1:13">
      <c r="A2531" s="98">
        <v>2530</v>
      </c>
      <c r="B2531" s="99">
        <v>45069</v>
      </c>
      <c r="C2531" s="143"/>
      <c r="D2531" s="152" t="s">
        <v>52</v>
      </c>
      <c r="E2531" s="100">
        <v>67066</v>
      </c>
      <c r="F2531" s="102">
        <v>7.09003339326997</v>
      </c>
      <c r="G2531" s="100">
        <v>77.86</v>
      </c>
      <c r="H2531" s="100">
        <v>552.03</v>
      </c>
      <c r="I2531" s="35">
        <v>584.42</v>
      </c>
      <c r="J2531" s="35" t="s">
        <v>53</v>
      </c>
      <c r="K2531" s="35"/>
      <c r="L2531" s="147" t="s">
        <v>261</v>
      </c>
      <c r="M2531" s="112" t="str">
        <f t="shared" si="66"/>
        <v>20235闽A06L2K</v>
      </c>
    </row>
    <row r="2532" s="85" customFormat="1" ht="20.1" customHeight="1" spans="1:13">
      <c r="A2532" s="98">
        <v>2531</v>
      </c>
      <c r="B2532" s="99">
        <v>45073</v>
      </c>
      <c r="C2532" s="143"/>
      <c r="D2532" s="152" t="s">
        <v>52</v>
      </c>
      <c r="E2532" s="100">
        <v>67354</v>
      </c>
      <c r="F2532" s="102">
        <v>7.08998750173587</v>
      </c>
      <c r="G2532" s="100">
        <v>72.01</v>
      </c>
      <c r="H2532" s="100">
        <v>510.55</v>
      </c>
      <c r="I2532" s="35">
        <v>73.87</v>
      </c>
      <c r="J2532" s="35" t="s">
        <v>53</v>
      </c>
      <c r="K2532" s="35"/>
      <c r="L2532" s="147" t="s">
        <v>261</v>
      </c>
      <c r="M2532" s="112" t="str">
        <f t="shared" si="66"/>
        <v>20235闽A06L2K</v>
      </c>
    </row>
    <row r="2533" s="85" customFormat="1" ht="20.1" customHeight="1" spans="1:13">
      <c r="A2533" s="98">
        <v>2532</v>
      </c>
      <c r="B2533" s="99">
        <v>45076</v>
      </c>
      <c r="C2533" s="143"/>
      <c r="D2533" s="152" t="s">
        <v>52</v>
      </c>
      <c r="E2533" s="100">
        <v>67618</v>
      </c>
      <c r="F2533" s="102">
        <v>7.08997754070747</v>
      </c>
      <c r="G2533" s="100">
        <v>71.24</v>
      </c>
      <c r="H2533" s="100">
        <v>505.09</v>
      </c>
      <c r="I2533" s="35">
        <v>568.78</v>
      </c>
      <c r="J2533" s="35" t="s">
        <v>53</v>
      </c>
      <c r="K2533" s="35"/>
      <c r="L2533" s="147" t="s">
        <v>261</v>
      </c>
      <c r="M2533" s="112" t="str">
        <f t="shared" si="66"/>
        <v>20235闽A06L2K</v>
      </c>
    </row>
    <row r="2534" s="85" customFormat="1" ht="20.1" customHeight="1" spans="1:13">
      <c r="A2534" s="98">
        <v>2533</v>
      </c>
      <c r="B2534" s="99"/>
      <c r="C2534" s="143"/>
      <c r="D2534" s="152"/>
      <c r="E2534" s="100"/>
      <c r="F2534" s="102"/>
      <c r="G2534" s="100"/>
      <c r="H2534" s="100"/>
      <c r="I2534" s="35"/>
      <c r="J2534" s="35"/>
      <c r="K2534" s="35"/>
      <c r="L2534" s="147"/>
      <c r="M2534" s="112" t="str">
        <f t="shared" si="66"/>
        <v>19001</v>
      </c>
    </row>
    <row r="2535" s="85" customFormat="1" ht="20.1" customHeight="1" spans="1:13">
      <c r="A2535" s="98">
        <v>2534</v>
      </c>
      <c r="B2535" s="99">
        <v>45048</v>
      </c>
      <c r="C2535" s="143"/>
      <c r="D2535" s="152" t="s">
        <v>49</v>
      </c>
      <c r="E2535" s="100">
        <v>67657</v>
      </c>
      <c r="F2535" s="102">
        <v>7.41020721412126</v>
      </c>
      <c r="G2535" s="100">
        <v>26.06</v>
      </c>
      <c r="H2535" s="100">
        <v>193.11</v>
      </c>
      <c r="I2535" s="35">
        <v>1590.58</v>
      </c>
      <c r="J2535" s="35" t="s">
        <v>50</v>
      </c>
      <c r="K2535" s="35"/>
      <c r="L2535" s="147" t="s">
        <v>261</v>
      </c>
      <c r="M2535" s="112" t="str">
        <f t="shared" si="66"/>
        <v>20235闽A07L5P</v>
      </c>
    </row>
    <row r="2536" s="85" customFormat="1" ht="20.1" customHeight="1" spans="1:13">
      <c r="A2536" s="98">
        <v>2535</v>
      </c>
      <c r="B2536" s="99">
        <v>45050</v>
      </c>
      <c r="C2536" s="143"/>
      <c r="D2536" s="152" t="s">
        <v>49</v>
      </c>
      <c r="E2536" s="100">
        <v>67861</v>
      </c>
      <c r="F2536" s="102">
        <v>7.41000671591672</v>
      </c>
      <c r="G2536" s="100">
        <v>29.78</v>
      </c>
      <c r="H2536" s="100">
        <v>220.67</v>
      </c>
      <c r="I2536" s="35">
        <v>1369.91</v>
      </c>
      <c r="J2536" s="35" t="s">
        <v>50</v>
      </c>
      <c r="K2536" s="35"/>
      <c r="L2536" s="147" t="s">
        <v>261</v>
      </c>
      <c r="M2536" s="112" t="str">
        <f t="shared" si="66"/>
        <v>20235闽A07L5P</v>
      </c>
    </row>
    <row r="2537" s="85" customFormat="1" ht="20.1" customHeight="1" spans="1:13">
      <c r="A2537" s="98">
        <v>2536</v>
      </c>
      <c r="B2537" s="99">
        <v>45053</v>
      </c>
      <c r="C2537" s="143"/>
      <c r="D2537" s="152" t="s">
        <v>49</v>
      </c>
      <c r="E2537" s="100">
        <v>68075</v>
      </c>
      <c r="F2537" s="102">
        <v>7.40994189799871</v>
      </c>
      <c r="G2537" s="100">
        <v>30.98</v>
      </c>
      <c r="H2537" s="100">
        <v>229.56</v>
      </c>
      <c r="I2537" s="35">
        <v>1118.35</v>
      </c>
      <c r="J2537" s="35" t="s">
        <v>50</v>
      </c>
      <c r="K2537" s="35"/>
      <c r="L2537" s="147" t="s">
        <v>261</v>
      </c>
      <c r="M2537" s="112" t="str">
        <f t="shared" si="66"/>
        <v>20235闽A07L5P</v>
      </c>
    </row>
    <row r="2538" s="85" customFormat="1" ht="20.1" customHeight="1" spans="1:13">
      <c r="A2538" s="98">
        <v>2537</v>
      </c>
      <c r="B2538" s="99">
        <v>45055</v>
      </c>
      <c r="C2538" s="143"/>
      <c r="D2538" s="152" t="s">
        <v>49</v>
      </c>
      <c r="E2538" s="100">
        <v>68380</v>
      </c>
      <c r="F2538" s="102">
        <v>7.41013384321224</v>
      </c>
      <c r="G2538" s="100">
        <v>31.38</v>
      </c>
      <c r="H2538" s="100">
        <v>232.53</v>
      </c>
      <c r="I2538" s="35">
        <v>885.82</v>
      </c>
      <c r="J2538" s="35" t="s">
        <v>50</v>
      </c>
      <c r="K2538" s="35"/>
      <c r="L2538" s="147" t="s">
        <v>261</v>
      </c>
      <c r="M2538" s="112" t="str">
        <f t="shared" si="66"/>
        <v>20235闽A07L5P</v>
      </c>
    </row>
    <row r="2539" s="85" customFormat="1" ht="20.1" customHeight="1" spans="1:13">
      <c r="A2539" s="98">
        <v>2538</v>
      </c>
      <c r="B2539" s="99">
        <v>45057</v>
      </c>
      <c r="C2539" s="143"/>
      <c r="D2539" s="152" t="s">
        <v>49</v>
      </c>
      <c r="E2539" s="100">
        <v>68465</v>
      </c>
      <c r="F2539" s="102">
        <v>7.41019660113295</v>
      </c>
      <c r="G2539" s="100">
        <v>30.01</v>
      </c>
      <c r="H2539" s="100">
        <v>222.38</v>
      </c>
      <c r="I2539" s="35">
        <v>663.44</v>
      </c>
      <c r="J2539" s="35" t="s">
        <v>50</v>
      </c>
      <c r="K2539" s="35"/>
      <c r="L2539" s="147" t="s">
        <v>261</v>
      </c>
      <c r="M2539" s="112" t="str">
        <f t="shared" si="66"/>
        <v>20235闽A07L5P</v>
      </c>
    </row>
    <row r="2540" s="85" customFormat="1" ht="20.1" customHeight="1" spans="1:13">
      <c r="A2540" s="98">
        <v>2539</v>
      </c>
      <c r="B2540" s="99">
        <v>45060</v>
      </c>
      <c r="C2540" s="143"/>
      <c r="D2540" s="152" t="s">
        <v>49</v>
      </c>
      <c r="E2540" s="100">
        <v>68680</v>
      </c>
      <c r="F2540" s="102">
        <v>7.4101575056252</v>
      </c>
      <c r="G2540" s="100">
        <v>31.11</v>
      </c>
      <c r="H2540" s="100">
        <v>230.53</v>
      </c>
      <c r="I2540" s="35">
        <v>432.91</v>
      </c>
      <c r="J2540" s="35" t="s">
        <v>50</v>
      </c>
      <c r="K2540" s="35"/>
      <c r="L2540" s="147" t="s">
        <v>261</v>
      </c>
      <c r="M2540" s="112" t="str">
        <f t="shared" si="66"/>
        <v>20235闽A07L5P</v>
      </c>
    </row>
    <row r="2541" s="85" customFormat="1" ht="20.1" customHeight="1" spans="1:13">
      <c r="A2541" s="98">
        <v>2540</v>
      </c>
      <c r="B2541" s="99">
        <v>45062</v>
      </c>
      <c r="C2541" s="143"/>
      <c r="D2541" s="152" t="s">
        <v>49</v>
      </c>
      <c r="E2541" s="100">
        <v>68908</v>
      </c>
      <c r="F2541" s="102">
        <v>7.40990858153937</v>
      </c>
      <c r="G2541" s="100">
        <v>33.91</v>
      </c>
      <c r="H2541" s="100">
        <v>251.27</v>
      </c>
      <c r="I2541" s="35">
        <v>181.64</v>
      </c>
      <c r="J2541" s="35" t="s">
        <v>50</v>
      </c>
      <c r="K2541" s="35"/>
      <c r="L2541" s="147" t="s">
        <v>261</v>
      </c>
      <c r="M2541" s="112" t="str">
        <f t="shared" si="66"/>
        <v>20235闽A07L5P</v>
      </c>
    </row>
    <row r="2542" s="85" customFormat="1" ht="20.1" customHeight="1" spans="1:13">
      <c r="A2542" s="98">
        <v>2541</v>
      </c>
      <c r="B2542" s="99">
        <v>45065</v>
      </c>
      <c r="C2542" s="143"/>
      <c r="D2542" s="152" t="s">
        <v>49</v>
      </c>
      <c r="E2542" s="100">
        <v>69103</v>
      </c>
      <c r="F2542" s="102">
        <v>7.09010600706714</v>
      </c>
      <c r="G2542" s="100">
        <v>28.3</v>
      </c>
      <c r="H2542" s="100">
        <v>200.65</v>
      </c>
      <c r="I2542" s="35">
        <v>980.99</v>
      </c>
      <c r="J2542" s="35" t="s">
        <v>50</v>
      </c>
      <c r="K2542" s="35"/>
      <c r="L2542" s="147" t="s">
        <v>261</v>
      </c>
      <c r="M2542" s="112" t="str">
        <f t="shared" si="66"/>
        <v>20235闽A07L5P</v>
      </c>
    </row>
    <row r="2543" s="85" customFormat="1" ht="20.1" customHeight="1" spans="1:13">
      <c r="A2543" s="98">
        <v>2542</v>
      </c>
      <c r="B2543" s="99">
        <v>45067</v>
      </c>
      <c r="C2543" s="143"/>
      <c r="D2543" s="152" t="s">
        <v>49</v>
      </c>
      <c r="E2543" s="100">
        <v>69273</v>
      </c>
      <c r="F2543" s="102">
        <v>7.08990895295903</v>
      </c>
      <c r="G2543" s="100">
        <v>26.36</v>
      </c>
      <c r="H2543" s="100">
        <v>186.89</v>
      </c>
      <c r="I2543" s="35">
        <v>794.1</v>
      </c>
      <c r="J2543" s="35" t="s">
        <v>50</v>
      </c>
      <c r="K2543" s="35"/>
      <c r="L2543" s="147" t="s">
        <v>261</v>
      </c>
      <c r="M2543" s="112" t="str">
        <f t="shared" si="66"/>
        <v>20235闽A07L5P</v>
      </c>
    </row>
    <row r="2544" s="85" customFormat="1" ht="20.1" customHeight="1" spans="1:13">
      <c r="A2544" s="98">
        <v>2543</v>
      </c>
      <c r="B2544" s="99">
        <v>45069</v>
      </c>
      <c r="C2544" s="143"/>
      <c r="D2544" s="152" t="s">
        <v>49</v>
      </c>
      <c r="E2544" s="100">
        <v>69498</v>
      </c>
      <c r="F2544" s="102">
        <v>7.09016632623286</v>
      </c>
      <c r="G2544" s="100">
        <v>34.27</v>
      </c>
      <c r="H2544" s="100">
        <v>242.98</v>
      </c>
      <c r="I2544" s="35">
        <v>551.12</v>
      </c>
      <c r="J2544" s="35" t="s">
        <v>50</v>
      </c>
      <c r="K2544" s="35"/>
      <c r="L2544" s="147" t="s">
        <v>261</v>
      </c>
      <c r="M2544" s="112" t="str">
        <f t="shared" si="66"/>
        <v>20235闽A07L5P</v>
      </c>
    </row>
    <row r="2545" s="85" customFormat="1" ht="20.1" customHeight="1" spans="1:13">
      <c r="A2545" s="98">
        <v>2544</v>
      </c>
      <c r="B2545" s="99">
        <v>45072</v>
      </c>
      <c r="C2545" s="143"/>
      <c r="D2545" s="152" t="s">
        <v>49</v>
      </c>
      <c r="E2545" s="100">
        <v>69698</v>
      </c>
      <c r="F2545" s="102">
        <v>7.08991298743152</v>
      </c>
      <c r="G2545" s="100">
        <v>31.03</v>
      </c>
      <c r="H2545" s="100">
        <v>220</v>
      </c>
      <c r="I2545" s="35">
        <v>331.12</v>
      </c>
      <c r="J2545" s="35" t="s">
        <v>50</v>
      </c>
      <c r="K2545" s="35"/>
      <c r="L2545" s="147" t="s">
        <v>261</v>
      </c>
      <c r="M2545" s="112" t="str">
        <f t="shared" si="66"/>
        <v>20235闽A07L5P</v>
      </c>
    </row>
    <row r="2546" s="85" customFormat="1" ht="20.1" customHeight="1" spans="1:13">
      <c r="A2546" s="98">
        <v>2545</v>
      </c>
      <c r="B2546" s="99">
        <v>45075</v>
      </c>
      <c r="C2546" s="143"/>
      <c r="D2546" s="152" t="s">
        <v>49</v>
      </c>
      <c r="E2546" s="100">
        <v>69894</v>
      </c>
      <c r="F2546" s="102">
        <v>7.090156100669</v>
      </c>
      <c r="G2546" s="100">
        <v>31.39</v>
      </c>
      <c r="H2546" s="100">
        <v>222.56</v>
      </c>
      <c r="I2546" s="35">
        <v>608.56</v>
      </c>
      <c r="J2546" s="35" t="s">
        <v>50</v>
      </c>
      <c r="K2546" s="35"/>
      <c r="L2546" s="147" t="s">
        <v>261</v>
      </c>
      <c r="M2546" s="112" t="str">
        <f t="shared" ref="M2546:M2609" si="67">YEAR(B2546)&amp;MONTH(B2546)&amp;D2546</f>
        <v>20235闽A07L5P</v>
      </c>
    </row>
    <row r="2547" s="85" customFormat="1" ht="20.1" customHeight="1" spans="1:13">
      <c r="A2547" s="98">
        <v>2546</v>
      </c>
      <c r="B2547" s="99"/>
      <c r="C2547" s="143"/>
      <c r="D2547" s="152"/>
      <c r="E2547" s="100"/>
      <c r="F2547" s="102"/>
      <c r="G2547" s="100"/>
      <c r="H2547" s="100"/>
      <c r="I2547" s="35"/>
      <c r="J2547" s="35"/>
      <c r="K2547" s="35"/>
      <c r="L2547" s="147"/>
      <c r="M2547" s="112" t="str">
        <f t="shared" si="67"/>
        <v>19001</v>
      </c>
    </row>
    <row r="2548" s="85" customFormat="1" ht="20.1" customHeight="1" spans="1:13">
      <c r="A2548" s="98">
        <v>2547</v>
      </c>
      <c r="B2548" s="99">
        <v>45054</v>
      </c>
      <c r="C2548" s="143">
        <v>190002</v>
      </c>
      <c r="D2548" s="152" t="s">
        <v>92</v>
      </c>
      <c r="E2548" s="100">
        <v>192698</v>
      </c>
      <c r="F2548" s="102">
        <v>7.72043884599756</v>
      </c>
      <c r="G2548" s="100">
        <v>49.22</v>
      </c>
      <c r="H2548" s="100">
        <v>380</v>
      </c>
      <c r="I2548" s="35">
        <v>345.76</v>
      </c>
      <c r="J2548" s="35" t="s">
        <v>93</v>
      </c>
      <c r="K2548" s="35"/>
      <c r="L2548" s="147" t="s">
        <v>261</v>
      </c>
      <c r="M2548" s="112" t="str">
        <f t="shared" si="67"/>
        <v>20235闽A632Q8</v>
      </c>
    </row>
    <row r="2549" s="85" customFormat="1" ht="20.1" customHeight="1" spans="1:13">
      <c r="A2549" s="98">
        <v>2548</v>
      </c>
      <c r="B2549" s="99">
        <v>45059</v>
      </c>
      <c r="C2549" s="143">
        <v>190002</v>
      </c>
      <c r="D2549" s="152" t="s">
        <v>92</v>
      </c>
      <c r="E2549" s="100">
        <v>193306</v>
      </c>
      <c r="F2549" s="102">
        <v>7.71958026345166</v>
      </c>
      <c r="G2549" s="100">
        <v>44.79</v>
      </c>
      <c r="H2549" s="100">
        <v>345.76</v>
      </c>
      <c r="I2549" s="35">
        <v>0</v>
      </c>
      <c r="J2549" s="35" t="s">
        <v>93</v>
      </c>
      <c r="K2549" s="35"/>
      <c r="L2549" s="147" t="s">
        <v>261</v>
      </c>
      <c r="M2549" s="112" t="str">
        <f t="shared" si="67"/>
        <v>20235闽A632Q8</v>
      </c>
    </row>
    <row r="2550" s="85" customFormat="1" ht="20.1" customHeight="1" spans="1:13">
      <c r="A2550" s="98">
        <v>2549</v>
      </c>
      <c r="B2550" s="99">
        <v>45064</v>
      </c>
      <c r="C2550" s="143">
        <v>190002</v>
      </c>
      <c r="D2550" s="152" t="s">
        <v>92</v>
      </c>
      <c r="E2550" s="100">
        <v>193916</v>
      </c>
      <c r="F2550" s="102">
        <v>7.40960284528749</v>
      </c>
      <c r="G2550" s="100">
        <v>50.61</v>
      </c>
      <c r="H2550" s="100">
        <v>375</v>
      </c>
      <c r="I2550" s="35">
        <v>125</v>
      </c>
      <c r="J2550" s="35" t="s">
        <v>93</v>
      </c>
      <c r="K2550" s="35"/>
      <c r="L2550" s="147" t="s">
        <v>261</v>
      </c>
      <c r="M2550" s="112" t="str">
        <f t="shared" si="67"/>
        <v>20235闽A632Q8</v>
      </c>
    </row>
    <row r="2551" s="85" customFormat="1" ht="20.1" customHeight="1" spans="1:13">
      <c r="A2551" s="98">
        <v>2550</v>
      </c>
      <c r="B2551" s="99">
        <v>45072</v>
      </c>
      <c r="C2551" s="143">
        <v>190002</v>
      </c>
      <c r="D2551" s="152" t="s">
        <v>92</v>
      </c>
      <c r="E2551" s="100">
        <v>194513</v>
      </c>
      <c r="F2551" s="102">
        <v>7.40897544453853</v>
      </c>
      <c r="G2551" s="100">
        <v>47.24</v>
      </c>
      <c r="H2551" s="100">
        <v>350</v>
      </c>
      <c r="I2551" s="35">
        <v>275</v>
      </c>
      <c r="J2551" s="35" t="s">
        <v>93</v>
      </c>
      <c r="K2551" s="35"/>
      <c r="L2551" s="147" t="s">
        <v>261</v>
      </c>
      <c r="M2551" s="112" t="str">
        <f t="shared" si="67"/>
        <v>20235闽A632Q8</v>
      </c>
    </row>
    <row r="2552" s="85" customFormat="1" ht="20.1" customHeight="1" spans="1:13">
      <c r="A2552" s="98">
        <v>2551</v>
      </c>
      <c r="B2552" s="99">
        <v>45076</v>
      </c>
      <c r="C2552" s="143">
        <v>190002</v>
      </c>
      <c r="D2552" s="152" t="s">
        <v>92</v>
      </c>
      <c r="E2552" s="100">
        <v>195472</v>
      </c>
      <c r="F2552" s="102">
        <v>7.40840517241379</v>
      </c>
      <c r="G2552" s="100">
        <v>37.12</v>
      </c>
      <c r="H2552" s="100">
        <v>275</v>
      </c>
      <c r="I2552" s="35">
        <v>0</v>
      </c>
      <c r="J2552" s="35" t="s">
        <v>93</v>
      </c>
      <c r="K2552" s="35"/>
      <c r="L2552" s="147" t="s">
        <v>261</v>
      </c>
      <c r="M2552" s="112" t="str">
        <f t="shared" si="67"/>
        <v>20235闽A632Q8</v>
      </c>
    </row>
    <row r="2553" s="85" customFormat="1" ht="20.1" customHeight="1" spans="1:13">
      <c r="A2553" s="98">
        <v>2552</v>
      </c>
      <c r="B2553" s="99"/>
      <c r="C2553" s="143"/>
      <c r="D2553" s="152"/>
      <c r="E2553" s="100"/>
      <c r="F2553" s="102"/>
      <c r="G2553" s="100"/>
      <c r="H2553" s="100"/>
      <c r="I2553" s="35"/>
      <c r="J2553" s="35"/>
      <c r="K2553" s="35"/>
      <c r="L2553" s="147"/>
      <c r="M2553" s="112" t="str">
        <f t="shared" si="67"/>
        <v>19001</v>
      </c>
    </row>
    <row r="2554" s="85" customFormat="1" ht="20.1" customHeight="1" spans="1:13">
      <c r="A2554" s="98">
        <v>2553</v>
      </c>
      <c r="B2554" s="99">
        <v>45050</v>
      </c>
      <c r="C2554" s="143"/>
      <c r="D2554" s="152" t="s">
        <v>100</v>
      </c>
      <c r="E2554" s="100"/>
      <c r="F2554" s="102">
        <v>7.40998514383469</v>
      </c>
      <c r="G2554" s="100">
        <v>222.13</v>
      </c>
      <c r="H2554" s="100">
        <v>1645.98</v>
      </c>
      <c r="I2554" s="35">
        <v>1042.61</v>
      </c>
      <c r="J2554" s="35" t="s">
        <v>101</v>
      </c>
      <c r="K2554" s="35"/>
      <c r="L2554" s="147" t="s">
        <v>261</v>
      </c>
      <c r="M2554" s="112" t="str">
        <f t="shared" si="67"/>
        <v>20235大铲车</v>
      </c>
    </row>
    <row r="2555" s="85" customFormat="1" ht="20.1" customHeight="1" spans="1:13">
      <c r="A2555" s="98">
        <v>2554</v>
      </c>
      <c r="B2555" s="99">
        <v>45055</v>
      </c>
      <c r="C2555" s="143"/>
      <c r="D2555" s="152" t="s">
        <v>100</v>
      </c>
      <c r="E2555" s="100"/>
      <c r="F2555" s="102">
        <v>7.41016346837242</v>
      </c>
      <c r="G2555" s="100">
        <v>140.7</v>
      </c>
      <c r="H2555" s="100">
        <v>1042.61</v>
      </c>
      <c r="I2555" s="35">
        <v>0</v>
      </c>
      <c r="J2555" s="35" t="s">
        <v>101</v>
      </c>
      <c r="K2555" s="35"/>
      <c r="L2555" s="147" t="s">
        <v>261</v>
      </c>
      <c r="M2555" s="112" t="str">
        <f t="shared" si="67"/>
        <v>20235大铲车</v>
      </c>
    </row>
    <row r="2556" s="85" customFormat="1" ht="20.1" customHeight="1" spans="1:13">
      <c r="A2556" s="98">
        <v>2555</v>
      </c>
      <c r="B2556" s="99">
        <v>45058</v>
      </c>
      <c r="C2556" s="143"/>
      <c r="D2556" s="152" t="s">
        <v>100</v>
      </c>
      <c r="E2556" s="100"/>
      <c r="F2556" s="102">
        <v>7.41000133232669</v>
      </c>
      <c r="G2556" s="100">
        <v>225.17</v>
      </c>
      <c r="H2556" s="100">
        <v>1668.51</v>
      </c>
      <c r="I2556" s="35">
        <v>331.49</v>
      </c>
      <c r="J2556" s="35" t="s">
        <v>101</v>
      </c>
      <c r="K2556" s="35"/>
      <c r="L2556" s="147" t="s">
        <v>261</v>
      </c>
      <c r="M2556" s="112" t="str">
        <f t="shared" si="67"/>
        <v>20235大铲车</v>
      </c>
    </row>
    <row r="2557" s="85" customFormat="1" ht="20.1" customHeight="1" spans="1:13">
      <c r="A2557" s="98">
        <v>2556</v>
      </c>
      <c r="B2557" s="99">
        <v>45065</v>
      </c>
      <c r="C2557" s="143"/>
      <c r="D2557" s="152" t="s">
        <v>100</v>
      </c>
      <c r="E2557" s="100"/>
      <c r="F2557" s="102">
        <v>7.09000442282176</v>
      </c>
      <c r="G2557" s="100">
        <v>226.1</v>
      </c>
      <c r="H2557" s="100">
        <v>1603.05</v>
      </c>
      <c r="I2557" s="35">
        <v>2228.44</v>
      </c>
      <c r="J2557" s="35" t="s">
        <v>101</v>
      </c>
      <c r="K2557" s="35"/>
      <c r="L2557" s="147" t="s">
        <v>261</v>
      </c>
      <c r="M2557" s="112" t="str">
        <f t="shared" si="67"/>
        <v>20235大铲车</v>
      </c>
    </row>
    <row r="2558" s="85" customFormat="1" ht="20.1" customHeight="1" spans="1:13">
      <c r="A2558" s="98">
        <v>2557</v>
      </c>
      <c r="B2558" s="99">
        <v>45069</v>
      </c>
      <c r="C2558" s="143"/>
      <c r="D2558" s="152" t="s">
        <v>100</v>
      </c>
      <c r="E2558" s="100"/>
      <c r="F2558" s="102">
        <v>7.09003450106157</v>
      </c>
      <c r="G2558" s="100">
        <v>150.72</v>
      </c>
      <c r="H2558" s="100">
        <v>1068.61</v>
      </c>
      <c r="I2558" s="35">
        <v>1159.83</v>
      </c>
      <c r="J2558" s="35" t="s">
        <v>101</v>
      </c>
      <c r="K2558" s="35"/>
      <c r="L2558" s="147" t="s">
        <v>261</v>
      </c>
      <c r="M2558" s="112" t="str">
        <f t="shared" si="67"/>
        <v>20235大铲车</v>
      </c>
    </row>
    <row r="2559" s="85" customFormat="1" ht="20.1" customHeight="1" spans="1:13">
      <c r="A2559" s="98">
        <v>2558</v>
      </c>
      <c r="B2559" s="99">
        <v>45074</v>
      </c>
      <c r="C2559" s="143"/>
      <c r="D2559" s="152" t="s">
        <v>100</v>
      </c>
      <c r="E2559" s="100"/>
      <c r="F2559" s="102">
        <v>7.09001216380592</v>
      </c>
      <c r="G2559" s="100">
        <v>147.98</v>
      </c>
      <c r="H2559" s="100">
        <v>1049.18</v>
      </c>
      <c r="I2559" s="35">
        <v>1610.65</v>
      </c>
      <c r="J2559" s="35" t="s">
        <v>101</v>
      </c>
      <c r="K2559" s="35"/>
      <c r="L2559" s="147" t="s">
        <v>261</v>
      </c>
      <c r="M2559" s="112" t="str">
        <f t="shared" si="67"/>
        <v>20235大铲车</v>
      </c>
    </row>
    <row r="2560" s="85" customFormat="1" ht="20.1" customHeight="1" spans="1:13">
      <c r="A2560" s="98">
        <v>2559</v>
      </c>
      <c r="B2560" s="99"/>
      <c r="C2560" s="143"/>
      <c r="D2560" s="152"/>
      <c r="E2560" s="100"/>
      <c r="F2560" s="102"/>
      <c r="G2560" s="100"/>
      <c r="H2560" s="100"/>
      <c r="I2560" s="35"/>
      <c r="J2560" s="35"/>
      <c r="K2560" s="35"/>
      <c r="L2560" s="147"/>
      <c r="M2560" s="112" t="str">
        <f t="shared" si="67"/>
        <v>19001</v>
      </c>
    </row>
    <row r="2561" s="85" customFormat="1" ht="20.1" customHeight="1" spans="1:13">
      <c r="A2561" s="98">
        <v>2560</v>
      </c>
      <c r="B2561" s="99">
        <v>45050</v>
      </c>
      <c r="C2561" s="143">
        <v>180021</v>
      </c>
      <c r="D2561" s="152" t="s">
        <v>84</v>
      </c>
      <c r="E2561" s="100">
        <v>22329</v>
      </c>
      <c r="F2561" s="102">
        <v>7.41003888299753</v>
      </c>
      <c r="G2561" s="100">
        <v>56.58</v>
      </c>
      <c r="H2561" s="100">
        <v>419.26</v>
      </c>
      <c r="I2561" s="35">
        <v>259.07</v>
      </c>
      <c r="J2561" s="35" t="s">
        <v>85</v>
      </c>
      <c r="K2561" s="35"/>
      <c r="L2561" s="147" t="s">
        <v>261</v>
      </c>
      <c r="M2561" s="112" t="str">
        <f t="shared" si="67"/>
        <v>20235闽A83P3B</v>
      </c>
    </row>
    <row r="2562" s="85" customFormat="1" ht="20.1" customHeight="1" spans="1:13">
      <c r="A2562" s="98">
        <v>2561</v>
      </c>
      <c r="B2562" s="99">
        <v>45069</v>
      </c>
      <c r="C2562" s="143">
        <v>180021</v>
      </c>
      <c r="D2562" s="152" t="s">
        <v>84</v>
      </c>
      <c r="E2562" s="100">
        <v>23248</v>
      </c>
      <c r="F2562" s="102">
        <v>7.09003831417624</v>
      </c>
      <c r="G2562" s="100">
        <v>36.54</v>
      </c>
      <c r="H2562" s="100">
        <v>259.07</v>
      </c>
      <c r="I2562" s="35">
        <v>0</v>
      </c>
      <c r="J2562" s="35" t="s">
        <v>85</v>
      </c>
      <c r="K2562" s="35"/>
      <c r="L2562" s="147" t="s">
        <v>261</v>
      </c>
      <c r="M2562" s="112" t="str">
        <f t="shared" si="67"/>
        <v>20235闽A83P3B</v>
      </c>
    </row>
    <row r="2563" s="85" customFormat="1" ht="20.1" customHeight="1" spans="1:13">
      <c r="A2563" s="98">
        <v>2562</v>
      </c>
      <c r="B2563" s="99"/>
      <c r="C2563" s="143"/>
      <c r="D2563" s="152"/>
      <c r="E2563" s="100"/>
      <c r="F2563" s="102"/>
      <c r="G2563" s="100"/>
      <c r="H2563" s="100"/>
      <c r="I2563" s="35"/>
      <c r="J2563" s="35"/>
      <c r="K2563" s="35"/>
      <c r="L2563" s="147"/>
      <c r="M2563" s="112" t="str">
        <f t="shared" si="67"/>
        <v>19001</v>
      </c>
    </row>
    <row r="2564" s="85" customFormat="1" ht="20.1" customHeight="1" spans="1:13">
      <c r="A2564" s="98">
        <v>2563</v>
      </c>
      <c r="B2564" s="99">
        <v>45051</v>
      </c>
      <c r="C2564" s="143">
        <v>18101</v>
      </c>
      <c r="D2564" s="152" t="s">
        <v>90</v>
      </c>
      <c r="E2564" s="100">
        <v>76107</v>
      </c>
      <c r="F2564" s="102">
        <v>7.7190978324546</v>
      </c>
      <c r="G2564" s="100">
        <v>34.14</v>
      </c>
      <c r="H2564" s="100">
        <v>263.53</v>
      </c>
      <c r="I2564" s="35">
        <v>0</v>
      </c>
      <c r="J2564" s="35" t="s">
        <v>88</v>
      </c>
      <c r="K2564" s="35"/>
      <c r="L2564" s="147" t="s">
        <v>261</v>
      </c>
      <c r="M2564" s="112" t="str">
        <f t="shared" si="67"/>
        <v>20235闽A6AH75</v>
      </c>
    </row>
    <row r="2565" s="85" customFormat="1" ht="20.1" customHeight="1" spans="1:13">
      <c r="A2565" s="98">
        <v>2564</v>
      </c>
      <c r="B2565" s="99">
        <v>45057</v>
      </c>
      <c r="C2565" s="143">
        <v>18101</v>
      </c>
      <c r="D2565" s="152" t="s">
        <v>90</v>
      </c>
      <c r="E2565" s="100">
        <v>76477</v>
      </c>
      <c r="F2565" s="102">
        <v>7.720351704911</v>
      </c>
      <c r="G2565" s="100">
        <v>46.63</v>
      </c>
      <c r="H2565" s="100">
        <v>360</v>
      </c>
      <c r="I2565" s="35">
        <v>640</v>
      </c>
      <c r="J2565" s="35" t="s">
        <v>88</v>
      </c>
      <c r="K2565" s="35"/>
      <c r="L2565" s="147" t="s">
        <v>261</v>
      </c>
      <c r="M2565" s="112" t="str">
        <f t="shared" si="67"/>
        <v>20235闽A6AH75</v>
      </c>
    </row>
    <row r="2566" s="85" customFormat="1" ht="20.1" customHeight="1" spans="1:13">
      <c r="A2566" s="98">
        <v>2565</v>
      </c>
      <c r="B2566" s="99">
        <v>45064</v>
      </c>
      <c r="C2566" s="143">
        <v>18101</v>
      </c>
      <c r="D2566" s="152" t="s">
        <v>90</v>
      </c>
      <c r="E2566" s="100">
        <v>77015</v>
      </c>
      <c r="F2566" s="102">
        <v>7.41037452433407</v>
      </c>
      <c r="G2566" s="100">
        <v>49.93</v>
      </c>
      <c r="H2566" s="100">
        <v>370</v>
      </c>
      <c r="I2566" s="35">
        <v>270</v>
      </c>
      <c r="J2566" s="35" t="s">
        <v>88</v>
      </c>
      <c r="K2566" s="35"/>
      <c r="L2566" s="147" t="s">
        <v>261</v>
      </c>
      <c r="M2566" s="112" t="str">
        <f t="shared" si="67"/>
        <v>20235闽A6AH75</v>
      </c>
    </row>
    <row r="2567" s="85" customFormat="1" ht="20.1" customHeight="1" spans="1:13">
      <c r="A2567" s="98">
        <v>2566</v>
      </c>
      <c r="B2567" s="99">
        <v>45074</v>
      </c>
      <c r="C2567" s="143">
        <v>18101</v>
      </c>
      <c r="D2567" s="152" t="s">
        <v>90</v>
      </c>
      <c r="E2567" s="100">
        <v>77524</v>
      </c>
      <c r="F2567" s="102">
        <v>7.40982181660148</v>
      </c>
      <c r="G2567" s="100">
        <v>46.02</v>
      </c>
      <c r="H2567" s="100">
        <v>341</v>
      </c>
      <c r="I2567" s="35">
        <v>429</v>
      </c>
      <c r="J2567" s="35" t="s">
        <v>88</v>
      </c>
      <c r="K2567" s="35"/>
      <c r="L2567" s="147" t="s">
        <v>261</v>
      </c>
      <c r="M2567" s="112" t="str">
        <f t="shared" si="67"/>
        <v>20235闽A6AH75</v>
      </c>
    </row>
    <row r="2568" s="85" customFormat="1" ht="20.1" customHeight="1" spans="1:13">
      <c r="A2568" s="98">
        <v>2567</v>
      </c>
      <c r="B2568" s="99"/>
      <c r="C2568" s="143"/>
      <c r="D2568" s="152"/>
      <c r="E2568" s="100"/>
      <c r="F2568" s="102"/>
      <c r="G2568" s="100"/>
      <c r="H2568" s="100"/>
      <c r="I2568" s="35"/>
      <c r="J2568" s="35"/>
      <c r="K2568" s="35"/>
      <c r="L2568" s="147"/>
      <c r="M2568" s="112" t="str">
        <f t="shared" si="67"/>
        <v>19001</v>
      </c>
    </row>
    <row r="2569" s="85" customFormat="1" ht="20.1" customHeight="1" spans="1:13">
      <c r="A2569" s="98">
        <v>2568</v>
      </c>
      <c r="B2569" s="99">
        <v>45047</v>
      </c>
      <c r="C2569" s="143">
        <v>130015</v>
      </c>
      <c r="D2569" s="152" t="s">
        <v>61</v>
      </c>
      <c r="E2569" s="100">
        <v>10733</v>
      </c>
      <c r="F2569" s="102">
        <v>7.40979381443299</v>
      </c>
      <c r="G2569" s="100">
        <v>108.64</v>
      </c>
      <c r="H2569" s="100">
        <v>805</v>
      </c>
      <c r="I2569" s="35">
        <v>666</v>
      </c>
      <c r="J2569" s="35" t="s">
        <v>62</v>
      </c>
      <c r="K2569" s="35"/>
      <c r="L2569" s="147" t="s">
        <v>261</v>
      </c>
      <c r="M2569" s="112" t="str">
        <f t="shared" si="67"/>
        <v>20235闽AU9316</v>
      </c>
    </row>
    <row r="2570" s="85" customFormat="1" ht="20.1" customHeight="1" spans="1:13">
      <c r="A2570" s="98">
        <v>2569</v>
      </c>
      <c r="B2570" s="99">
        <v>45051</v>
      </c>
      <c r="C2570" s="143">
        <v>130015</v>
      </c>
      <c r="D2570" s="152" t="s">
        <v>61</v>
      </c>
      <c r="E2570" s="100">
        <v>10866</v>
      </c>
      <c r="F2570" s="102">
        <v>7.40984686316483</v>
      </c>
      <c r="G2570" s="100">
        <v>121.46</v>
      </c>
      <c r="H2570" s="100">
        <v>900</v>
      </c>
      <c r="I2570" s="35">
        <v>766</v>
      </c>
      <c r="J2570" s="35" t="s">
        <v>62</v>
      </c>
      <c r="K2570" s="35"/>
      <c r="L2570" s="147" t="s">
        <v>261</v>
      </c>
      <c r="M2570" s="112" t="str">
        <f t="shared" si="67"/>
        <v>20235闽AU9316</v>
      </c>
    </row>
    <row r="2571" s="85" customFormat="1" ht="20.1" customHeight="1" spans="1:13">
      <c r="A2571" s="98">
        <v>2570</v>
      </c>
      <c r="B2571" s="99">
        <v>45056</v>
      </c>
      <c r="C2571" s="143">
        <v>130015</v>
      </c>
      <c r="D2571" s="152" t="s">
        <v>61</v>
      </c>
      <c r="E2571" s="100">
        <v>10999</v>
      </c>
      <c r="F2571" s="102">
        <v>7.40994518402506</v>
      </c>
      <c r="G2571" s="100">
        <v>102.16</v>
      </c>
      <c r="H2571" s="100">
        <v>757</v>
      </c>
      <c r="I2571" s="35">
        <v>9</v>
      </c>
      <c r="J2571" s="35" t="s">
        <v>166</v>
      </c>
      <c r="K2571" s="35"/>
      <c r="L2571" s="147" t="s">
        <v>261</v>
      </c>
      <c r="M2571" s="112" t="str">
        <f t="shared" si="67"/>
        <v>20235闽AU9316</v>
      </c>
    </row>
    <row r="2572" s="85" customFormat="1" ht="20.1" customHeight="1" spans="1:13">
      <c r="A2572" s="98">
        <v>2571</v>
      </c>
      <c r="B2572" s="99">
        <v>45059</v>
      </c>
      <c r="C2572" s="143">
        <v>130015</v>
      </c>
      <c r="D2572" s="152" t="s">
        <v>61</v>
      </c>
      <c r="E2572" s="100">
        <v>11097</v>
      </c>
      <c r="F2572" s="102">
        <v>7.41012472487161</v>
      </c>
      <c r="G2572" s="100">
        <v>122.67</v>
      </c>
      <c r="H2572" s="100">
        <v>909</v>
      </c>
      <c r="I2572" s="35">
        <v>100</v>
      </c>
      <c r="J2572" s="35" t="s">
        <v>62</v>
      </c>
      <c r="K2572" s="35"/>
      <c r="L2572" s="147" t="s">
        <v>261</v>
      </c>
      <c r="M2572" s="112" t="str">
        <f t="shared" si="67"/>
        <v>20235闽AU9316</v>
      </c>
    </row>
    <row r="2573" s="85" customFormat="1" ht="20.1" customHeight="1" spans="1:13">
      <c r="A2573" s="98">
        <v>2572</v>
      </c>
      <c r="B2573" s="99">
        <v>45061</v>
      </c>
      <c r="C2573" s="143">
        <v>130015</v>
      </c>
      <c r="D2573" s="152" t="s">
        <v>61</v>
      </c>
      <c r="E2573" s="100">
        <v>11175</v>
      </c>
      <c r="F2573" s="102">
        <v>7.41017964071856</v>
      </c>
      <c r="G2573" s="100">
        <v>133.6</v>
      </c>
      <c r="H2573" s="100">
        <v>990</v>
      </c>
      <c r="I2573" s="35">
        <v>110</v>
      </c>
      <c r="J2573" s="35" t="s">
        <v>166</v>
      </c>
      <c r="K2573" s="35"/>
      <c r="L2573" s="147" t="s">
        <v>261</v>
      </c>
      <c r="M2573" s="112" t="str">
        <f t="shared" si="67"/>
        <v>20235闽AU9316</v>
      </c>
    </row>
    <row r="2574" s="85" customFormat="1" ht="20.1" customHeight="1" spans="1:13">
      <c r="A2574" s="98">
        <v>2573</v>
      </c>
      <c r="B2574" s="99">
        <v>45065</v>
      </c>
      <c r="C2574" s="143">
        <v>130015</v>
      </c>
      <c r="D2574" s="152" t="s">
        <v>61</v>
      </c>
      <c r="E2574" s="100">
        <v>11316</v>
      </c>
      <c r="F2574" s="102">
        <v>7.09013643480206</v>
      </c>
      <c r="G2574" s="100">
        <v>134.13</v>
      </c>
      <c r="H2574" s="100">
        <v>951</v>
      </c>
      <c r="I2574" s="35">
        <v>159</v>
      </c>
      <c r="J2574" s="35" t="s">
        <v>62</v>
      </c>
      <c r="K2574" s="35"/>
      <c r="L2574" s="147" t="s">
        <v>261</v>
      </c>
      <c r="M2574" s="112" t="str">
        <f t="shared" si="67"/>
        <v>20235闽AU9316</v>
      </c>
    </row>
    <row r="2575" s="85" customFormat="1" ht="20.1" customHeight="1" spans="1:13">
      <c r="A2575" s="98">
        <v>2574</v>
      </c>
      <c r="B2575" s="99">
        <v>45069</v>
      </c>
      <c r="C2575" s="143">
        <v>130015</v>
      </c>
      <c r="D2575" s="152" t="s">
        <v>61</v>
      </c>
      <c r="E2575" s="100">
        <v>11429</v>
      </c>
      <c r="F2575" s="102">
        <v>7.08984072985929</v>
      </c>
      <c r="G2575" s="100">
        <v>129.34</v>
      </c>
      <c r="H2575" s="100">
        <v>917</v>
      </c>
      <c r="I2575" s="35">
        <v>203</v>
      </c>
      <c r="J2575" s="35" t="s">
        <v>62</v>
      </c>
      <c r="K2575" s="35"/>
      <c r="L2575" s="147" t="s">
        <v>261</v>
      </c>
      <c r="M2575" s="112" t="str">
        <f t="shared" si="67"/>
        <v>20235闽AU9316</v>
      </c>
    </row>
    <row r="2576" s="85" customFormat="1" ht="20.1" customHeight="1" spans="1:13">
      <c r="A2576" s="98">
        <v>2575</v>
      </c>
      <c r="B2576" s="99">
        <v>45072</v>
      </c>
      <c r="C2576" s="143">
        <v>130015</v>
      </c>
      <c r="D2576" s="152" t="s">
        <v>61</v>
      </c>
      <c r="E2576" s="100">
        <v>11542</v>
      </c>
      <c r="F2576" s="102">
        <v>7.08968450903935</v>
      </c>
      <c r="G2576" s="100">
        <v>28.21</v>
      </c>
      <c r="H2576" s="100">
        <v>200</v>
      </c>
      <c r="I2576" s="35">
        <v>3</v>
      </c>
      <c r="J2576" s="35" t="s">
        <v>166</v>
      </c>
      <c r="K2576" s="35"/>
      <c r="L2576" s="147" t="s">
        <v>261</v>
      </c>
      <c r="M2576" s="112" t="str">
        <f t="shared" si="67"/>
        <v>20235闽AU9316</v>
      </c>
    </row>
    <row r="2577" s="85" customFormat="1" ht="20.1" customHeight="1" spans="1:13">
      <c r="A2577" s="98">
        <v>2576</v>
      </c>
      <c r="B2577" s="99">
        <v>45073</v>
      </c>
      <c r="C2577" s="143">
        <v>130015</v>
      </c>
      <c r="D2577" s="152" t="s">
        <v>61</v>
      </c>
      <c r="E2577" s="100">
        <v>11577</v>
      </c>
      <c r="F2577" s="102">
        <v>7.08987272585305</v>
      </c>
      <c r="G2577" s="100">
        <v>128.07</v>
      </c>
      <c r="H2577" s="100">
        <v>908</v>
      </c>
      <c r="I2577" s="35">
        <v>95</v>
      </c>
      <c r="J2577" s="35" t="s">
        <v>62</v>
      </c>
      <c r="K2577" s="35"/>
      <c r="L2577" s="147" t="s">
        <v>261</v>
      </c>
      <c r="M2577" s="112" t="str">
        <f t="shared" si="67"/>
        <v>20235闽AU9316</v>
      </c>
    </row>
    <row r="2578" s="85" customFormat="1" ht="20.1" customHeight="1" spans="1:13">
      <c r="A2578" s="98">
        <v>2577</v>
      </c>
      <c r="B2578" s="99">
        <v>45077</v>
      </c>
      <c r="C2578" s="143">
        <v>130015</v>
      </c>
      <c r="D2578" s="152" t="s">
        <v>61</v>
      </c>
      <c r="E2578" s="100">
        <v>11717</v>
      </c>
      <c r="F2578" s="102">
        <v>7.17002059895421</v>
      </c>
      <c r="G2578" s="100">
        <v>126.22</v>
      </c>
      <c r="H2578" s="100">
        <v>905</v>
      </c>
      <c r="I2578" s="35">
        <v>190</v>
      </c>
      <c r="J2578" s="35" t="s">
        <v>62</v>
      </c>
      <c r="K2578" s="35"/>
      <c r="L2578" s="147" t="s">
        <v>261</v>
      </c>
      <c r="M2578" s="112" t="str">
        <f t="shared" si="67"/>
        <v>20235闽AU9316</v>
      </c>
    </row>
    <row r="2579" s="85" customFormat="1" ht="20.1" customHeight="1" spans="1:13">
      <c r="A2579" s="98">
        <v>2578</v>
      </c>
      <c r="B2579" s="99"/>
      <c r="C2579" s="143"/>
      <c r="D2579" s="152"/>
      <c r="E2579" s="100"/>
      <c r="F2579" s="102"/>
      <c r="G2579" s="100"/>
      <c r="H2579" s="100"/>
      <c r="I2579" s="35"/>
      <c r="J2579" s="35"/>
      <c r="K2579" s="35"/>
      <c r="L2579" s="147"/>
      <c r="M2579" s="112" t="str">
        <f t="shared" si="67"/>
        <v>19001</v>
      </c>
    </row>
    <row r="2580" s="85" customFormat="1" ht="20.1" customHeight="1" spans="1:13">
      <c r="A2580" s="98">
        <v>2579</v>
      </c>
      <c r="B2580" s="99">
        <v>45050</v>
      </c>
      <c r="C2580" s="143">
        <v>144001</v>
      </c>
      <c r="D2580" s="152" t="s">
        <v>41</v>
      </c>
      <c r="E2580" s="100">
        <v>166867</v>
      </c>
      <c r="F2580" s="102">
        <v>7.41001028453891</v>
      </c>
      <c r="G2580" s="100">
        <v>116.68</v>
      </c>
      <c r="H2580" s="100">
        <v>864.6</v>
      </c>
      <c r="I2580" s="35">
        <v>450.72</v>
      </c>
      <c r="J2580" s="35" t="s">
        <v>42</v>
      </c>
      <c r="K2580" s="35"/>
      <c r="L2580" s="147" t="s">
        <v>261</v>
      </c>
      <c r="M2580" s="112" t="str">
        <f t="shared" si="67"/>
        <v>20235闽AR5325</v>
      </c>
    </row>
    <row r="2581" s="85" customFormat="1" ht="20.1" customHeight="1" spans="1:13">
      <c r="A2581" s="98">
        <v>2580</v>
      </c>
      <c r="B2581" s="99">
        <v>45053</v>
      </c>
      <c r="C2581" s="143">
        <v>144001</v>
      </c>
      <c r="D2581" s="152" t="s">
        <v>41</v>
      </c>
      <c r="E2581" s="100">
        <v>167187</v>
      </c>
      <c r="F2581" s="102">
        <v>7.40997306443815</v>
      </c>
      <c r="G2581" s="100">
        <v>144.79</v>
      </c>
      <c r="H2581" s="100">
        <v>1072.89</v>
      </c>
      <c r="I2581" s="35">
        <v>331.33</v>
      </c>
      <c r="J2581" s="35" t="s">
        <v>42</v>
      </c>
      <c r="K2581" s="35"/>
      <c r="L2581" s="147" t="s">
        <v>261</v>
      </c>
      <c r="M2581" s="112" t="str">
        <f t="shared" si="67"/>
        <v>20235闽AR5325</v>
      </c>
    </row>
    <row r="2582" s="85" customFormat="1" ht="20.1" customHeight="1" spans="1:13">
      <c r="A2582" s="98">
        <v>2581</v>
      </c>
      <c r="B2582" s="99">
        <v>45057</v>
      </c>
      <c r="C2582" s="143">
        <v>144001</v>
      </c>
      <c r="D2582" s="152" t="s">
        <v>41</v>
      </c>
      <c r="E2582" s="100">
        <v>167487</v>
      </c>
      <c r="F2582" s="102">
        <v>7.41002597767324</v>
      </c>
      <c r="G2582" s="100">
        <v>142.43</v>
      </c>
      <c r="H2582" s="100">
        <v>1055.41</v>
      </c>
      <c r="I2582" s="35">
        <v>275.92</v>
      </c>
      <c r="J2582" s="35" t="s">
        <v>42</v>
      </c>
      <c r="K2582" s="35"/>
      <c r="L2582" s="147" t="s">
        <v>261</v>
      </c>
      <c r="M2582" s="112" t="str">
        <f t="shared" si="67"/>
        <v>20235闽AR5325</v>
      </c>
    </row>
    <row r="2583" s="85" customFormat="1" ht="20.1" customHeight="1" spans="1:13">
      <c r="A2583" s="98">
        <v>2582</v>
      </c>
      <c r="B2583" s="99">
        <v>45061</v>
      </c>
      <c r="C2583" s="143">
        <v>144001</v>
      </c>
      <c r="D2583" s="152" t="s">
        <v>41</v>
      </c>
      <c r="E2583" s="100">
        <v>167795</v>
      </c>
      <c r="F2583" s="102">
        <v>7.41002886002886</v>
      </c>
      <c r="G2583" s="100">
        <v>138.6</v>
      </c>
      <c r="H2583" s="100">
        <v>1027.03</v>
      </c>
      <c r="I2583" s="35">
        <v>248.89</v>
      </c>
      <c r="J2583" s="35" t="s">
        <v>42</v>
      </c>
      <c r="K2583" s="35"/>
      <c r="L2583" s="147" t="s">
        <v>261</v>
      </c>
      <c r="M2583" s="112" t="str">
        <f t="shared" si="67"/>
        <v>20235闽AR5325</v>
      </c>
    </row>
    <row r="2584" s="85" customFormat="1" ht="20.1" customHeight="1" spans="1:13">
      <c r="A2584" s="98">
        <v>2583</v>
      </c>
      <c r="B2584" s="99">
        <v>45064</v>
      </c>
      <c r="C2584" s="143">
        <v>144001</v>
      </c>
      <c r="D2584" s="152" t="s">
        <v>41</v>
      </c>
      <c r="E2584" s="100">
        <v>168089</v>
      </c>
      <c r="F2584" s="102">
        <v>7.09003831417624</v>
      </c>
      <c r="G2584" s="100">
        <v>140.94</v>
      </c>
      <c r="H2584" s="100">
        <v>999.27</v>
      </c>
      <c r="I2584" s="35">
        <v>249.62</v>
      </c>
      <c r="J2584" s="35" t="s">
        <v>42</v>
      </c>
      <c r="K2584" s="35"/>
      <c r="L2584" s="147" t="s">
        <v>261</v>
      </c>
      <c r="M2584" s="112" t="str">
        <f t="shared" si="67"/>
        <v>20235闽AR5325</v>
      </c>
    </row>
    <row r="2585" s="85" customFormat="1" ht="20.1" customHeight="1" spans="1:13">
      <c r="A2585" s="98">
        <v>2584</v>
      </c>
      <c r="B2585" s="99">
        <v>45067</v>
      </c>
      <c r="C2585" s="143">
        <v>144001</v>
      </c>
      <c r="D2585" s="152" t="s">
        <v>41</v>
      </c>
      <c r="E2585" s="100">
        <v>168398</v>
      </c>
      <c r="F2585" s="102">
        <v>7.09000656982261</v>
      </c>
      <c r="G2585" s="100">
        <v>136.99</v>
      </c>
      <c r="H2585" s="100">
        <v>971.26</v>
      </c>
      <c r="I2585" s="35">
        <v>208.36</v>
      </c>
      <c r="J2585" s="35" t="s">
        <v>42</v>
      </c>
      <c r="K2585" s="35"/>
      <c r="L2585" s="147" t="s">
        <v>261</v>
      </c>
      <c r="M2585" s="112" t="str">
        <f t="shared" si="67"/>
        <v>20235闽AR5325</v>
      </c>
    </row>
    <row r="2586" s="85" customFormat="1" ht="20.1" customHeight="1" spans="1:13">
      <c r="A2586" s="98">
        <v>2585</v>
      </c>
      <c r="B2586" s="99">
        <v>45071</v>
      </c>
      <c r="C2586" s="143">
        <v>144001</v>
      </c>
      <c r="D2586" s="152" t="s">
        <v>41</v>
      </c>
      <c r="E2586" s="100">
        <v>168665</v>
      </c>
      <c r="F2586" s="102">
        <v>7.08998090201263</v>
      </c>
      <c r="G2586" s="100">
        <v>136.14</v>
      </c>
      <c r="H2586" s="100">
        <v>965.23</v>
      </c>
      <c r="I2586" s="35">
        <v>243.13</v>
      </c>
      <c r="J2586" s="35" t="s">
        <v>42</v>
      </c>
      <c r="K2586" s="35"/>
      <c r="L2586" s="147" t="s">
        <v>261</v>
      </c>
      <c r="M2586" s="112" t="str">
        <f t="shared" si="67"/>
        <v>20235闽AR5325</v>
      </c>
    </row>
    <row r="2587" s="85" customFormat="1" ht="20.1" customHeight="1" spans="1:13">
      <c r="A2587" s="98">
        <v>2586</v>
      </c>
      <c r="B2587" s="99">
        <v>45074</v>
      </c>
      <c r="C2587" s="143">
        <v>144001</v>
      </c>
      <c r="D2587" s="152" t="s">
        <v>41</v>
      </c>
      <c r="E2587" s="100">
        <v>168973</v>
      </c>
      <c r="F2587" s="102">
        <v>7.08998905908096</v>
      </c>
      <c r="G2587" s="100">
        <v>146.24</v>
      </c>
      <c r="H2587" s="100">
        <v>1036.84</v>
      </c>
      <c r="I2587" s="35">
        <v>1206.29</v>
      </c>
      <c r="J2587" s="35" t="s">
        <v>42</v>
      </c>
      <c r="K2587" s="35"/>
      <c r="L2587" s="147" t="s">
        <v>261</v>
      </c>
      <c r="M2587" s="112" t="str">
        <f t="shared" si="67"/>
        <v>20235闽AR5325</v>
      </c>
    </row>
    <row r="2588" s="85" customFormat="1" ht="20.1" customHeight="1" spans="1:13">
      <c r="A2588" s="98">
        <v>2587</v>
      </c>
      <c r="B2588" s="99"/>
      <c r="C2588" s="143"/>
      <c r="D2588" s="152"/>
      <c r="E2588" s="100"/>
      <c r="F2588" s="102"/>
      <c r="G2588" s="100"/>
      <c r="H2588" s="100"/>
      <c r="I2588" s="35"/>
      <c r="J2588" s="35"/>
      <c r="K2588" s="35"/>
      <c r="L2588" s="147"/>
      <c r="M2588" s="112" t="str">
        <f t="shared" si="67"/>
        <v>19001</v>
      </c>
    </row>
    <row r="2589" s="85" customFormat="1" ht="20.1" customHeight="1" spans="1:13">
      <c r="A2589" s="98">
        <v>2588</v>
      </c>
      <c r="B2589" s="99">
        <v>45048</v>
      </c>
      <c r="C2589" s="143">
        <v>141012</v>
      </c>
      <c r="D2589" s="152" t="s">
        <v>34</v>
      </c>
      <c r="E2589" s="100">
        <v>55728</v>
      </c>
      <c r="F2589" s="102">
        <v>7.40997314921366</v>
      </c>
      <c r="G2589" s="100">
        <v>130.35</v>
      </c>
      <c r="H2589" s="100">
        <v>965.89</v>
      </c>
      <c r="I2589" s="35">
        <v>2468.63</v>
      </c>
      <c r="J2589" s="35" t="s">
        <v>450</v>
      </c>
      <c r="K2589" s="35"/>
      <c r="L2589" s="147" t="s">
        <v>261</v>
      </c>
      <c r="M2589" s="112" t="str">
        <f t="shared" si="67"/>
        <v>20235闽AU9387</v>
      </c>
    </row>
    <row r="2590" s="85" customFormat="1" ht="20.1" customHeight="1" spans="1:13">
      <c r="A2590" s="98">
        <v>2589</v>
      </c>
      <c r="B2590" s="99">
        <v>45049</v>
      </c>
      <c r="C2590" s="143">
        <v>141012</v>
      </c>
      <c r="D2590" s="152" t="s">
        <v>34</v>
      </c>
      <c r="E2590" s="100">
        <v>56025</v>
      </c>
      <c r="F2590" s="102">
        <v>7.40951298086034</v>
      </c>
      <c r="G2590" s="100">
        <v>105.54</v>
      </c>
      <c r="H2590" s="100">
        <v>782</v>
      </c>
      <c r="I2590" s="35">
        <v>1686.63</v>
      </c>
      <c r="J2590" s="35" t="s">
        <v>35</v>
      </c>
      <c r="K2590" s="35"/>
      <c r="L2590" s="147" t="s">
        <v>261</v>
      </c>
      <c r="M2590" s="112" t="str">
        <f t="shared" si="67"/>
        <v>20235闽AU9387</v>
      </c>
    </row>
    <row r="2591" s="85" customFormat="1" ht="20.1" customHeight="1" spans="1:13">
      <c r="A2591" s="98">
        <v>2590</v>
      </c>
      <c r="B2591" s="99">
        <v>45050</v>
      </c>
      <c r="C2591" s="143">
        <v>141012</v>
      </c>
      <c r="D2591" s="152" t="s">
        <v>34</v>
      </c>
      <c r="E2591" s="100">
        <v>56322</v>
      </c>
      <c r="F2591" s="102">
        <v>7.40969435010806</v>
      </c>
      <c r="G2591" s="100">
        <v>97.17</v>
      </c>
      <c r="H2591" s="100">
        <v>720</v>
      </c>
      <c r="I2591" s="35">
        <v>966.63</v>
      </c>
      <c r="J2591" s="35" t="s">
        <v>35</v>
      </c>
      <c r="K2591" s="35"/>
      <c r="L2591" s="147" t="s">
        <v>261</v>
      </c>
      <c r="M2591" s="112" t="str">
        <f t="shared" si="67"/>
        <v>20235闽AU9387</v>
      </c>
    </row>
    <row r="2592" s="85" customFormat="1" ht="20.1" customHeight="1" spans="1:13">
      <c r="A2592" s="98">
        <v>2591</v>
      </c>
      <c r="B2592" s="99">
        <v>45051</v>
      </c>
      <c r="C2592" s="143">
        <v>141012</v>
      </c>
      <c r="D2592" s="152" t="s">
        <v>34</v>
      </c>
      <c r="E2592" s="100">
        <v>56545</v>
      </c>
      <c r="F2592" s="102">
        <v>7.40954580446497</v>
      </c>
      <c r="G2592" s="100">
        <v>103.92</v>
      </c>
      <c r="H2592" s="100">
        <v>770</v>
      </c>
      <c r="I2592" s="35">
        <v>196.63</v>
      </c>
      <c r="J2592" s="35" t="s">
        <v>35</v>
      </c>
      <c r="K2592" s="35"/>
      <c r="L2592" s="147" t="s">
        <v>261</v>
      </c>
      <c r="M2592" s="112" t="str">
        <f t="shared" si="67"/>
        <v>20235闽AU9387</v>
      </c>
    </row>
    <row r="2593" s="85" customFormat="1" ht="20.1" customHeight="1" spans="1:13">
      <c r="A2593" s="98">
        <v>2592</v>
      </c>
      <c r="B2593" s="99">
        <v>45052</v>
      </c>
      <c r="C2593" s="143">
        <v>141012</v>
      </c>
      <c r="D2593" s="152" t="s">
        <v>34</v>
      </c>
      <c r="E2593" s="100">
        <v>56712</v>
      </c>
      <c r="F2593" s="102">
        <v>7.40975971207791</v>
      </c>
      <c r="G2593" s="100">
        <v>94.47</v>
      </c>
      <c r="H2593" s="100">
        <v>700</v>
      </c>
      <c r="I2593" s="35">
        <v>1496.63</v>
      </c>
      <c r="J2593" s="35" t="s">
        <v>35</v>
      </c>
      <c r="K2593" s="35"/>
      <c r="L2593" s="147" t="s">
        <v>261</v>
      </c>
      <c r="M2593" s="112" t="str">
        <f t="shared" si="67"/>
        <v>20235闽AU9387</v>
      </c>
    </row>
    <row r="2594" s="85" customFormat="1" ht="20.1" customHeight="1" spans="1:13">
      <c r="A2594" s="98">
        <v>2593</v>
      </c>
      <c r="B2594" s="99">
        <v>45053</v>
      </c>
      <c r="C2594" s="143">
        <v>141012</v>
      </c>
      <c r="D2594" s="152" t="s">
        <v>34</v>
      </c>
      <c r="E2594" s="100">
        <v>56946</v>
      </c>
      <c r="F2594" s="102">
        <v>7.40975971207791</v>
      </c>
      <c r="G2594" s="100">
        <v>94.47</v>
      </c>
      <c r="H2594" s="100">
        <v>700</v>
      </c>
      <c r="I2594" s="35">
        <v>796.63</v>
      </c>
      <c r="J2594" s="35" t="s">
        <v>35</v>
      </c>
      <c r="K2594" s="35"/>
      <c r="L2594" s="147" t="s">
        <v>261</v>
      </c>
      <c r="M2594" s="112" t="str">
        <f t="shared" si="67"/>
        <v>20235闽AU9387</v>
      </c>
    </row>
    <row r="2595" s="85" customFormat="1" ht="20.1" customHeight="1" spans="1:13">
      <c r="A2595" s="98">
        <v>2594</v>
      </c>
      <c r="B2595" s="99">
        <v>45054</v>
      </c>
      <c r="C2595" s="143">
        <v>141012</v>
      </c>
      <c r="D2595" s="152" t="s">
        <v>34</v>
      </c>
      <c r="E2595" s="100">
        <v>57173</v>
      </c>
      <c r="F2595" s="102">
        <v>7.40975971207791</v>
      </c>
      <c r="G2595" s="100">
        <v>94.47</v>
      </c>
      <c r="H2595" s="100">
        <v>700</v>
      </c>
      <c r="I2595" s="35">
        <v>2074.63</v>
      </c>
      <c r="J2595" s="35" t="s">
        <v>35</v>
      </c>
      <c r="K2595" s="35"/>
      <c r="L2595" s="147" t="s">
        <v>261</v>
      </c>
      <c r="M2595" s="112" t="str">
        <f t="shared" si="67"/>
        <v>20235闽AU9387</v>
      </c>
    </row>
    <row r="2596" s="85" customFormat="1" ht="20.1" customHeight="1" spans="1:13">
      <c r="A2596" s="98">
        <v>2595</v>
      </c>
      <c r="B2596" s="99">
        <v>45055</v>
      </c>
      <c r="C2596" s="143">
        <v>141012</v>
      </c>
      <c r="D2596" s="152" t="s">
        <v>34</v>
      </c>
      <c r="E2596" s="100">
        <v>57471</v>
      </c>
      <c r="F2596" s="102">
        <v>7.40991902834008</v>
      </c>
      <c r="G2596" s="100">
        <v>118.56</v>
      </c>
      <c r="H2596" s="100">
        <v>878.52</v>
      </c>
      <c r="I2596" s="35">
        <v>1196.11</v>
      </c>
      <c r="J2596" s="35" t="s">
        <v>450</v>
      </c>
      <c r="K2596" s="35"/>
      <c r="L2596" s="147" t="s">
        <v>261</v>
      </c>
      <c r="M2596" s="112" t="str">
        <f t="shared" si="67"/>
        <v>20235闽AU9387</v>
      </c>
    </row>
    <row r="2597" s="85" customFormat="1" ht="20.1" customHeight="1" spans="1:13">
      <c r="A2597" s="98">
        <v>2596</v>
      </c>
      <c r="B2597" s="99">
        <v>45056</v>
      </c>
      <c r="C2597" s="143">
        <v>141012</v>
      </c>
      <c r="D2597" s="152" t="s">
        <v>34</v>
      </c>
      <c r="E2597" s="100">
        <v>57789</v>
      </c>
      <c r="F2597" s="102">
        <v>7.40994623655914</v>
      </c>
      <c r="G2597" s="100">
        <v>119.04</v>
      </c>
      <c r="H2597" s="100">
        <v>882.08</v>
      </c>
      <c r="I2597" s="35">
        <v>293.03</v>
      </c>
      <c r="J2597" s="35" t="s">
        <v>450</v>
      </c>
      <c r="K2597" s="35"/>
      <c r="L2597" s="147" t="s">
        <v>261</v>
      </c>
      <c r="M2597" s="112" t="str">
        <f t="shared" si="67"/>
        <v>20235闽AU9387</v>
      </c>
    </row>
    <row r="2598" s="85" customFormat="1" ht="20.1" customHeight="1" spans="1:13">
      <c r="A2598" s="98">
        <v>2597</v>
      </c>
      <c r="B2598" s="99">
        <v>45056</v>
      </c>
      <c r="C2598" s="143">
        <v>141012</v>
      </c>
      <c r="D2598" s="152" t="s">
        <v>34</v>
      </c>
      <c r="E2598" s="100">
        <v>58025</v>
      </c>
      <c r="F2598" s="102">
        <v>7.40835030549898</v>
      </c>
      <c r="G2598" s="100">
        <v>39.28</v>
      </c>
      <c r="H2598" s="100">
        <v>291</v>
      </c>
      <c r="I2598" s="35">
        <v>2.03</v>
      </c>
      <c r="J2598" s="35" t="s">
        <v>35</v>
      </c>
      <c r="K2598" s="35"/>
      <c r="L2598" s="147" t="s">
        <v>261</v>
      </c>
      <c r="M2598" s="112" t="str">
        <f t="shared" si="67"/>
        <v>20235闽AU9387</v>
      </c>
    </row>
    <row r="2599" s="85" customFormat="1" ht="20.1" customHeight="1" spans="1:13">
      <c r="A2599" s="98">
        <v>2598</v>
      </c>
      <c r="B2599" s="99">
        <v>45057</v>
      </c>
      <c r="C2599" s="143">
        <v>141012</v>
      </c>
      <c r="D2599" s="152" t="s">
        <v>34</v>
      </c>
      <c r="E2599" s="100">
        <v>58100</v>
      </c>
      <c r="F2599" s="102">
        <v>7.40954580446497</v>
      </c>
      <c r="G2599" s="100">
        <v>103.92</v>
      </c>
      <c r="H2599" s="100">
        <v>770</v>
      </c>
      <c r="I2599" s="35">
        <v>1232.03</v>
      </c>
      <c r="J2599" s="35" t="s">
        <v>35</v>
      </c>
      <c r="K2599" s="35"/>
      <c r="L2599" s="147" t="s">
        <v>261</v>
      </c>
      <c r="M2599" s="112" t="str">
        <f t="shared" si="67"/>
        <v>20235闽AU9387</v>
      </c>
    </row>
    <row r="2600" s="85" customFormat="1" ht="20.1" customHeight="1" spans="1:13">
      <c r="A2600" s="98">
        <v>2599</v>
      </c>
      <c r="B2600" s="99">
        <v>45058</v>
      </c>
      <c r="C2600" s="143">
        <v>141012</v>
      </c>
      <c r="D2600" s="152" t="s">
        <v>34</v>
      </c>
      <c r="E2600" s="100">
        <v>58411</v>
      </c>
      <c r="F2600" s="102">
        <v>7.40976814596447</v>
      </c>
      <c r="G2600" s="100">
        <v>125.51</v>
      </c>
      <c r="H2600" s="100">
        <v>930</v>
      </c>
      <c r="I2600" s="35">
        <v>277.03</v>
      </c>
      <c r="J2600" s="35" t="s">
        <v>35</v>
      </c>
      <c r="K2600" s="35"/>
      <c r="L2600" s="147" t="s">
        <v>261</v>
      </c>
      <c r="M2600" s="112" t="str">
        <f t="shared" si="67"/>
        <v>20235闽AU9387</v>
      </c>
    </row>
    <row r="2601" s="85" customFormat="1" ht="20.1" customHeight="1" spans="1:13">
      <c r="A2601" s="98">
        <v>2600</v>
      </c>
      <c r="B2601" s="99">
        <v>45059</v>
      </c>
      <c r="C2601" s="143">
        <v>141012</v>
      </c>
      <c r="D2601" s="152" t="s">
        <v>34</v>
      </c>
      <c r="E2601" s="100">
        <v>58700</v>
      </c>
      <c r="F2601" s="102">
        <v>7.40966301258628</v>
      </c>
      <c r="G2601" s="100">
        <v>98.52</v>
      </c>
      <c r="H2601" s="100">
        <v>730</v>
      </c>
      <c r="I2601" s="35">
        <v>2547.03</v>
      </c>
      <c r="J2601" s="35" t="s">
        <v>35</v>
      </c>
      <c r="K2601" s="35"/>
      <c r="L2601" s="147" t="s">
        <v>261</v>
      </c>
      <c r="M2601" s="112" t="str">
        <f t="shared" si="67"/>
        <v>20235闽AU9387</v>
      </c>
    </row>
    <row r="2602" s="85" customFormat="1" ht="20.1" customHeight="1" spans="1:13">
      <c r="A2602" s="98">
        <v>2601</v>
      </c>
      <c r="B2602" s="99">
        <v>45061</v>
      </c>
      <c r="C2602" s="143">
        <v>141012</v>
      </c>
      <c r="D2602" s="152" t="s">
        <v>34</v>
      </c>
      <c r="E2602" s="100">
        <v>58950</v>
      </c>
      <c r="F2602" s="102">
        <v>7.4095739494979</v>
      </c>
      <c r="G2602" s="100">
        <v>102.57</v>
      </c>
      <c r="H2602" s="100">
        <v>760</v>
      </c>
      <c r="I2602" s="35">
        <v>1787.03</v>
      </c>
      <c r="J2602" s="35" t="s">
        <v>35</v>
      </c>
      <c r="K2602" s="35"/>
      <c r="L2602" s="147" t="s">
        <v>261</v>
      </c>
      <c r="M2602" s="112" t="str">
        <f t="shared" si="67"/>
        <v>20235闽AU9387</v>
      </c>
    </row>
    <row r="2603" s="85" customFormat="1" ht="20.1" customHeight="1" spans="1:13">
      <c r="A2603" s="98">
        <v>2602</v>
      </c>
      <c r="B2603" s="99">
        <v>45062</v>
      </c>
      <c r="C2603" s="143">
        <v>141012</v>
      </c>
      <c r="D2603" s="152" t="s">
        <v>34</v>
      </c>
      <c r="E2603" s="100">
        <v>59232</v>
      </c>
      <c r="F2603" s="102">
        <v>7.40941537905485</v>
      </c>
      <c r="G2603" s="100">
        <v>110.67</v>
      </c>
      <c r="H2603" s="100">
        <v>820</v>
      </c>
      <c r="I2603" s="35">
        <v>967.03</v>
      </c>
      <c r="J2603" s="35" t="s">
        <v>35</v>
      </c>
      <c r="K2603" s="35"/>
      <c r="L2603" s="147" t="s">
        <v>261</v>
      </c>
      <c r="M2603" s="112" t="str">
        <f t="shared" si="67"/>
        <v>20235闽AU9387</v>
      </c>
    </row>
    <row r="2604" s="85" customFormat="1" ht="20.1" customHeight="1" spans="1:13">
      <c r="A2604" s="98">
        <v>2603</v>
      </c>
      <c r="B2604" s="99">
        <v>45063</v>
      </c>
      <c r="C2604" s="143">
        <v>141012</v>
      </c>
      <c r="D2604" s="152" t="s">
        <v>34</v>
      </c>
      <c r="E2604" s="100">
        <v>59531</v>
      </c>
      <c r="F2604" s="102">
        <v>7.08940527766837</v>
      </c>
      <c r="G2604" s="100">
        <v>101.56</v>
      </c>
      <c r="H2604" s="100">
        <v>720</v>
      </c>
      <c r="I2604" s="35">
        <v>247.03</v>
      </c>
      <c r="J2604" s="35" t="s">
        <v>35</v>
      </c>
      <c r="K2604" s="35"/>
      <c r="L2604" s="147" t="s">
        <v>261</v>
      </c>
      <c r="M2604" s="112" t="str">
        <f t="shared" si="67"/>
        <v>20235闽AU9387</v>
      </c>
    </row>
    <row r="2605" s="85" customFormat="1" ht="20.1" customHeight="1" spans="1:13">
      <c r="A2605" s="98">
        <v>2604</v>
      </c>
      <c r="B2605" s="99">
        <v>45065</v>
      </c>
      <c r="C2605" s="143">
        <v>141012</v>
      </c>
      <c r="D2605" s="152" t="s">
        <v>34</v>
      </c>
      <c r="E2605" s="100">
        <v>59754</v>
      </c>
      <c r="F2605" s="102">
        <v>7.08971553610503</v>
      </c>
      <c r="G2605" s="100">
        <v>114.25</v>
      </c>
      <c r="H2605" s="100">
        <v>810</v>
      </c>
      <c r="I2605" s="35">
        <v>410.03</v>
      </c>
      <c r="J2605" s="35" t="s">
        <v>35</v>
      </c>
      <c r="K2605" s="35"/>
      <c r="L2605" s="147" t="s">
        <v>261</v>
      </c>
      <c r="M2605" s="112" t="str">
        <f t="shared" si="67"/>
        <v>20235闽AU9387</v>
      </c>
    </row>
    <row r="2606" s="85" customFormat="1" ht="20.1" customHeight="1" spans="1:13">
      <c r="A2606" s="98">
        <v>2605</v>
      </c>
      <c r="B2606" s="99">
        <v>45067</v>
      </c>
      <c r="C2606" s="143">
        <v>141012</v>
      </c>
      <c r="D2606" s="152" t="s">
        <v>34</v>
      </c>
      <c r="E2606" s="100">
        <v>60013</v>
      </c>
      <c r="F2606" s="102">
        <v>7.08955223880597</v>
      </c>
      <c r="G2606" s="100">
        <v>107.2</v>
      </c>
      <c r="H2606" s="100">
        <v>760</v>
      </c>
      <c r="I2606" s="35">
        <v>1150.03</v>
      </c>
      <c r="J2606" s="35" t="s">
        <v>35</v>
      </c>
      <c r="K2606" s="35"/>
      <c r="L2606" s="147" t="s">
        <v>261</v>
      </c>
      <c r="M2606" s="112" t="str">
        <f t="shared" si="67"/>
        <v>20235闽AU9387</v>
      </c>
    </row>
    <row r="2607" s="85" customFormat="1" ht="20.1" customHeight="1" spans="1:13">
      <c r="A2607" s="98">
        <v>2606</v>
      </c>
      <c r="B2607" s="99">
        <v>45068</v>
      </c>
      <c r="C2607" s="143">
        <v>141012</v>
      </c>
      <c r="D2607" s="152" t="s">
        <v>34</v>
      </c>
      <c r="E2607" s="100">
        <v>60360</v>
      </c>
      <c r="F2607" s="102">
        <v>7.08971553610503</v>
      </c>
      <c r="G2607" s="100">
        <v>114.25</v>
      </c>
      <c r="H2607" s="100">
        <v>810</v>
      </c>
      <c r="I2607" s="35">
        <v>340.03</v>
      </c>
      <c r="J2607" s="35" t="s">
        <v>35</v>
      </c>
      <c r="K2607" s="35"/>
      <c r="L2607" s="147" t="s">
        <v>261</v>
      </c>
      <c r="M2607" s="112" t="str">
        <f t="shared" si="67"/>
        <v>20235闽AU9387</v>
      </c>
    </row>
    <row r="2608" s="85" customFormat="1" ht="20.1" customHeight="1" spans="1:13">
      <c r="A2608" s="98">
        <v>2607</v>
      </c>
      <c r="B2608" s="99">
        <v>45069</v>
      </c>
      <c r="C2608" s="143">
        <v>141012</v>
      </c>
      <c r="D2608" s="152" t="s">
        <v>34</v>
      </c>
      <c r="E2608" s="100">
        <v>60583</v>
      </c>
      <c r="F2608" s="102">
        <v>7.08860759493671</v>
      </c>
      <c r="G2608" s="100">
        <v>39.5</v>
      </c>
      <c r="H2608" s="100">
        <v>280</v>
      </c>
      <c r="I2608" s="35">
        <v>7.03</v>
      </c>
      <c r="J2608" s="35" t="s">
        <v>35</v>
      </c>
      <c r="K2608" s="35"/>
      <c r="L2608" s="147" t="s">
        <v>261</v>
      </c>
      <c r="M2608" s="112" t="str">
        <f t="shared" si="67"/>
        <v>20235闽AU9387</v>
      </c>
    </row>
    <row r="2609" s="85" customFormat="1" ht="20.1" customHeight="1" spans="1:13">
      <c r="A2609" s="98">
        <v>2608</v>
      </c>
      <c r="B2609" s="99">
        <v>45069</v>
      </c>
      <c r="C2609" s="143">
        <v>141012</v>
      </c>
      <c r="D2609" s="152" t="s">
        <v>34</v>
      </c>
      <c r="E2609" s="100">
        <v>60657</v>
      </c>
      <c r="F2609" s="102">
        <v>7.08963167979561</v>
      </c>
      <c r="G2609" s="100">
        <v>93.94</v>
      </c>
      <c r="H2609" s="100">
        <v>666</v>
      </c>
      <c r="I2609" s="35">
        <v>1341.03</v>
      </c>
      <c r="J2609" s="35" t="s">
        <v>35</v>
      </c>
      <c r="K2609" s="35"/>
      <c r="L2609" s="147" t="s">
        <v>261</v>
      </c>
      <c r="M2609" s="112" t="str">
        <f t="shared" si="67"/>
        <v>20235闽AU9387</v>
      </c>
    </row>
    <row r="2610" s="85" customFormat="1" ht="20.1" customHeight="1" spans="1:13">
      <c r="A2610" s="98">
        <v>2609</v>
      </c>
      <c r="B2610" s="99">
        <v>45072</v>
      </c>
      <c r="C2610" s="143">
        <v>141012</v>
      </c>
      <c r="D2610" s="152" t="s">
        <v>34</v>
      </c>
      <c r="E2610" s="100">
        <v>61020</v>
      </c>
      <c r="F2610" s="102">
        <v>7.08996376240744</v>
      </c>
      <c r="G2610" s="100">
        <v>126.94</v>
      </c>
      <c r="H2610" s="100">
        <v>900</v>
      </c>
      <c r="I2610" s="35">
        <v>441.03</v>
      </c>
      <c r="J2610" s="35" t="s">
        <v>35</v>
      </c>
      <c r="K2610" s="35"/>
      <c r="L2610" s="147" t="s">
        <v>261</v>
      </c>
      <c r="M2610" s="112" t="str">
        <f t="shared" ref="M2610:M2673" si="68">YEAR(B2610)&amp;MONTH(B2610)&amp;D2610</f>
        <v>20235闽AU9387</v>
      </c>
    </row>
    <row r="2611" s="85" customFormat="1" ht="20.1" customHeight="1" spans="1:13">
      <c r="A2611" s="98">
        <v>2610</v>
      </c>
      <c r="B2611" s="99">
        <v>45072</v>
      </c>
      <c r="C2611" s="143">
        <v>141012</v>
      </c>
      <c r="D2611" s="152" t="s">
        <v>34</v>
      </c>
      <c r="E2611" s="100">
        <v>61305</v>
      </c>
      <c r="F2611" s="102">
        <v>7.08909315891815</v>
      </c>
      <c r="G2611" s="100">
        <v>56.57</v>
      </c>
      <c r="H2611" s="100">
        <v>401.03</v>
      </c>
      <c r="I2611" s="35">
        <v>0</v>
      </c>
      <c r="J2611" s="35" t="s">
        <v>35</v>
      </c>
      <c r="K2611" s="35"/>
      <c r="L2611" s="147" t="s">
        <v>261</v>
      </c>
      <c r="M2611" s="112" t="str">
        <f t="shared" si="68"/>
        <v>20235闽AU9387</v>
      </c>
    </row>
    <row r="2612" s="85" customFormat="1" ht="20.1" customHeight="1" spans="1:13">
      <c r="A2612" s="98">
        <v>2611</v>
      </c>
      <c r="B2612" s="99">
        <v>45073</v>
      </c>
      <c r="C2612" s="143">
        <v>141012</v>
      </c>
      <c r="D2612" s="152" t="s">
        <v>34</v>
      </c>
      <c r="E2612" s="100">
        <v>61454</v>
      </c>
      <c r="F2612" s="102">
        <v>7.08932550131659</v>
      </c>
      <c r="G2612" s="100">
        <v>98.74</v>
      </c>
      <c r="H2612" s="100">
        <v>700</v>
      </c>
      <c r="I2612" s="35">
        <v>1300</v>
      </c>
      <c r="J2612" s="35" t="s">
        <v>35</v>
      </c>
      <c r="K2612" s="35"/>
      <c r="L2612" s="147" t="s">
        <v>261</v>
      </c>
      <c r="M2612" s="112" t="str">
        <f t="shared" si="68"/>
        <v>20235闽AU9387</v>
      </c>
    </row>
    <row r="2613" s="85" customFormat="1" ht="20.1" customHeight="1" spans="1:13">
      <c r="A2613" s="98">
        <v>2612</v>
      </c>
      <c r="B2613" s="99">
        <v>45074</v>
      </c>
      <c r="C2613" s="143">
        <v>141012</v>
      </c>
      <c r="D2613" s="152" t="s">
        <v>34</v>
      </c>
      <c r="E2613" s="100">
        <v>61613</v>
      </c>
      <c r="F2613" s="102">
        <v>7.08987783595113</v>
      </c>
      <c r="G2613" s="100">
        <v>91.68</v>
      </c>
      <c r="H2613" s="100">
        <v>650</v>
      </c>
      <c r="I2613" s="35">
        <v>650</v>
      </c>
      <c r="J2613" s="35" t="s">
        <v>35</v>
      </c>
      <c r="K2613" s="35"/>
      <c r="L2613" s="147" t="s">
        <v>261</v>
      </c>
      <c r="M2613" s="112" t="str">
        <f t="shared" si="68"/>
        <v>20235闽AU9387</v>
      </c>
    </row>
    <row r="2614" s="85" customFormat="1" ht="20.1" customHeight="1" spans="1:13">
      <c r="A2614" s="98">
        <v>2613</v>
      </c>
      <c r="B2614" s="99">
        <v>45075</v>
      </c>
      <c r="C2614" s="143">
        <v>141012</v>
      </c>
      <c r="D2614" s="152" t="s">
        <v>34</v>
      </c>
      <c r="E2614" s="100">
        <v>61912</v>
      </c>
      <c r="F2614" s="102">
        <v>7.08987783595113</v>
      </c>
      <c r="G2614" s="100">
        <v>91.68</v>
      </c>
      <c r="H2614" s="100">
        <v>650</v>
      </c>
      <c r="I2614" s="35">
        <v>0</v>
      </c>
      <c r="J2614" s="35" t="s">
        <v>35</v>
      </c>
      <c r="K2614" s="35"/>
      <c r="L2614" s="147" t="s">
        <v>261</v>
      </c>
      <c r="M2614" s="112" t="str">
        <f t="shared" si="68"/>
        <v>20235闽AU9387</v>
      </c>
    </row>
    <row r="2615" s="85" customFormat="1" ht="20.1" customHeight="1" spans="1:13">
      <c r="A2615" s="98">
        <v>2614</v>
      </c>
      <c r="B2615" s="99">
        <v>45076</v>
      </c>
      <c r="C2615" s="143">
        <v>141012</v>
      </c>
      <c r="D2615" s="152" t="s">
        <v>34</v>
      </c>
      <c r="E2615" s="100">
        <v>62160</v>
      </c>
      <c r="F2615" s="102">
        <v>7.08998831320608</v>
      </c>
      <c r="G2615" s="100">
        <v>128.35</v>
      </c>
      <c r="H2615" s="100">
        <v>910</v>
      </c>
      <c r="I2615" s="35">
        <v>1090</v>
      </c>
      <c r="J2615" s="35" t="s">
        <v>35</v>
      </c>
      <c r="K2615" s="35"/>
      <c r="L2615" s="147" t="s">
        <v>261</v>
      </c>
      <c r="M2615" s="112" t="str">
        <f t="shared" si="68"/>
        <v>20235闽AU9387</v>
      </c>
    </row>
    <row r="2616" s="85" customFormat="1" ht="20.1" customHeight="1" spans="1:13">
      <c r="A2616" s="98">
        <v>2615</v>
      </c>
      <c r="B2616" s="99">
        <v>45077</v>
      </c>
      <c r="C2616" s="143">
        <v>141012</v>
      </c>
      <c r="D2616" s="152" t="s">
        <v>34</v>
      </c>
      <c r="E2616" s="100">
        <v>62509</v>
      </c>
      <c r="F2616" s="102">
        <v>7.1694866647548</v>
      </c>
      <c r="G2616" s="100">
        <v>104.61</v>
      </c>
      <c r="H2616" s="100">
        <v>750</v>
      </c>
      <c r="I2616" s="35">
        <v>280</v>
      </c>
      <c r="J2616" s="35" t="s">
        <v>35</v>
      </c>
      <c r="K2616" s="35"/>
      <c r="L2616" s="147" t="s">
        <v>261</v>
      </c>
      <c r="M2616" s="112" t="str">
        <f t="shared" si="68"/>
        <v>20235闽AU9387</v>
      </c>
    </row>
    <row r="2617" s="85" customFormat="1" ht="20.1" customHeight="1" spans="1:13">
      <c r="A2617" s="98">
        <v>2616</v>
      </c>
      <c r="B2617" s="99"/>
      <c r="C2617" s="143"/>
      <c r="D2617" s="152"/>
      <c r="E2617" s="100"/>
      <c r="F2617" s="102"/>
      <c r="G2617" s="100"/>
      <c r="H2617" s="100"/>
      <c r="I2617" s="35"/>
      <c r="J2617" s="35"/>
      <c r="K2617" s="35"/>
      <c r="L2617" s="147"/>
      <c r="M2617" s="112" t="str">
        <f t="shared" si="68"/>
        <v>19001</v>
      </c>
    </row>
    <row r="2618" s="85" customFormat="1" ht="20.1" customHeight="1" spans="1:13">
      <c r="A2618" s="98">
        <v>2617</v>
      </c>
      <c r="B2618" s="99">
        <v>45048</v>
      </c>
      <c r="C2618" s="143">
        <v>140006</v>
      </c>
      <c r="D2618" s="152" t="s">
        <v>32</v>
      </c>
      <c r="E2618" s="100">
        <v>111730</v>
      </c>
      <c r="F2618" s="102">
        <v>7.40980685913269</v>
      </c>
      <c r="G2618" s="100">
        <v>246.97</v>
      </c>
      <c r="H2618" s="100">
        <v>1830</v>
      </c>
      <c r="I2618" s="35">
        <v>1411.47</v>
      </c>
      <c r="J2618" s="35" t="s">
        <v>29</v>
      </c>
      <c r="K2618" s="35"/>
      <c r="L2618" s="147" t="s">
        <v>261</v>
      </c>
      <c r="M2618" s="112" t="str">
        <f t="shared" si="68"/>
        <v>20235闽AU9308</v>
      </c>
    </row>
    <row r="2619" s="85" customFormat="1" ht="20.1" customHeight="1" spans="1:13">
      <c r="A2619" s="98">
        <v>2618</v>
      </c>
      <c r="B2619" s="99">
        <v>45049</v>
      </c>
      <c r="C2619" s="143">
        <v>140006</v>
      </c>
      <c r="D2619" s="152" t="s">
        <v>32</v>
      </c>
      <c r="E2619" s="100">
        <v>112180</v>
      </c>
      <c r="F2619" s="102">
        <v>7.40979537808174</v>
      </c>
      <c r="G2619" s="100">
        <v>181.31</v>
      </c>
      <c r="H2619" s="100">
        <v>1343.47</v>
      </c>
      <c r="I2619" s="35">
        <v>0</v>
      </c>
      <c r="J2619" s="35" t="s">
        <v>29</v>
      </c>
      <c r="K2619" s="35"/>
      <c r="L2619" s="147" t="s">
        <v>261</v>
      </c>
      <c r="M2619" s="112" t="str">
        <f t="shared" si="68"/>
        <v>20235闽AU9308</v>
      </c>
    </row>
    <row r="2620" s="85" customFormat="1" ht="20.1" customHeight="1" spans="1:13">
      <c r="A2620" s="98">
        <v>2619</v>
      </c>
      <c r="B2620" s="99">
        <v>45050</v>
      </c>
      <c r="C2620" s="143">
        <v>140006</v>
      </c>
      <c r="D2620" s="152" t="s">
        <v>32</v>
      </c>
      <c r="E2620" s="100">
        <v>112640</v>
      </c>
      <c r="F2620" s="102">
        <v>7.409961064244</v>
      </c>
      <c r="G2620" s="100">
        <v>246.56</v>
      </c>
      <c r="H2620" s="100">
        <v>1827</v>
      </c>
      <c r="I2620" s="35">
        <v>2173</v>
      </c>
      <c r="J2620" s="35" t="s">
        <v>29</v>
      </c>
      <c r="K2620" s="35"/>
      <c r="L2620" s="147" t="s">
        <v>261</v>
      </c>
      <c r="M2620" s="112" t="str">
        <f t="shared" si="68"/>
        <v>20235闽AU9308</v>
      </c>
    </row>
    <row r="2621" s="85" customFormat="1" ht="20.1" customHeight="1" spans="1:13">
      <c r="A2621" s="98">
        <v>2620</v>
      </c>
      <c r="B2621" s="99">
        <v>45051</v>
      </c>
      <c r="C2621" s="143">
        <v>140006</v>
      </c>
      <c r="D2621" s="152" t="s">
        <v>32</v>
      </c>
      <c r="E2621" s="100">
        <v>113027</v>
      </c>
      <c r="F2621" s="102">
        <v>7.40980573543016</v>
      </c>
      <c r="G2621" s="100">
        <v>216.2</v>
      </c>
      <c r="H2621" s="100">
        <v>1602</v>
      </c>
      <c r="I2621" s="35">
        <v>479</v>
      </c>
      <c r="J2621" s="35" t="s">
        <v>29</v>
      </c>
      <c r="K2621" s="35"/>
      <c r="L2621" s="147" t="s">
        <v>261</v>
      </c>
      <c r="M2621" s="112" t="str">
        <f t="shared" si="68"/>
        <v>20235闽AU9308</v>
      </c>
    </row>
    <row r="2622" s="85" customFormat="1" ht="20.1" customHeight="1" spans="1:13">
      <c r="A2622" s="98">
        <v>2621</v>
      </c>
      <c r="B2622" s="99">
        <v>45052</v>
      </c>
      <c r="C2622" s="143">
        <v>140006</v>
      </c>
      <c r="D2622" s="152" t="s">
        <v>32</v>
      </c>
      <c r="E2622" s="100">
        <v>113401</v>
      </c>
      <c r="F2622" s="102">
        <v>7.40978427210347</v>
      </c>
      <c r="G2622" s="100">
        <v>202.57</v>
      </c>
      <c r="H2622" s="100">
        <v>1501</v>
      </c>
      <c r="I2622" s="35">
        <v>2978</v>
      </c>
      <c r="J2622" s="35" t="s">
        <v>29</v>
      </c>
      <c r="K2622" s="35"/>
      <c r="L2622" s="147" t="s">
        <v>261</v>
      </c>
      <c r="M2622" s="112" t="str">
        <f t="shared" si="68"/>
        <v>20235闽AU9308</v>
      </c>
    </row>
    <row r="2623" s="85" customFormat="1" ht="20.1" customHeight="1" spans="1:13">
      <c r="A2623" s="98">
        <v>2622</v>
      </c>
      <c r="B2623" s="99">
        <v>45054</v>
      </c>
      <c r="C2623" s="143">
        <v>140006</v>
      </c>
      <c r="D2623" s="152" t="s">
        <v>32</v>
      </c>
      <c r="E2623" s="100">
        <v>113925</v>
      </c>
      <c r="F2623" s="102">
        <v>7.40970804862898</v>
      </c>
      <c r="G2623" s="100">
        <v>225.38</v>
      </c>
      <c r="H2623" s="100">
        <v>1670</v>
      </c>
      <c r="I2623" s="35">
        <v>1308</v>
      </c>
      <c r="J2623" s="35" t="s">
        <v>29</v>
      </c>
      <c r="K2623" s="35"/>
      <c r="L2623" s="147" t="s">
        <v>261</v>
      </c>
      <c r="M2623" s="112" t="str">
        <f t="shared" si="68"/>
        <v>20235闽AU9308</v>
      </c>
    </row>
    <row r="2624" s="85" customFormat="1" ht="20.1" customHeight="1" spans="1:13">
      <c r="A2624" s="98">
        <v>2623</v>
      </c>
      <c r="B2624" s="99">
        <v>45056</v>
      </c>
      <c r="C2624" s="143">
        <v>140006</v>
      </c>
      <c r="D2624" s="152" t="s">
        <v>32</v>
      </c>
      <c r="E2624" s="100">
        <v>114476</v>
      </c>
      <c r="F2624" s="102">
        <v>7.40989301646204</v>
      </c>
      <c r="G2624" s="100">
        <v>253.31</v>
      </c>
      <c r="H2624" s="100">
        <v>1877</v>
      </c>
      <c r="I2624" s="35">
        <v>1353</v>
      </c>
      <c r="J2624" s="35" t="s">
        <v>29</v>
      </c>
      <c r="K2624" s="35"/>
      <c r="L2624" s="147" t="s">
        <v>261</v>
      </c>
      <c r="M2624" s="112" t="str">
        <f t="shared" si="68"/>
        <v>20235闽AU9308</v>
      </c>
    </row>
    <row r="2625" s="85" customFormat="1" ht="20.1" customHeight="1" spans="1:13">
      <c r="A2625" s="98">
        <v>2624</v>
      </c>
      <c r="B2625" s="99">
        <v>45057</v>
      </c>
      <c r="C2625" s="143">
        <v>140006</v>
      </c>
      <c r="D2625" s="152" t="s">
        <v>32</v>
      </c>
      <c r="E2625" s="100">
        <v>114836</v>
      </c>
      <c r="F2625" s="102">
        <v>7.40963855421687</v>
      </c>
      <c r="G2625" s="100">
        <v>182.6</v>
      </c>
      <c r="H2625" s="100">
        <v>1353</v>
      </c>
      <c r="I2625" s="35">
        <v>0</v>
      </c>
      <c r="J2625" s="35" t="s">
        <v>29</v>
      </c>
      <c r="K2625" s="35"/>
      <c r="L2625" s="147" t="s">
        <v>261</v>
      </c>
      <c r="M2625" s="112" t="str">
        <f t="shared" si="68"/>
        <v>20235闽AU9308</v>
      </c>
    </row>
    <row r="2626" s="85" customFormat="1" ht="20.1" customHeight="1" spans="1:13">
      <c r="A2626" s="98">
        <v>2625</v>
      </c>
      <c r="B2626" s="99">
        <v>45058</v>
      </c>
      <c r="C2626" s="143">
        <v>140006</v>
      </c>
      <c r="D2626" s="152" t="s">
        <v>32</v>
      </c>
      <c r="E2626" s="100">
        <v>115447</v>
      </c>
      <c r="F2626" s="102">
        <v>7.41010101010101</v>
      </c>
      <c r="G2626" s="100">
        <v>247.5</v>
      </c>
      <c r="H2626" s="100">
        <v>1834</v>
      </c>
      <c r="I2626" s="35">
        <v>2166</v>
      </c>
      <c r="J2626" s="35" t="s">
        <v>29</v>
      </c>
      <c r="K2626" s="35"/>
      <c r="L2626" s="147" t="s">
        <v>261</v>
      </c>
      <c r="M2626" s="112" t="str">
        <f t="shared" si="68"/>
        <v>20235闽AU9308</v>
      </c>
    </row>
    <row r="2627" s="85" customFormat="1" ht="20.1" customHeight="1" spans="1:13">
      <c r="A2627" s="98">
        <v>2626</v>
      </c>
      <c r="B2627" s="99">
        <v>45059</v>
      </c>
      <c r="C2627" s="143">
        <v>140006</v>
      </c>
      <c r="D2627" s="152" t="s">
        <v>32</v>
      </c>
      <c r="E2627" s="100">
        <v>115967</v>
      </c>
      <c r="F2627" s="102">
        <v>7.40987736652958</v>
      </c>
      <c r="G2627" s="100">
        <v>269.91</v>
      </c>
      <c r="H2627" s="100">
        <v>2000</v>
      </c>
      <c r="I2627" s="35">
        <v>75.8</v>
      </c>
      <c r="J2627" s="35" t="s">
        <v>29</v>
      </c>
      <c r="K2627" s="35"/>
      <c r="L2627" s="147" t="s">
        <v>261</v>
      </c>
      <c r="M2627" s="112" t="str">
        <f t="shared" si="68"/>
        <v>20235闽AU9308</v>
      </c>
    </row>
    <row r="2628" s="85" customFormat="1" ht="20.1" customHeight="1" spans="1:13">
      <c r="A2628" s="98">
        <v>2627</v>
      </c>
      <c r="B2628" s="99">
        <v>45061</v>
      </c>
      <c r="C2628" s="143">
        <v>140006</v>
      </c>
      <c r="D2628" s="152" t="s">
        <v>32</v>
      </c>
      <c r="E2628" s="100">
        <v>116562</v>
      </c>
      <c r="F2628" s="102">
        <v>7.40983367907705</v>
      </c>
      <c r="G2628" s="100">
        <v>274.77</v>
      </c>
      <c r="H2628" s="100">
        <v>2036</v>
      </c>
      <c r="I2628" s="35">
        <v>1930.8</v>
      </c>
      <c r="J2628" s="35" t="s">
        <v>29</v>
      </c>
      <c r="K2628" s="35"/>
      <c r="L2628" s="147" t="s">
        <v>261</v>
      </c>
      <c r="M2628" s="112" t="str">
        <f t="shared" si="68"/>
        <v>20235闽AU9308</v>
      </c>
    </row>
    <row r="2629" s="85" customFormat="1" ht="20.1" customHeight="1" spans="1:13">
      <c r="A2629" s="98">
        <v>2628</v>
      </c>
      <c r="B2629" s="99">
        <v>45063</v>
      </c>
      <c r="C2629" s="143">
        <v>140006</v>
      </c>
      <c r="D2629" s="152" t="s">
        <v>32</v>
      </c>
      <c r="E2629" s="100">
        <v>117097</v>
      </c>
      <c r="F2629" s="102">
        <v>7.08996376240744</v>
      </c>
      <c r="G2629" s="100">
        <v>253.88</v>
      </c>
      <c r="H2629" s="100">
        <v>1800</v>
      </c>
      <c r="I2629" s="35">
        <v>130.8</v>
      </c>
      <c r="J2629" s="35" t="s">
        <v>29</v>
      </c>
      <c r="K2629" s="35"/>
      <c r="L2629" s="147" t="s">
        <v>261</v>
      </c>
      <c r="M2629" s="112" t="str">
        <f t="shared" si="68"/>
        <v>20235闽AU9308</v>
      </c>
    </row>
    <row r="2630" s="85" customFormat="1" ht="20.1" customHeight="1" spans="1:13">
      <c r="A2630" s="98">
        <v>2629</v>
      </c>
      <c r="B2630" s="99">
        <v>45064</v>
      </c>
      <c r="C2630" s="143">
        <v>140006</v>
      </c>
      <c r="D2630" s="152" t="s">
        <v>32</v>
      </c>
      <c r="E2630" s="100">
        <v>117396</v>
      </c>
      <c r="F2630" s="102">
        <v>7.08968450903935</v>
      </c>
      <c r="G2630" s="100">
        <v>169.26</v>
      </c>
      <c r="H2630" s="100">
        <v>1200</v>
      </c>
      <c r="I2630" s="35">
        <v>834.8</v>
      </c>
      <c r="J2630" s="35" t="s">
        <v>29</v>
      </c>
      <c r="K2630" s="35"/>
      <c r="L2630" s="147" t="s">
        <v>261</v>
      </c>
      <c r="M2630" s="112" t="str">
        <f t="shared" si="68"/>
        <v>20235闽AU9308</v>
      </c>
    </row>
    <row r="2631" s="85" customFormat="1" ht="20.1" customHeight="1" spans="1:13">
      <c r="A2631" s="98">
        <v>2630</v>
      </c>
      <c r="B2631" s="99">
        <v>45065</v>
      </c>
      <c r="C2631" s="143">
        <v>140006</v>
      </c>
      <c r="D2631" s="152" t="s">
        <v>32</v>
      </c>
      <c r="E2631" s="100">
        <v>117963</v>
      </c>
      <c r="F2631" s="102">
        <v>7.08989157047919</v>
      </c>
      <c r="G2631" s="100">
        <v>114.36</v>
      </c>
      <c r="H2631" s="100">
        <v>810.8</v>
      </c>
      <c r="I2631" s="35">
        <v>0</v>
      </c>
      <c r="J2631" s="35" t="s">
        <v>29</v>
      </c>
      <c r="K2631" s="35"/>
      <c r="L2631" s="147" t="s">
        <v>261</v>
      </c>
      <c r="M2631" s="112" t="str">
        <f t="shared" si="68"/>
        <v>20235闽AU9308</v>
      </c>
    </row>
    <row r="2632" s="85" customFormat="1" ht="20.1" customHeight="1" spans="1:13">
      <c r="A2632" s="98">
        <v>2631</v>
      </c>
      <c r="B2632" s="99">
        <v>45067</v>
      </c>
      <c r="C2632" s="143">
        <v>140006</v>
      </c>
      <c r="D2632" s="152" t="s">
        <v>32</v>
      </c>
      <c r="E2632" s="100">
        <v>118154</v>
      </c>
      <c r="F2632" s="102">
        <v>7.08998309758918</v>
      </c>
      <c r="G2632" s="100">
        <v>224.82</v>
      </c>
      <c r="H2632" s="100">
        <v>1593.97</v>
      </c>
      <c r="I2632" s="35">
        <v>2406.03</v>
      </c>
      <c r="J2632" s="35" t="s">
        <v>29</v>
      </c>
      <c r="K2632" s="35"/>
      <c r="L2632" s="147" t="s">
        <v>261</v>
      </c>
      <c r="M2632" s="112" t="str">
        <f t="shared" si="68"/>
        <v>20235闽AU9308</v>
      </c>
    </row>
    <row r="2633" s="85" customFormat="1" ht="20.1" customHeight="1" spans="1:13">
      <c r="A2633" s="98">
        <v>2632</v>
      </c>
      <c r="B2633" s="99">
        <v>45067</v>
      </c>
      <c r="C2633" s="143">
        <v>140006</v>
      </c>
      <c r="D2633" s="152" t="s">
        <v>32</v>
      </c>
      <c r="E2633" s="100">
        <v>118154</v>
      </c>
      <c r="F2633" s="102">
        <v>7.08955223880597</v>
      </c>
      <c r="G2633" s="100">
        <v>40.2</v>
      </c>
      <c r="H2633" s="100">
        <v>285</v>
      </c>
      <c r="I2633" s="35">
        <v>2121.03</v>
      </c>
      <c r="J2633" s="35" t="s">
        <v>29</v>
      </c>
      <c r="K2633" s="35"/>
      <c r="L2633" s="147" t="s">
        <v>261</v>
      </c>
      <c r="M2633" s="112" t="str">
        <f t="shared" si="68"/>
        <v>20235闽AU9308</v>
      </c>
    </row>
    <row r="2634" s="85" customFormat="1" ht="20.1" customHeight="1" spans="1:13">
      <c r="A2634" s="98">
        <v>2633</v>
      </c>
      <c r="B2634" s="99">
        <v>45068</v>
      </c>
      <c r="C2634" s="143">
        <v>140006</v>
      </c>
      <c r="D2634" s="152" t="s">
        <v>32</v>
      </c>
      <c r="E2634" s="100">
        <v>118674</v>
      </c>
      <c r="F2634" s="102">
        <v>7.08993866008126</v>
      </c>
      <c r="G2634" s="100">
        <v>251.06</v>
      </c>
      <c r="H2634" s="100">
        <v>1780</v>
      </c>
      <c r="I2634" s="35">
        <v>292.03</v>
      </c>
      <c r="J2634" s="35" t="s">
        <v>29</v>
      </c>
      <c r="K2634" s="35"/>
      <c r="L2634" s="147" t="s">
        <v>261</v>
      </c>
      <c r="M2634" s="112" t="str">
        <f t="shared" si="68"/>
        <v>20235闽AU9308</v>
      </c>
    </row>
    <row r="2635" s="85" customFormat="1" ht="20.1" customHeight="1" spans="1:13">
      <c r="A2635" s="98">
        <v>2634</v>
      </c>
      <c r="B2635" s="99">
        <v>45070</v>
      </c>
      <c r="C2635" s="143">
        <v>140006</v>
      </c>
      <c r="D2635" s="152" t="s">
        <v>32</v>
      </c>
      <c r="E2635" s="100">
        <v>119269</v>
      </c>
      <c r="F2635" s="102">
        <v>7.08996539792388</v>
      </c>
      <c r="G2635" s="100">
        <v>289</v>
      </c>
      <c r="H2635" s="100">
        <v>2049</v>
      </c>
      <c r="I2635" s="35">
        <v>2207.03</v>
      </c>
      <c r="J2635" s="35" t="s">
        <v>29</v>
      </c>
      <c r="K2635" s="35"/>
      <c r="L2635" s="147" t="s">
        <v>261</v>
      </c>
      <c r="M2635" s="112" t="str">
        <f t="shared" si="68"/>
        <v>20235闽AU9308</v>
      </c>
    </row>
    <row r="2636" s="85" customFormat="1" ht="20.1" customHeight="1" spans="1:13">
      <c r="A2636" s="98">
        <v>2635</v>
      </c>
      <c r="B2636" s="99">
        <v>45077</v>
      </c>
      <c r="C2636" s="143">
        <v>140006</v>
      </c>
      <c r="D2636" s="152" t="s">
        <v>32</v>
      </c>
      <c r="E2636" s="100">
        <v>119842</v>
      </c>
      <c r="F2636" s="102">
        <v>7.16975666280417</v>
      </c>
      <c r="G2636" s="100">
        <v>276.16</v>
      </c>
      <c r="H2636" s="100">
        <v>1980</v>
      </c>
      <c r="I2636" s="35">
        <v>185.46</v>
      </c>
      <c r="J2636" s="35" t="s">
        <v>29</v>
      </c>
      <c r="K2636" s="35"/>
      <c r="L2636" s="147" t="s">
        <v>261</v>
      </c>
      <c r="M2636" s="112" t="str">
        <f t="shared" si="68"/>
        <v>20235闽AU9308</v>
      </c>
    </row>
    <row r="2637" s="85" customFormat="1" ht="20.1" customHeight="1" spans="1:13">
      <c r="A2637" s="98">
        <v>2636</v>
      </c>
      <c r="B2637" s="99"/>
      <c r="C2637" s="143"/>
      <c r="D2637" s="152"/>
      <c r="E2637" s="100"/>
      <c r="F2637" s="102"/>
      <c r="G2637" s="100"/>
      <c r="H2637" s="100"/>
      <c r="I2637" s="35"/>
      <c r="J2637" s="35"/>
      <c r="K2637" s="35"/>
      <c r="L2637" s="147"/>
      <c r="M2637" s="112" t="str">
        <f t="shared" si="68"/>
        <v>19001</v>
      </c>
    </row>
    <row r="2638" s="85" customFormat="1" ht="20.1" customHeight="1" spans="1:13">
      <c r="A2638" s="98">
        <v>2637</v>
      </c>
      <c r="B2638" s="99">
        <v>45048</v>
      </c>
      <c r="C2638" s="143">
        <v>140002</v>
      </c>
      <c r="D2638" s="152" t="s">
        <v>28</v>
      </c>
      <c r="E2638" s="100">
        <v>198573</v>
      </c>
      <c r="F2638" s="102">
        <v>7.40998494487883</v>
      </c>
      <c r="G2638" s="100">
        <v>205.91</v>
      </c>
      <c r="H2638" s="100">
        <v>1525.79</v>
      </c>
      <c r="I2638" s="35">
        <v>572.74</v>
      </c>
      <c r="J2638" s="35" t="s">
        <v>450</v>
      </c>
      <c r="K2638" s="35"/>
      <c r="L2638" s="147" t="s">
        <v>261</v>
      </c>
      <c r="M2638" s="112" t="str">
        <f t="shared" si="68"/>
        <v>20235闽AS2757</v>
      </c>
    </row>
    <row r="2639" s="85" customFormat="1" ht="20.1" customHeight="1" spans="1:13">
      <c r="A2639" s="98">
        <v>2638</v>
      </c>
      <c r="B2639" s="99">
        <v>45064</v>
      </c>
      <c r="C2639" s="143">
        <v>140002</v>
      </c>
      <c r="D2639" s="152" t="s">
        <v>28</v>
      </c>
      <c r="E2639" s="100">
        <v>198933</v>
      </c>
      <c r="F2639" s="102">
        <v>7.09012275566817</v>
      </c>
      <c r="G2639" s="100">
        <v>228.91</v>
      </c>
      <c r="H2639" s="100">
        <v>1623</v>
      </c>
      <c r="I2639" s="35">
        <v>4893.12</v>
      </c>
      <c r="J2639" s="35" t="s">
        <v>29</v>
      </c>
      <c r="K2639" s="35"/>
      <c r="L2639" s="147" t="s">
        <v>261</v>
      </c>
      <c r="M2639" s="112" t="str">
        <f t="shared" si="68"/>
        <v>20235闽AS2757</v>
      </c>
    </row>
    <row r="2640" s="85" customFormat="1" ht="20.1" customHeight="1" spans="1:13">
      <c r="A2640" s="98">
        <v>2639</v>
      </c>
      <c r="B2640" s="99"/>
      <c r="C2640" s="143"/>
      <c r="D2640" s="152"/>
      <c r="E2640" s="100"/>
      <c r="F2640" s="102"/>
      <c r="G2640" s="100"/>
      <c r="H2640" s="100"/>
      <c r="I2640" s="35"/>
      <c r="J2640" s="35"/>
      <c r="K2640" s="35"/>
      <c r="L2640" s="147"/>
      <c r="M2640" s="112" t="str">
        <f t="shared" si="68"/>
        <v>19001</v>
      </c>
    </row>
    <row r="2641" s="85" customFormat="1" ht="20.1" customHeight="1" spans="1:13">
      <c r="A2641" s="98">
        <v>2640</v>
      </c>
      <c r="B2641" s="99">
        <v>45051</v>
      </c>
      <c r="C2641" s="143">
        <v>121019</v>
      </c>
      <c r="D2641" s="152" t="s">
        <v>72</v>
      </c>
      <c r="E2641" s="100">
        <v>18681</v>
      </c>
      <c r="F2641" s="102">
        <v>7.41001499750042</v>
      </c>
      <c r="G2641" s="100">
        <v>120.02</v>
      </c>
      <c r="H2641" s="100">
        <v>889.35</v>
      </c>
      <c r="I2641" s="35">
        <v>356.82</v>
      </c>
      <c r="J2641" s="35" t="s">
        <v>73</v>
      </c>
      <c r="K2641" s="35"/>
      <c r="L2641" s="147" t="s">
        <v>261</v>
      </c>
      <c r="M2641" s="112" t="str">
        <f t="shared" si="68"/>
        <v>20235闽AU9653</v>
      </c>
    </row>
    <row r="2642" s="85" customFormat="1" ht="20.1" customHeight="1" spans="1:13">
      <c r="A2642" s="98">
        <v>2641</v>
      </c>
      <c r="B2642" s="99">
        <v>45057</v>
      </c>
      <c r="C2642" s="143">
        <v>121019</v>
      </c>
      <c r="D2642" s="152" t="s">
        <v>72</v>
      </c>
      <c r="E2642" s="100">
        <v>18881</v>
      </c>
      <c r="F2642" s="102">
        <v>7.41005129988697</v>
      </c>
      <c r="G2642" s="100">
        <v>115.01</v>
      </c>
      <c r="H2642" s="100">
        <v>852.23</v>
      </c>
      <c r="I2642" s="35">
        <v>504.59</v>
      </c>
      <c r="J2642" s="35" t="s">
        <v>73</v>
      </c>
      <c r="K2642" s="35"/>
      <c r="L2642" s="147" t="s">
        <v>261</v>
      </c>
      <c r="M2642" s="112" t="str">
        <f t="shared" si="68"/>
        <v>20235闽AU9653</v>
      </c>
    </row>
    <row r="2643" s="85" customFormat="1" ht="20.1" customHeight="1" spans="1:13">
      <c r="A2643" s="98">
        <v>2642</v>
      </c>
      <c r="B2643" s="99">
        <v>45061</v>
      </c>
      <c r="C2643" s="143">
        <v>121019</v>
      </c>
      <c r="D2643" s="152" t="s">
        <v>72</v>
      </c>
      <c r="E2643" s="100">
        <v>19101</v>
      </c>
      <c r="F2643" s="102">
        <v>7.40996757125789</v>
      </c>
      <c r="G2643" s="100">
        <v>117.18</v>
      </c>
      <c r="H2643" s="100">
        <v>868.3</v>
      </c>
      <c r="I2643" s="35">
        <v>601.29</v>
      </c>
      <c r="J2643" s="35" t="s">
        <v>73</v>
      </c>
      <c r="K2643" s="35"/>
      <c r="L2643" s="147" t="s">
        <v>261</v>
      </c>
      <c r="M2643" s="112" t="str">
        <f t="shared" si="68"/>
        <v>20235闽AU9653</v>
      </c>
    </row>
    <row r="2644" s="85" customFormat="1" ht="20.1" customHeight="1" spans="1:13">
      <c r="A2644" s="98">
        <v>2643</v>
      </c>
      <c r="B2644" s="99">
        <v>45065</v>
      </c>
      <c r="C2644" s="143">
        <v>121019</v>
      </c>
      <c r="D2644" s="152" t="s">
        <v>72</v>
      </c>
      <c r="E2644" s="100">
        <v>19295</v>
      </c>
      <c r="F2644" s="102">
        <v>7.0899854862119</v>
      </c>
      <c r="G2644" s="100">
        <v>117.13</v>
      </c>
      <c r="H2644" s="100">
        <v>830.45</v>
      </c>
      <c r="I2644" s="35">
        <v>270.84</v>
      </c>
      <c r="J2644" s="35" t="s">
        <v>73</v>
      </c>
      <c r="K2644" s="35"/>
      <c r="L2644" s="147" t="s">
        <v>261</v>
      </c>
      <c r="M2644" s="112" t="str">
        <f t="shared" si="68"/>
        <v>20235闽AU9653</v>
      </c>
    </row>
    <row r="2645" s="85" customFormat="1" ht="20.1" customHeight="1" spans="1:13">
      <c r="A2645" s="98">
        <v>2644</v>
      </c>
      <c r="B2645" s="99">
        <v>45071</v>
      </c>
      <c r="C2645" s="143">
        <v>121019</v>
      </c>
      <c r="D2645" s="152" t="s">
        <v>72</v>
      </c>
      <c r="E2645" s="100">
        <v>19505</v>
      </c>
      <c r="F2645" s="102">
        <v>7.09002911780908</v>
      </c>
      <c r="G2645" s="100">
        <v>127.07</v>
      </c>
      <c r="H2645" s="100">
        <v>900.93</v>
      </c>
      <c r="I2645" s="35">
        <v>334.91</v>
      </c>
      <c r="J2645" s="35" t="s">
        <v>73</v>
      </c>
      <c r="K2645" s="35"/>
      <c r="L2645" s="147" t="s">
        <v>261</v>
      </c>
      <c r="M2645" s="112" t="str">
        <f t="shared" si="68"/>
        <v>20235闽AU9653</v>
      </c>
    </row>
    <row r="2646" s="85" customFormat="1" ht="20.1" customHeight="1" spans="1:13">
      <c r="A2646" s="98">
        <v>2645</v>
      </c>
      <c r="B2646" s="99">
        <v>45075</v>
      </c>
      <c r="C2646" s="143">
        <v>121019</v>
      </c>
      <c r="D2646" s="152" t="s">
        <v>72</v>
      </c>
      <c r="E2646" s="100">
        <v>19678</v>
      </c>
      <c r="F2646" s="102">
        <v>7.08974580667474</v>
      </c>
      <c r="G2646" s="100">
        <v>115.66</v>
      </c>
      <c r="H2646" s="100">
        <v>820</v>
      </c>
      <c r="I2646" s="35">
        <v>514.91</v>
      </c>
      <c r="J2646" s="35" t="s">
        <v>73</v>
      </c>
      <c r="K2646" s="35"/>
      <c r="L2646" s="147" t="s">
        <v>261</v>
      </c>
      <c r="M2646" s="112" t="str">
        <f t="shared" si="68"/>
        <v>20235闽AU9653</v>
      </c>
    </row>
    <row r="2647" s="85" customFormat="1" ht="20.1" customHeight="1" spans="1:13">
      <c r="A2647" s="98">
        <v>2646</v>
      </c>
      <c r="B2647" s="99"/>
      <c r="C2647" s="143"/>
      <c r="D2647" s="152"/>
      <c r="E2647" s="100"/>
      <c r="F2647" s="102"/>
      <c r="G2647" s="100"/>
      <c r="H2647" s="100"/>
      <c r="I2647" s="35"/>
      <c r="J2647" s="35"/>
      <c r="K2647" s="35"/>
      <c r="L2647" s="147"/>
      <c r="M2647" s="112" t="str">
        <f t="shared" si="68"/>
        <v>19001</v>
      </c>
    </row>
    <row r="2648" s="85" customFormat="1" ht="20.1" customHeight="1" spans="1:13">
      <c r="A2648" s="98">
        <v>2647</v>
      </c>
      <c r="B2648" s="99">
        <v>45072</v>
      </c>
      <c r="C2648" s="143">
        <v>130013</v>
      </c>
      <c r="D2648" s="152" t="s">
        <v>63</v>
      </c>
      <c r="E2648" s="100">
        <v>8309</v>
      </c>
      <c r="F2648" s="102">
        <v>7.08974840405558</v>
      </c>
      <c r="G2648" s="100">
        <v>133.15</v>
      </c>
      <c r="H2648" s="100">
        <v>944</v>
      </c>
      <c r="I2648" s="35">
        <v>56</v>
      </c>
      <c r="J2648" s="35" t="s">
        <v>64</v>
      </c>
      <c r="K2648" s="35"/>
      <c r="L2648" s="147" t="s">
        <v>261</v>
      </c>
      <c r="M2648" s="112" t="str">
        <f t="shared" si="68"/>
        <v>20235闽AU9905</v>
      </c>
    </row>
    <row r="2649" s="85" customFormat="1" ht="20.1" customHeight="1" spans="1:13">
      <c r="A2649" s="98">
        <v>2648</v>
      </c>
      <c r="B2649" s="99"/>
      <c r="C2649" s="143"/>
      <c r="D2649" s="152"/>
      <c r="E2649" s="100"/>
      <c r="F2649" s="102"/>
      <c r="G2649" s="100"/>
      <c r="H2649" s="100"/>
      <c r="I2649" s="35"/>
      <c r="J2649" s="35"/>
      <c r="K2649" s="35"/>
      <c r="L2649" s="147"/>
      <c r="M2649" s="112" t="str">
        <f t="shared" si="68"/>
        <v>19001</v>
      </c>
    </row>
    <row r="2650" s="85" customFormat="1" ht="20.1" customHeight="1" spans="1:13">
      <c r="A2650" s="98">
        <v>2649</v>
      </c>
      <c r="B2650" s="99">
        <v>45063</v>
      </c>
      <c r="C2650" s="143"/>
      <c r="D2650" s="152" t="s">
        <v>95</v>
      </c>
      <c r="E2650" s="100">
        <v>250623</v>
      </c>
      <c r="F2650" s="102">
        <v>7.92010254219184</v>
      </c>
      <c r="G2650" s="100">
        <v>46.81</v>
      </c>
      <c r="H2650" s="100">
        <v>370.74</v>
      </c>
      <c r="I2650" s="35">
        <v>629.26</v>
      </c>
      <c r="J2650" s="35" t="s">
        <v>96</v>
      </c>
      <c r="K2650" s="35"/>
      <c r="L2650" s="147" t="s">
        <v>261</v>
      </c>
      <c r="M2650" s="112" t="str">
        <f t="shared" si="68"/>
        <v>20235闽AR5N75</v>
      </c>
    </row>
    <row r="2651" s="85" customFormat="1" ht="20.1" customHeight="1" spans="1:13">
      <c r="A2651" s="98">
        <v>2650</v>
      </c>
      <c r="B2651" s="99">
        <v>45066</v>
      </c>
      <c r="C2651" s="143"/>
      <c r="D2651" s="152" t="s">
        <v>95</v>
      </c>
      <c r="E2651" s="100">
        <v>251113</v>
      </c>
      <c r="F2651" s="102">
        <v>7.91997191997192</v>
      </c>
      <c r="G2651" s="100">
        <v>56.98</v>
      </c>
      <c r="H2651" s="100">
        <v>451.28</v>
      </c>
      <c r="I2651" s="35">
        <v>177.98</v>
      </c>
      <c r="J2651" s="35" t="s">
        <v>96</v>
      </c>
      <c r="K2651" s="35"/>
      <c r="L2651" s="147" t="s">
        <v>261</v>
      </c>
      <c r="M2651" s="112" t="str">
        <f t="shared" si="68"/>
        <v>20235闽AR5N75</v>
      </c>
    </row>
    <row r="2652" s="85" customFormat="1" ht="20.1" customHeight="1" spans="1:13">
      <c r="A2652" s="98">
        <v>2651</v>
      </c>
      <c r="B2652" s="99">
        <v>45071</v>
      </c>
      <c r="C2652" s="143"/>
      <c r="D2652" s="152" t="s">
        <v>95</v>
      </c>
      <c r="E2652" s="100">
        <v>252110</v>
      </c>
      <c r="F2652" s="102">
        <v>7.9199604743083</v>
      </c>
      <c r="G2652" s="100">
        <v>50.6</v>
      </c>
      <c r="H2652" s="100">
        <v>400.75</v>
      </c>
      <c r="I2652" s="35">
        <v>777.23</v>
      </c>
      <c r="J2652" s="35" t="s">
        <v>96</v>
      </c>
      <c r="K2652" s="35"/>
      <c r="L2652" s="147" t="s">
        <v>261</v>
      </c>
      <c r="M2652" s="112" t="str">
        <f t="shared" si="68"/>
        <v>20235闽AR5N75</v>
      </c>
    </row>
    <row r="2653" s="85" customFormat="1" ht="20.1" customHeight="1" spans="1:13">
      <c r="A2653" s="98">
        <v>2652</v>
      </c>
      <c r="B2653" s="99">
        <v>45076</v>
      </c>
      <c r="C2653" s="143"/>
      <c r="D2653" s="152" t="s">
        <v>95</v>
      </c>
      <c r="E2653" s="100">
        <v>252172</v>
      </c>
      <c r="F2653" s="102">
        <v>7.92005610098177</v>
      </c>
      <c r="G2653" s="100">
        <v>49.91</v>
      </c>
      <c r="H2653" s="100">
        <v>395.29</v>
      </c>
      <c r="I2653" s="35">
        <v>381.94</v>
      </c>
      <c r="J2653" s="35" t="s">
        <v>96</v>
      </c>
      <c r="K2653" s="35"/>
      <c r="L2653" s="147" t="s">
        <v>261</v>
      </c>
      <c r="M2653" s="112" t="str">
        <f t="shared" si="68"/>
        <v>20235闽AR5N75</v>
      </c>
    </row>
    <row r="2654" s="85" customFormat="1" ht="20.1" customHeight="1" spans="1:13">
      <c r="A2654" s="98">
        <v>2653</v>
      </c>
      <c r="B2654" s="99"/>
      <c r="C2654" s="143"/>
      <c r="D2654" s="152"/>
      <c r="E2654" s="100"/>
      <c r="F2654" s="102"/>
      <c r="G2654" s="100"/>
      <c r="H2654" s="100"/>
      <c r="I2654" s="35"/>
      <c r="J2654" s="35"/>
      <c r="K2654" s="35"/>
      <c r="L2654" s="147"/>
      <c r="M2654" s="112" t="str">
        <f t="shared" si="68"/>
        <v>19001</v>
      </c>
    </row>
    <row r="2655" s="85" customFormat="1" ht="20.1" customHeight="1" spans="1:13">
      <c r="A2655" s="98">
        <v>2654</v>
      </c>
      <c r="B2655" s="99">
        <v>45051</v>
      </c>
      <c r="C2655" s="143"/>
      <c r="D2655" s="152" t="s">
        <v>102</v>
      </c>
      <c r="E2655" s="100"/>
      <c r="F2655" s="102">
        <v>7.62023995826813</v>
      </c>
      <c r="G2655" s="100">
        <v>19.17</v>
      </c>
      <c r="H2655" s="100">
        <v>146.08</v>
      </c>
      <c r="I2655" s="35">
        <v>165.52</v>
      </c>
      <c r="J2655" s="35" t="s">
        <v>88</v>
      </c>
      <c r="K2655" s="35"/>
      <c r="L2655" s="147" t="s">
        <v>262</v>
      </c>
      <c r="M2655" s="112" t="str">
        <f t="shared" si="68"/>
        <v>20235油桶</v>
      </c>
    </row>
    <row r="2656" s="85" customFormat="1" ht="20.1" customHeight="1" spans="1:13">
      <c r="A2656" s="98">
        <v>2655</v>
      </c>
      <c r="B2656" s="99">
        <v>45057</v>
      </c>
      <c r="C2656" s="143"/>
      <c r="D2656" s="152" t="s">
        <v>102</v>
      </c>
      <c r="E2656" s="100"/>
      <c r="F2656" s="102">
        <v>7.61742006615215</v>
      </c>
      <c r="G2656" s="100">
        <v>9.07</v>
      </c>
      <c r="H2656" s="100">
        <v>69.09</v>
      </c>
      <c r="I2656" s="35">
        <v>96.43</v>
      </c>
      <c r="J2656" s="35" t="s">
        <v>88</v>
      </c>
      <c r="K2656" s="35"/>
      <c r="L2656" s="147" t="s">
        <v>262</v>
      </c>
      <c r="M2656" s="112" t="str">
        <f t="shared" si="68"/>
        <v>20235油桶</v>
      </c>
    </row>
    <row r="2657" s="85" customFormat="1" ht="20.1" customHeight="1" spans="1:13">
      <c r="A2657" s="98">
        <v>2656</v>
      </c>
      <c r="B2657" s="99"/>
      <c r="C2657" s="143"/>
      <c r="D2657" s="152"/>
      <c r="E2657" s="100"/>
      <c r="F2657" s="102"/>
      <c r="G2657" s="100"/>
      <c r="H2657" s="100"/>
      <c r="I2657" s="35"/>
      <c r="J2657" s="35"/>
      <c r="K2657" s="35"/>
      <c r="L2657" s="147"/>
      <c r="M2657" s="112" t="str">
        <f t="shared" si="68"/>
        <v>19001</v>
      </c>
    </row>
    <row r="2658" s="85" customFormat="1" ht="20.1" customHeight="1" spans="1:13">
      <c r="A2658" s="98">
        <v>2657</v>
      </c>
      <c r="B2658" s="99">
        <v>45053</v>
      </c>
      <c r="C2658" s="143">
        <v>183018</v>
      </c>
      <c r="D2658" s="152" t="s">
        <v>79</v>
      </c>
      <c r="E2658" s="100">
        <v>9684</v>
      </c>
      <c r="F2658" s="102">
        <v>7.61995841995842</v>
      </c>
      <c r="G2658" s="100">
        <v>72.15</v>
      </c>
      <c r="H2658" s="100">
        <v>549.78</v>
      </c>
      <c r="I2658" s="35">
        <v>94.96</v>
      </c>
      <c r="J2658" s="35" t="s">
        <v>80</v>
      </c>
      <c r="K2658" s="35"/>
      <c r="L2658" s="147" t="s">
        <v>262</v>
      </c>
      <c r="M2658" s="112" t="str">
        <f t="shared" si="68"/>
        <v>20235闽A99P3E</v>
      </c>
    </row>
    <row r="2659" s="85" customFormat="1" ht="20.1" customHeight="1" spans="1:13">
      <c r="A2659" s="98">
        <v>2658</v>
      </c>
      <c r="B2659" s="99">
        <v>45066</v>
      </c>
      <c r="C2659" s="143">
        <v>183018</v>
      </c>
      <c r="D2659" s="152" t="s">
        <v>79</v>
      </c>
      <c r="E2659" s="100">
        <v>9904</v>
      </c>
      <c r="F2659" s="102">
        <v>7.31035856573705</v>
      </c>
      <c r="G2659" s="100">
        <v>75.3</v>
      </c>
      <c r="H2659" s="100">
        <v>550.47</v>
      </c>
      <c r="I2659" s="35">
        <v>544.49</v>
      </c>
      <c r="J2659" s="35" t="s">
        <v>80</v>
      </c>
      <c r="K2659" s="35"/>
      <c r="L2659" s="147" t="s">
        <v>262</v>
      </c>
      <c r="M2659" s="112" t="str">
        <f t="shared" si="68"/>
        <v>20235闽A99P3E</v>
      </c>
    </row>
    <row r="2660" s="85" customFormat="1" ht="20.1" customHeight="1" spans="1:13">
      <c r="A2660" s="98">
        <v>2659</v>
      </c>
      <c r="B2660" s="99">
        <v>45073</v>
      </c>
      <c r="C2660" s="143">
        <v>183018</v>
      </c>
      <c r="D2660" s="152" t="s">
        <v>79</v>
      </c>
      <c r="E2660" s="100">
        <v>10105</v>
      </c>
      <c r="F2660" s="102">
        <v>7.30980517406579</v>
      </c>
      <c r="G2660" s="100">
        <v>62.62</v>
      </c>
      <c r="H2660" s="100">
        <v>457.74</v>
      </c>
      <c r="I2660" s="35">
        <v>86.75</v>
      </c>
      <c r="J2660" s="35" t="s">
        <v>80</v>
      </c>
      <c r="K2660" s="35"/>
      <c r="L2660" s="147" t="s">
        <v>262</v>
      </c>
      <c r="M2660" s="112" t="str">
        <f t="shared" si="68"/>
        <v>20235闽A99P3E</v>
      </c>
    </row>
    <row r="2661" s="85" customFormat="1" ht="20.1" customHeight="1" spans="1:13">
      <c r="A2661" s="98">
        <v>2660</v>
      </c>
      <c r="B2661" s="99"/>
      <c r="C2661" s="142"/>
      <c r="D2661" s="143"/>
      <c r="E2661" s="100"/>
      <c r="F2661" s="102"/>
      <c r="G2661" s="102"/>
      <c r="H2661" s="100"/>
      <c r="I2661" s="35"/>
      <c r="J2661" s="35"/>
      <c r="K2661" s="125"/>
      <c r="L2661" s="145"/>
      <c r="M2661" s="112" t="str">
        <f t="shared" si="68"/>
        <v>19001</v>
      </c>
    </row>
    <row r="2662" s="85" customFormat="1" ht="20.1" customHeight="1" spans="1:13">
      <c r="A2662" s="98">
        <v>2661</v>
      </c>
      <c r="B2662" s="99">
        <v>45055</v>
      </c>
      <c r="C2662" s="142">
        <v>183022</v>
      </c>
      <c r="D2662" s="143" t="s">
        <v>81</v>
      </c>
      <c r="E2662" s="100">
        <v>5385</v>
      </c>
      <c r="F2662" s="102">
        <v>7.61991765311374</v>
      </c>
      <c r="G2662" s="102">
        <v>38.86</v>
      </c>
      <c r="H2662" s="100">
        <v>296.11</v>
      </c>
      <c r="I2662" s="35">
        <v>3.96</v>
      </c>
      <c r="J2662" s="35" t="s">
        <v>82</v>
      </c>
      <c r="K2662" s="125"/>
      <c r="L2662" s="145" t="s">
        <v>262</v>
      </c>
      <c r="M2662" s="112" t="str">
        <f t="shared" si="68"/>
        <v>20235闽A92P3S</v>
      </c>
    </row>
    <row r="2663" s="85" customFormat="1" ht="20.1" customHeight="1" spans="1:13">
      <c r="A2663" s="98">
        <v>2662</v>
      </c>
      <c r="B2663" s="99">
        <v>45061</v>
      </c>
      <c r="C2663" s="142">
        <v>183022</v>
      </c>
      <c r="D2663" s="143" t="s">
        <v>81</v>
      </c>
      <c r="E2663" s="100">
        <v>5529</v>
      </c>
      <c r="F2663" s="102">
        <v>7.61957696464413</v>
      </c>
      <c r="G2663" s="102">
        <v>64.77</v>
      </c>
      <c r="H2663" s="100">
        <v>493.52</v>
      </c>
      <c r="I2663" s="35">
        <v>110.44</v>
      </c>
      <c r="J2663" s="35" t="s">
        <v>82</v>
      </c>
      <c r="K2663" s="125"/>
      <c r="L2663" s="145" t="s">
        <v>262</v>
      </c>
      <c r="M2663" s="112" t="str">
        <f t="shared" si="68"/>
        <v>20235闽A92P3S</v>
      </c>
    </row>
    <row r="2664" s="85" customFormat="1" ht="20.1" customHeight="1" spans="1:13">
      <c r="A2664" s="98">
        <v>2663</v>
      </c>
      <c r="B2664" s="99">
        <v>45070</v>
      </c>
      <c r="C2664" s="142">
        <v>183022</v>
      </c>
      <c r="D2664" s="143" t="s">
        <v>81</v>
      </c>
      <c r="E2664" s="100">
        <v>5794</v>
      </c>
      <c r="F2664" s="102">
        <v>7.30984400215169</v>
      </c>
      <c r="G2664" s="102">
        <v>74.36</v>
      </c>
      <c r="H2664" s="100">
        <v>543.56</v>
      </c>
      <c r="I2664" s="35">
        <v>66.88</v>
      </c>
      <c r="J2664" s="35" t="s">
        <v>82</v>
      </c>
      <c r="K2664" s="125"/>
      <c r="L2664" s="145" t="s">
        <v>262</v>
      </c>
      <c r="M2664" s="112" t="str">
        <f t="shared" si="68"/>
        <v>20235闽A92P3S</v>
      </c>
    </row>
    <row r="2665" s="85" customFormat="1" ht="20.1" customHeight="1" spans="1:13">
      <c r="A2665" s="98">
        <v>2664</v>
      </c>
      <c r="B2665" s="99">
        <v>45077</v>
      </c>
      <c r="C2665" s="142">
        <v>183022</v>
      </c>
      <c r="D2665" s="143" t="s">
        <v>81</v>
      </c>
      <c r="E2665" s="100">
        <v>6006</v>
      </c>
      <c r="F2665" s="102">
        <v>7.39040998723223</v>
      </c>
      <c r="G2665" s="102">
        <v>70.49</v>
      </c>
      <c r="H2665" s="100">
        <v>520.95</v>
      </c>
      <c r="I2665" s="35">
        <v>45.93</v>
      </c>
      <c r="J2665" s="35" t="s">
        <v>82</v>
      </c>
      <c r="K2665" s="125"/>
      <c r="L2665" s="145" t="s">
        <v>262</v>
      </c>
      <c r="M2665" s="112" t="str">
        <f t="shared" si="68"/>
        <v>20235闽A92P3S</v>
      </c>
    </row>
    <row r="2666" s="85" customFormat="1" ht="20.1" customHeight="1" spans="1:13">
      <c r="A2666" s="98">
        <v>2665</v>
      </c>
      <c r="B2666" s="99"/>
      <c r="C2666" s="142"/>
      <c r="D2666" s="143"/>
      <c r="E2666" s="100"/>
      <c r="F2666" s="102"/>
      <c r="G2666" s="102"/>
      <c r="H2666" s="100"/>
      <c r="I2666" s="35"/>
      <c r="J2666" s="35"/>
      <c r="K2666" s="125"/>
      <c r="L2666" s="145"/>
      <c r="M2666" s="112" t="str">
        <f t="shared" si="68"/>
        <v>19001</v>
      </c>
    </row>
    <row r="2667" s="85" customFormat="1" ht="20.1" customHeight="1" spans="1:13">
      <c r="A2667" s="98">
        <v>2666</v>
      </c>
      <c r="B2667" s="99">
        <v>45054</v>
      </c>
      <c r="C2667" s="142">
        <v>183016</v>
      </c>
      <c r="D2667" s="143" t="s">
        <v>76</v>
      </c>
      <c r="E2667" s="100">
        <v>7022</v>
      </c>
      <c r="F2667" s="102">
        <v>7.62035492188685</v>
      </c>
      <c r="G2667" s="102">
        <v>65.93</v>
      </c>
      <c r="H2667" s="100">
        <v>502.41</v>
      </c>
      <c r="I2667" s="35">
        <v>637.02</v>
      </c>
      <c r="J2667" s="35" t="s">
        <v>77</v>
      </c>
      <c r="K2667" s="125"/>
      <c r="L2667" s="145" t="s">
        <v>262</v>
      </c>
      <c r="M2667" s="112" t="str">
        <f t="shared" si="68"/>
        <v>20235闽A63Q6R</v>
      </c>
    </row>
    <row r="2668" s="85" customFormat="1" ht="20.1" customHeight="1" spans="1:13">
      <c r="A2668" s="98">
        <v>2667</v>
      </c>
      <c r="B2668" s="99">
        <v>45062</v>
      </c>
      <c r="C2668" s="142">
        <v>183016</v>
      </c>
      <c r="D2668" s="143" t="s">
        <v>76</v>
      </c>
      <c r="E2668" s="100">
        <v>7171</v>
      </c>
      <c r="F2668" s="102">
        <v>7.61999700194873</v>
      </c>
      <c r="G2668" s="102">
        <v>66.71</v>
      </c>
      <c r="H2668" s="100">
        <v>508.33</v>
      </c>
      <c r="I2668" s="35">
        <v>128.69</v>
      </c>
      <c r="J2668" s="35" t="s">
        <v>77</v>
      </c>
      <c r="K2668" s="125"/>
      <c r="L2668" s="145" t="s">
        <v>262</v>
      </c>
      <c r="M2668" s="112" t="str">
        <f t="shared" si="68"/>
        <v>20235闽A63Q6R</v>
      </c>
    </row>
    <row r="2669" s="85" customFormat="1" ht="20.1" customHeight="1" spans="1:13">
      <c r="A2669" s="98">
        <v>2668</v>
      </c>
      <c r="B2669" s="99"/>
      <c r="C2669" s="142"/>
      <c r="D2669" s="143"/>
      <c r="E2669" s="100"/>
      <c r="F2669" s="102"/>
      <c r="G2669" s="102"/>
      <c r="H2669" s="100"/>
      <c r="I2669" s="35"/>
      <c r="J2669" s="35"/>
      <c r="K2669" s="125"/>
      <c r="L2669" s="145"/>
      <c r="M2669" s="112" t="str">
        <f t="shared" ref="M2669:M2732" si="69">YEAR(B2669)&amp;MONTH(B2669)&amp;D2669</f>
        <v>19001</v>
      </c>
    </row>
    <row r="2670" s="85" customFormat="1" ht="20.1" customHeight="1" spans="1:13">
      <c r="A2670" s="98">
        <v>2669</v>
      </c>
      <c r="B2670" s="99" t="s">
        <v>495</v>
      </c>
      <c r="C2670" s="142">
        <v>146005</v>
      </c>
      <c r="D2670" s="143" t="s">
        <v>44</v>
      </c>
      <c r="E2670" s="100">
        <v>12522</v>
      </c>
      <c r="F2670" s="102">
        <v>7.16997206703911</v>
      </c>
      <c r="G2670" s="102">
        <v>71.6</v>
      </c>
      <c r="H2670" s="100">
        <v>513.37</v>
      </c>
      <c r="I2670" s="35">
        <v>1486.63</v>
      </c>
      <c r="J2670" s="35" t="s">
        <v>45</v>
      </c>
      <c r="K2670" s="125"/>
      <c r="L2670" s="145" t="s">
        <v>261</v>
      </c>
      <c r="M2670" s="112" t="str">
        <f t="shared" si="69"/>
        <v>20236闽AQ8712</v>
      </c>
    </row>
    <row r="2671" s="85" customFormat="1" ht="20.1" customHeight="1" spans="1:13">
      <c r="A2671" s="98">
        <v>2670</v>
      </c>
      <c r="B2671" s="99" t="s">
        <v>496</v>
      </c>
      <c r="C2671" s="142">
        <v>146005</v>
      </c>
      <c r="D2671" s="143" t="s">
        <v>44</v>
      </c>
      <c r="E2671" s="100">
        <v>12930</v>
      </c>
      <c r="F2671" s="102">
        <v>7.16995776737815</v>
      </c>
      <c r="G2671" s="102">
        <v>87.61</v>
      </c>
      <c r="H2671" s="100">
        <v>628.16</v>
      </c>
      <c r="I2671" s="35">
        <v>858.47</v>
      </c>
      <c r="J2671" s="35" t="s">
        <v>45</v>
      </c>
      <c r="K2671" s="125"/>
      <c r="L2671" s="145" t="s">
        <v>261</v>
      </c>
      <c r="M2671" s="112" t="str">
        <f t="shared" si="69"/>
        <v>20236闽AQ8712</v>
      </c>
    </row>
    <row r="2672" s="85" customFormat="1" ht="20.1" customHeight="1" spans="1:13">
      <c r="A2672" s="98">
        <v>2671</v>
      </c>
      <c r="B2672" s="99" t="s">
        <v>497</v>
      </c>
      <c r="C2672" s="142">
        <v>146005</v>
      </c>
      <c r="D2672" s="143" t="s">
        <v>44</v>
      </c>
      <c r="E2672" s="100">
        <v>13392</v>
      </c>
      <c r="F2672" s="102">
        <v>7.16996245306633</v>
      </c>
      <c r="G2672" s="102">
        <v>79.9</v>
      </c>
      <c r="H2672" s="100">
        <v>572.88</v>
      </c>
      <c r="I2672" s="35">
        <v>285.59</v>
      </c>
      <c r="J2672" s="35" t="s">
        <v>45</v>
      </c>
      <c r="K2672" s="125"/>
      <c r="L2672" s="145" t="s">
        <v>261</v>
      </c>
      <c r="M2672" s="112" t="str">
        <f t="shared" si="69"/>
        <v>20236闽AQ8712</v>
      </c>
    </row>
    <row r="2673" s="85" customFormat="1" ht="20.1" customHeight="1" spans="1:13">
      <c r="A2673" s="98">
        <v>2672</v>
      </c>
      <c r="B2673" s="99" t="s">
        <v>498</v>
      </c>
      <c r="C2673" s="142">
        <v>146005</v>
      </c>
      <c r="D2673" s="143" t="s">
        <v>44</v>
      </c>
      <c r="E2673" s="100">
        <v>13819</v>
      </c>
      <c r="F2673" s="102">
        <v>7.17022344966106</v>
      </c>
      <c r="G2673" s="102">
        <v>39.83</v>
      </c>
      <c r="H2673" s="100">
        <v>285.59</v>
      </c>
      <c r="I2673" s="35">
        <v>0</v>
      </c>
      <c r="J2673" s="35" t="s">
        <v>45</v>
      </c>
      <c r="K2673" s="125"/>
      <c r="L2673" s="145" t="s">
        <v>261</v>
      </c>
      <c r="M2673" s="112" t="str">
        <f t="shared" si="69"/>
        <v>20236闽AQ8712</v>
      </c>
    </row>
    <row r="2674" s="85" customFormat="1" ht="20.1" customHeight="1" spans="1:13">
      <c r="A2674" s="98">
        <v>2673</v>
      </c>
      <c r="B2674" s="99" t="s">
        <v>499</v>
      </c>
      <c r="C2674" s="142">
        <v>146005</v>
      </c>
      <c r="D2674" s="143" t="s">
        <v>44</v>
      </c>
      <c r="E2674" s="100">
        <v>14668</v>
      </c>
      <c r="F2674" s="102">
        <v>7.12996437524739</v>
      </c>
      <c r="G2674" s="102">
        <v>75.79</v>
      </c>
      <c r="H2674" s="100">
        <v>540.38</v>
      </c>
      <c r="I2674" s="35">
        <v>959.62</v>
      </c>
      <c r="J2674" s="35" t="s">
        <v>45</v>
      </c>
      <c r="K2674" s="125"/>
      <c r="L2674" s="145" t="s">
        <v>261</v>
      </c>
      <c r="M2674" s="112" t="str">
        <f t="shared" si="69"/>
        <v>20236闽AQ8712</v>
      </c>
    </row>
    <row r="2675" s="85" customFormat="1" ht="20.1" customHeight="1" spans="1:13">
      <c r="A2675" s="98">
        <v>2674</v>
      </c>
      <c r="B2675" s="99" t="s">
        <v>500</v>
      </c>
      <c r="C2675" s="142">
        <v>146005</v>
      </c>
      <c r="D2675" s="143" t="s">
        <v>44</v>
      </c>
      <c r="E2675" s="100">
        <v>14426</v>
      </c>
      <c r="F2675" s="102">
        <v>7.13002951685568</v>
      </c>
      <c r="G2675" s="102">
        <v>64.37</v>
      </c>
      <c r="H2675" s="100">
        <v>458.96</v>
      </c>
      <c r="I2675" s="35">
        <v>500.66</v>
      </c>
      <c r="J2675" s="35" t="s">
        <v>45</v>
      </c>
      <c r="K2675" s="125"/>
      <c r="L2675" s="145" t="s">
        <v>261</v>
      </c>
      <c r="M2675" s="112" t="str">
        <f t="shared" si="69"/>
        <v>20236闽AQ8712</v>
      </c>
    </row>
    <row r="2676" s="85" customFormat="1" ht="20.1" customHeight="1" spans="1:13">
      <c r="A2676" s="98">
        <v>2675</v>
      </c>
      <c r="B2676" s="99" t="s">
        <v>501</v>
      </c>
      <c r="C2676" s="142">
        <v>146005</v>
      </c>
      <c r="D2676" s="143" t="s">
        <v>44</v>
      </c>
      <c r="E2676" s="100">
        <v>14850</v>
      </c>
      <c r="F2676" s="102">
        <v>7.13000153303695</v>
      </c>
      <c r="G2676" s="102">
        <v>65.23</v>
      </c>
      <c r="H2676" s="100">
        <v>465.09</v>
      </c>
      <c r="I2676" s="35">
        <v>0</v>
      </c>
      <c r="J2676" s="35" t="s">
        <v>45</v>
      </c>
      <c r="K2676" s="125"/>
      <c r="L2676" s="145" t="s">
        <v>261</v>
      </c>
      <c r="M2676" s="112" t="str">
        <f t="shared" si="69"/>
        <v>20236闽AQ8712</v>
      </c>
    </row>
    <row r="2677" s="85" customFormat="1" ht="20.1" customHeight="1" spans="1:13">
      <c r="A2677" s="98">
        <v>2676</v>
      </c>
      <c r="B2677" s="99" t="s">
        <v>502</v>
      </c>
      <c r="C2677" s="142">
        <v>146005</v>
      </c>
      <c r="D2677" s="143" t="s">
        <v>44</v>
      </c>
      <c r="E2677" s="100">
        <v>15286</v>
      </c>
      <c r="F2677" s="102">
        <v>7.1299877053761</v>
      </c>
      <c r="G2677" s="102">
        <v>89.47</v>
      </c>
      <c r="H2677" s="100">
        <v>637.92</v>
      </c>
      <c r="I2677" s="35">
        <v>362.08</v>
      </c>
      <c r="J2677" s="35" t="s">
        <v>45</v>
      </c>
      <c r="K2677" s="125"/>
      <c r="L2677" s="145" t="s">
        <v>261</v>
      </c>
      <c r="M2677" s="112" t="str">
        <f t="shared" si="69"/>
        <v>20236闽AQ8712</v>
      </c>
    </row>
    <row r="2678" s="85" customFormat="1" ht="20.1" customHeight="1" spans="1:13">
      <c r="A2678" s="98">
        <v>2677</v>
      </c>
      <c r="B2678" s="99"/>
      <c r="C2678" s="142"/>
      <c r="D2678" s="143"/>
      <c r="E2678" s="100"/>
      <c r="F2678" s="102"/>
      <c r="G2678" s="102"/>
      <c r="H2678" s="100"/>
      <c r="I2678" s="35"/>
      <c r="J2678" s="35"/>
      <c r="K2678" s="125"/>
      <c r="L2678" s="145"/>
      <c r="M2678" s="112" t="str">
        <f t="shared" si="69"/>
        <v>19001</v>
      </c>
    </row>
    <row r="2679" s="85" customFormat="1" ht="20.1" customHeight="1" spans="1:13">
      <c r="A2679" s="98">
        <v>2678</v>
      </c>
      <c r="B2679" s="99" t="s">
        <v>503</v>
      </c>
      <c r="C2679" s="142">
        <v>144003</v>
      </c>
      <c r="D2679" s="143" t="s">
        <v>36</v>
      </c>
      <c r="E2679" s="100" t="s">
        <v>504</v>
      </c>
      <c r="F2679" s="102">
        <v>7.1702533369654</v>
      </c>
      <c r="G2679" s="102">
        <v>110.13</v>
      </c>
      <c r="H2679" s="100">
        <v>789.66</v>
      </c>
      <c r="I2679" s="35">
        <v>0</v>
      </c>
      <c r="J2679" s="35" t="s">
        <v>37</v>
      </c>
      <c r="K2679" s="125"/>
      <c r="L2679" s="145" t="s">
        <v>261</v>
      </c>
      <c r="M2679" s="112" t="str">
        <f t="shared" si="69"/>
        <v>20236闽AU9612</v>
      </c>
    </row>
    <row r="2680" s="85" customFormat="1" ht="20.1" customHeight="1" spans="1:13">
      <c r="A2680" s="98">
        <v>2679</v>
      </c>
      <c r="B2680" s="99" t="s">
        <v>505</v>
      </c>
      <c r="C2680" s="142">
        <v>144003</v>
      </c>
      <c r="D2680" s="143" t="s">
        <v>36</v>
      </c>
      <c r="E2680" s="100" t="s">
        <v>506</v>
      </c>
      <c r="F2680" s="102">
        <v>7.17003661837287</v>
      </c>
      <c r="G2680" s="102">
        <v>125.62</v>
      </c>
      <c r="H2680" s="100">
        <v>900.7</v>
      </c>
      <c r="I2680" s="35">
        <v>1099.3</v>
      </c>
      <c r="J2680" s="35" t="s">
        <v>37</v>
      </c>
      <c r="K2680" s="125"/>
      <c r="L2680" s="145" t="s">
        <v>261</v>
      </c>
      <c r="M2680" s="112" t="str">
        <f t="shared" si="69"/>
        <v>20236闽AU9612</v>
      </c>
    </row>
    <row r="2681" s="85" customFormat="1" ht="20.1" customHeight="1" spans="1:13">
      <c r="A2681" s="98">
        <v>2680</v>
      </c>
      <c r="B2681" s="99" t="s">
        <v>507</v>
      </c>
      <c r="C2681" s="142">
        <v>144003</v>
      </c>
      <c r="D2681" s="143" t="s">
        <v>36</v>
      </c>
      <c r="E2681" s="100" t="s">
        <v>508</v>
      </c>
      <c r="F2681" s="102">
        <v>7.13002026874859</v>
      </c>
      <c r="G2681" s="102">
        <v>133.21</v>
      </c>
      <c r="H2681" s="100">
        <v>949.79</v>
      </c>
      <c r="I2681" s="35">
        <v>149.51</v>
      </c>
      <c r="J2681" s="35" t="s">
        <v>37</v>
      </c>
      <c r="K2681" s="125"/>
      <c r="L2681" s="145" t="s">
        <v>261</v>
      </c>
      <c r="M2681" s="112" t="str">
        <f t="shared" si="69"/>
        <v>20236闽AU9612</v>
      </c>
    </row>
    <row r="2682" s="85" customFormat="1" ht="20.1" customHeight="1" spans="1:13">
      <c r="A2682" s="98">
        <v>2681</v>
      </c>
      <c r="B2682" s="99" t="s">
        <v>509</v>
      </c>
      <c r="C2682" s="142">
        <v>144003</v>
      </c>
      <c r="D2682" s="143" t="s">
        <v>36</v>
      </c>
      <c r="E2682" s="100" t="s">
        <v>510</v>
      </c>
      <c r="F2682" s="102">
        <v>7.12835139760411</v>
      </c>
      <c r="G2682" s="102">
        <v>17.53</v>
      </c>
      <c r="H2682" s="100">
        <v>124.96</v>
      </c>
      <c r="I2682" s="35">
        <v>0</v>
      </c>
      <c r="J2682" s="35" t="s">
        <v>37</v>
      </c>
      <c r="K2682" s="125"/>
      <c r="L2682" s="145" t="s">
        <v>261</v>
      </c>
      <c r="M2682" s="112" t="str">
        <f t="shared" si="69"/>
        <v>20236闽AU9612</v>
      </c>
    </row>
    <row r="2683" s="85" customFormat="1" ht="20.1" customHeight="1" spans="1:13">
      <c r="A2683" s="98">
        <v>2682</v>
      </c>
      <c r="B2683" s="99" t="s">
        <v>511</v>
      </c>
      <c r="C2683" s="142">
        <v>144003</v>
      </c>
      <c r="D2683" s="143" t="s">
        <v>36</v>
      </c>
      <c r="E2683" s="100" t="s">
        <v>512</v>
      </c>
      <c r="F2683" s="102">
        <v>7.12998224947555</v>
      </c>
      <c r="G2683" s="102">
        <v>123.94</v>
      </c>
      <c r="H2683" s="100">
        <v>883.69</v>
      </c>
      <c r="I2683" s="35">
        <v>116.31</v>
      </c>
      <c r="J2683" s="35" t="s">
        <v>37</v>
      </c>
      <c r="K2683" s="125"/>
      <c r="L2683" s="145" t="s">
        <v>261</v>
      </c>
      <c r="M2683" s="112" t="str">
        <f t="shared" si="69"/>
        <v>20236闽AU9612</v>
      </c>
    </row>
    <row r="2684" s="85" customFormat="1" ht="20.1" customHeight="1" spans="1:13">
      <c r="A2684" s="98">
        <v>2683</v>
      </c>
      <c r="B2684" s="99" t="s">
        <v>501</v>
      </c>
      <c r="C2684" s="142">
        <v>144003</v>
      </c>
      <c r="D2684" s="143" t="s">
        <v>36</v>
      </c>
      <c r="E2684" s="100" t="s">
        <v>513</v>
      </c>
      <c r="F2684" s="102">
        <v>7.129761662253</v>
      </c>
      <c r="G2684" s="102">
        <v>98.18</v>
      </c>
      <c r="H2684" s="100">
        <v>700</v>
      </c>
      <c r="I2684" s="35">
        <v>346.31</v>
      </c>
      <c r="J2684" s="35" t="s">
        <v>37</v>
      </c>
      <c r="K2684" s="125"/>
      <c r="L2684" s="145" t="s">
        <v>261</v>
      </c>
      <c r="M2684" s="112" t="str">
        <f t="shared" si="69"/>
        <v>20236闽AU9612</v>
      </c>
    </row>
    <row r="2685" s="85" customFormat="1" ht="20.1" customHeight="1" spans="1:13">
      <c r="A2685" s="98">
        <v>2684</v>
      </c>
      <c r="B2685" s="99" t="s">
        <v>514</v>
      </c>
      <c r="C2685" s="142">
        <v>144003</v>
      </c>
      <c r="D2685" s="143" t="s">
        <v>36</v>
      </c>
      <c r="E2685" s="100" t="s">
        <v>515</v>
      </c>
      <c r="F2685" s="102">
        <v>7.130121474161</v>
      </c>
      <c r="G2685" s="102">
        <v>48.57</v>
      </c>
      <c r="H2685" s="100">
        <v>346.31</v>
      </c>
      <c r="I2685" s="35">
        <v>0</v>
      </c>
      <c r="J2685" s="35" t="s">
        <v>37</v>
      </c>
      <c r="K2685" s="125"/>
      <c r="L2685" s="145" t="s">
        <v>261</v>
      </c>
      <c r="M2685" s="112" t="str">
        <f t="shared" si="69"/>
        <v>20236闽AU9612</v>
      </c>
    </row>
    <row r="2686" s="85" customFormat="1" ht="20.1" customHeight="1" spans="1:13">
      <c r="A2686" s="98">
        <v>2685</v>
      </c>
      <c r="B2686" s="99" t="s">
        <v>502</v>
      </c>
      <c r="C2686" s="142">
        <v>144003</v>
      </c>
      <c r="D2686" s="143" t="s">
        <v>36</v>
      </c>
      <c r="E2686" s="100" t="s">
        <v>516</v>
      </c>
      <c r="F2686" s="102">
        <v>7.13003861003861</v>
      </c>
      <c r="G2686" s="102">
        <v>129.5</v>
      </c>
      <c r="H2686" s="100">
        <v>923.34</v>
      </c>
      <c r="I2686" s="35">
        <v>76.66</v>
      </c>
      <c r="J2686" s="35" t="s">
        <v>37</v>
      </c>
      <c r="K2686" s="125"/>
      <c r="L2686" s="145" t="s">
        <v>261</v>
      </c>
      <c r="M2686" s="112" t="str">
        <f t="shared" si="69"/>
        <v>20236闽AU9612</v>
      </c>
    </row>
    <row r="2687" s="85" customFormat="1" ht="20.1" customHeight="1" spans="1:13">
      <c r="A2687" s="98">
        <v>2686</v>
      </c>
      <c r="B2687" s="99" t="s">
        <v>517</v>
      </c>
      <c r="C2687" s="142">
        <v>144003</v>
      </c>
      <c r="D2687" s="143" t="s">
        <v>36</v>
      </c>
      <c r="E2687" s="100" t="s">
        <v>518</v>
      </c>
      <c r="F2687" s="102">
        <v>7.18971172104264</v>
      </c>
      <c r="G2687" s="102">
        <v>115.86</v>
      </c>
      <c r="H2687" s="100">
        <v>833</v>
      </c>
      <c r="I2687" s="35">
        <v>1243.66</v>
      </c>
      <c r="J2687" s="35" t="s">
        <v>37</v>
      </c>
      <c r="K2687" s="125"/>
      <c r="L2687" s="145" t="s">
        <v>261</v>
      </c>
      <c r="M2687" s="112" t="str">
        <f t="shared" si="69"/>
        <v>20236闽AU9612</v>
      </c>
    </row>
    <row r="2688" s="85" customFormat="1" ht="20.1" customHeight="1" spans="1:13">
      <c r="A2688" s="98">
        <v>2687</v>
      </c>
      <c r="B2688" s="99" t="s">
        <v>519</v>
      </c>
      <c r="C2688" s="142">
        <v>144003</v>
      </c>
      <c r="D2688" s="143" t="s">
        <v>36</v>
      </c>
      <c r="E2688" s="100" t="s">
        <v>520</v>
      </c>
      <c r="F2688" s="102">
        <v>7.1899819064851</v>
      </c>
      <c r="G2688" s="102">
        <v>105.01</v>
      </c>
      <c r="H2688" s="100">
        <v>755.02</v>
      </c>
      <c r="I2688" s="35">
        <v>488.64</v>
      </c>
      <c r="J2688" s="35" t="s">
        <v>37</v>
      </c>
      <c r="K2688" s="125"/>
      <c r="L2688" s="145" t="s">
        <v>261</v>
      </c>
      <c r="M2688" s="112" t="str">
        <f t="shared" si="69"/>
        <v>20236闽AU9612</v>
      </c>
    </row>
    <row r="2689" s="85" customFormat="1" ht="20.1" customHeight="1" spans="1:13">
      <c r="A2689" s="98">
        <v>2688</v>
      </c>
      <c r="B2689" s="99"/>
      <c r="C2689" s="142"/>
      <c r="D2689" s="143"/>
      <c r="E2689" s="100"/>
      <c r="F2689" s="102"/>
      <c r="G2689" s="102"/>
      <c r="H2689" s="100"/>
      <c r="I2689" s="35"/>
      <c r="J2689" s="35"/>
      <c r="K2689" s="125"/>
      <c r="L2689" s="145"/>
      <c r="M2689" s="112" t="str">
        <f t="shared" si="69"/>
        <v>19001</v>
      </c>
    </row>
    <row r="2690" s="85" customFormat="1" ht="20.1" customHeight="1" spans="1:13">
      <c r="A2690" s="98">
        <v>2689</v>
      </c>
      <c r="B2690" s="99" t="s">
        <v>495</v>
      </c>
      <c r="C2690" s="142">
        <v>144004</v>
      </c>
      <c r="D2690" s="143" t="s">
        <v>39</v>
      </c>
      <c r="E2690" s="100">
        <v>37760</v>
      </c>
      <c r="F2690" s="102">
        <v>7.1699960443038</v>
      </c>
      <c r="G2690" s="102">
        <v>101.12</v>
      </c>
      <c r="H2690" s="100">
        <v>725.03</v>
      </c>
      <c r="I2690" s="35">
        <v>0</v>
      </c>
      <c r="J2690" s="35" t="s">
        <v>40</v>
      </c>
      <c r="K2690" s="125"/>
      <c r="L2690" s="145" t="s">
        <v>261</v>
      </c>
      <c r="M2690" s="112" t="str">
        <f t="shared" si="69"/>
        <v>20236闽AU8651</v>
      </c>
    </row>
    <row r="2691" s="85" customFormat="1" ht="20.1" customHeight="1" spans="1:13">
      <c r="A2691" s="98">
        <v>2690</v>
      </c>
      <c r="B2691" s="99" t="s">
        <v>521</v>
      </c>
      <c r="C2691" s="142">
        <v>144004</v>
      </c>
      <c r="D2691" s="143" t="s">
        <v>39</v>
      </c>
      <c r="E2691" s="100">
        <v>37927</v>
      </c>
      <c r="F2691" s="102">
        <v>7.17002184769039</v>
      </c>
      <c r="G2691" s="102">
        <v>128.16</v>
      </c>
      <c r="H2691" s="100">
        <v>918.91</v>
      </c>
      <c r="I2691" s="35">
        <v>1081.09</v>
      </c>
      <c r="J2691" s="35" t="s">
        <v>40</v>
      </c>
      <c r="K2691" s="125"/>
      <c r="L2691" s="145" t="s">
        <v>261</v>
      </c>
      <c r="M2691" s="112" t="str">
        <f t="shared" si="69"/>
        <v>20236闽AU8651</v>
      </c>
    </row>
    <row r="2692" s="85" customFormat="1" ht="20.1" customHeight="1" spans="1:13">
      <c r="A2692" s="98">
        <v>2691</v>
      </c>
      <c r="B2692" s="99" t="s">
        <v>522</v>
      </c>
      <c r="C2692" s="142">
        <v>144004</v>
      </c>
      <c r="D2692" s="143" t="s">
        <v>39</v>
      </c>
      <c r="E2692" s="100">
        <v>38312</v>
      </c>
      <c r="F2692" s="102">
        <v>7.16998810232005</v>
      </c>
      <c r="G2692" s="102">
        <v>134.48</v>
      </c>
      <c r="H2692" s="100">
        <v>964.22</v>
      </c>
      <c r="I2692" s="35">
        <v>116.87</v>
      </c>
      <c r="J2692" s="35" t="s">
        <v>40</v>
      </c>
      <c r="K2692" s="125"/>
      <c r="L2692" s="145" t="s">
        <v>261</v>
      </c>
      <c r="M2692" s="112" t="str">
        <f t="shared" si="69"/>
        <v>20236闽AU8651</v>
      </c>
    </row>
    <row r="2693" s="85" customFormat="1" ht="20.1" customHeight="1" spans="1:13">
      <c r="A2693" s="98">
        <v>2692</v>
      </c>
      <c r="B2693" s="99" t="s">
        <v>523</v>
      </c>
      <c r="C2693" s="142">
        <v>144004</v>
      </c>
      <c r="D2693" s="143" t="s">
        <v>39</v>
      </c>
      <c r="E2693" s="100">
        <v>38611</v>
      </c>
      <c r="F2693" s="102">
        <v>7.1700195229607</v>
      </c>
      <c r="G2693" s="102">
        <v>117.81</v>
      </c>
      <c r="H2693" s="100">
        <v>844.7</v>
      </c>
      <c r="I2693" s="35">
        <v>237.17</v>
      </c>
      <c r="J2693" s="35" t="s">
        <v>40</v>
      </c>
      <c r="K2693" s="125"/>
      <c r="L2693" s="145" t="s">
        <v>261</v>
      </c>
      <c r="M2693" s="112" t="str">
        <f t="shared" si="69"/>
        <v>20236闽AU8651</v>
      </c>
    </row>
    <row r="2694" s="85" customFormat="1" ht="20.1" customHeight="1" spans="1:13">
      <c r="A2694" s="98">
        <v>2693</v>
      </c>
      <c r="B2694" s="99" t="s">
        <v>499</v>
      </c>
      <c r="C2694" s="142">
        <v>144004</v>
      </c>
      <c r="D2694" s="143" t="s">
        <v>39</v>
      </c>
      <c r="E2694" s="100">
        <v>38841</v>
      </c>
      <c r="F2694" s="102">
        <v>7.12997147172344</v>
      </c>
      <c r="G2694" s="102">
        <v>119.18</v>
      </c>
      <c r="H2694" s="100">
        <v>849.75</v>
      </c>
      <c r="I2694" s="35">
        <v>387.42</v>
      </c>
      <c r="J2694" s="35" t="s">
        <v>40</v>
      </c>
      <c r="K2694" s="125"/>
      <c r="L2694" s="145" t="s">
        <v>261</v>
      </c>
      <c r="M2694" s="112" t="str">
        <f t="shared" si="69"/>
        <v>20236闽AU8651</v>
      </c>
    </row>
    <row r="2695" s="85" customFormat="1" ht="20.1" customHeight="1" spans="1:13">
      <c r="A2695" s="98">
        <v>2694</v>
      </c>
      <c r="B2695" s="99" t="s">
        <v>524</v>
      </c>
      <c r="C2695" s="142">
        <v>144004</v>
      </c>
      <c r="D2695" s="143" t="s">
        <v>39</v>
      </c>
      <c r="E2695" s="100">
        <v>39154</v>
      </c>
      <c r="F2695" s="102">
        <v>7.13004554735354</v>
      </c>
      <c r="G2695" s="102">
        <v>127.34</v>
      </c>
      <c r="H2695" s="100">
        <v>907.94</v>
      </c>
      <c r="I2695" s="35">
        <v>479.48</v>
      </c>
      <c r="J2695" s="35" t="s">
        <v>40</v>
      </c>
      <c r="K2695" s="125"/>
      <c r="L2695" s="145" t="s">
        <v>261</v>
      </c>
      <c r="M2695" s="112" t="str">
        <f t="shared" si="69"/>
        <v>20236闽AU8651</v>
      </c>
    </row>
    <row r="2696" s="85" customFormat="1" ht="20.1" customHeight="1" spans="1:13">
      <c r="A2696" s="98">
        <v>2695</v>
      </c>
      <c r="B2696" s="99" t="s">
        <v>509</v>
      </c>
      <c r="C2696" s="142">
        <v>144004</v>
      </c>
      <c r="D2696" s="143" t="s">
        <v>39</v>
      </c>
      <c r="E2696" s="100">
        <v>39433</v>
      </c>
      <c r="F2696" s="102">
        <v>7.12995824634656</v>
      </c>
      <c r="G2696" s="102">
        <v>57.48</v>
      </c>
      <c r="H2696" s="100">
        <v>409.83</v>
      </c>
      <c r="I2696" s="35">
        <v>69.65</v>
      </c>
      <c r="J2696" s="35" t="s">
        <v>40</v>
      </c>
      <c r="K2696" s="125"/>
      <c r="L2696" s="145" t="s">
        <v>261</v>
      </c>
      <c r="M2696" s="112" t="str">
        <f t="shared" si="69"/>
        <v>20236闽AU8651</v>
      </c>
    </row>
    <row r="2697" s="85" customFormat="1" ht="20.1" customHeight="1" spans="1:13">
      <c r="A2697" s="98">
        <v>2696</v>
      </c>
      <c r="B2697" s="99" t="s">
        <v>525</v>
      </c>
      <c r="C2697" s="142">
        <v>144004</v>
      </c>
      <c r="D2697" s="143" t="s">
        <v>39</v>
      </c>
      <c r="E2697" s="100">
        <v>39621</v>
      </c>
      <c r="F2697" s="102">
        <v>7.13004409684666</v>
      </c>
      <c r="G2697" s="102">
        <v>120.19</v>
      </c>
      <c r="H2697" s="100">
        <v>856.96</v>
      </c>
      <c r="I2697" s="35">
        <v>1171.27</v>
      </c>
      <c r="J2697" s="35" t="s">
        <v>40</v>
      </c>
      <c r="K2697" s="125"/>
      <c r="L2697" s="145" t="s">
        <v>261</v>
      </c>
      <c r="M2697" s="112" t="str">
        <f t="shared" si="69"/>
        <v>20236闽AU8651</v>
      </c>
    </row>
    <row r="2698" s="85" customFormat="1" ht="20.1" customHeight="1" spans="1:13">
      <c r="A2698" s="98">
        <v>2697</v>
      </c>
      <c r="B2698" s="99" t="s">
        <v>514</v>
      </c>
      <c r="C2698" s="142">
        <v>144004</v>
      </c>
      <c r="D2698" s="143" t="s">
        <v>39</v>
      </c>
      <c r="E2698" s="100">
        <v>39936</v>
      </c>
      <c r="F2698" s="102">
        <v>7.13001480096596</v>
      </c>
      <c r="G2698" s="102">
        <v>128.37</v>
      </c>
      <c r="H2698" s="100">
        <v>915.28</v>
      </c>
      <c r="I2698" s="35">
        <v>255.99</v>
      </c>
      <c r="J2698" s="35" t="s">
        <v>40</v>
      </c>
      <c r="K2698" s="125"/>
      <c r="L2698" s="145" t="s">
        <v>261</v>
      </c>
      <c r="M2698" s="112" t="str">
        <f t="shared" si="69"/>
        <v>20236闽AU8651</v>
      </c>
    </row>
    <row r="2699" s="85" customFormat="1" ht="20.1" customHeight="1" spans="1:13">
      <c r="A2699" s="98">
        <v>2698</v>
      </c>
      <c r="B2699" s="99" t="s">
        <v>517</v>
      </c>
      <c r="C2699" s="142">
        <v>144004</v>
      </c>
      <c r="D2699" s="143" t="s">
        <v>39</v>
      </c>
      <c r="E2699" s="100">
        <v>40251</v>
      </c>
      <c r="F2699" s="102">
        <v>7.18997445721584</v>
      </c>
      <c r="G2699" s="102">
        <v>125.28</v>
      </c>
      <c r="H2699" s="100">
        <v>900.76</v>
      </c>
      <c r="I2699" s="35">
        <v>355.23</v>
      </c>
      <c r="J2699" s="35" t="s">
        <v>40</v>
      </c>
      <c r="K2699" s="125"/>
      <c r="L2699" s="145" t="s">
        <v>261</v>
      </c>
      <c r="M2699" s="112" t="str">
        <f t="shared" si="69"/>
        <v>20236闽AU8651</v>
      </c>
    </row>
    <row r="2700" s="85" customFormat="1" ht="20.1" customHeight="1" spans="1:13">
      <c r="A2700" s="98">
        <v>2699</v>
      </c>
      <c r="B2700" s="99"/>
      <c r="C2700" s="142"/>
      <c r="D2700" s="143"/>
      <c r="E2700" s="100"/>
      <c r="F2700" s="102"/>
      <c r="G2700" s="102"/>
      <c r="H2700" s="100"/>
      <c r="I2700" s="35"/>
      <c r="J2700" s="35"/>
      <c r="K2700" s="125"/>
      <c r="L2700" s="145"/>
      <c r="M2700" s="112" t="str">
        <f t="shared" si="69"/>
        <v>19001</v>
      </c>
    </row>
    <row r="2701" s="85" customFormat="1" ht="20.1" customHeight="1" spans="1:13">
      <c r="A2701" s="98">
        <v>2700</v>
      </c>
      <c r="B2701" s="99" t="s">
        <v>495</v>
      </c>
      <c r="C2701" s="142">
        <v>130011</v>
      </c>
      <c r="D2701" s="143" t="s">
        <v>59</v>
      </c>
      <c r="E2701" s="100">
        <v>10259</v>
      </c>
      <c r="F2701" s="102">
        <v>7.16984165260027</v>
      </c>
      <c r="G2701" s="102">
        <v>124.41</v>
      </c>
      <c r="H2701" s="100">
        <v>892</v>
      </c>
      <c r="I2701" s="35">
        <v>257</v>
      </c>
      <c r="J2701" s="35" t="s">
        <v>60</v>
      </c>
      <c r="K2701" s="125"/>
      <c r="L2701" s="145" t="s">
        <v>261</v>
      </c>
      <c r="M2701" s="112" t="str">
        <f t="shared" si="69"/>
        <v>20236闽AU9093</v>
      </c>
    </row>
    <row r="2702" s="85" customFormat="1" ht="20.1" customHeight="1" spans="1:13">
      <c r="A2702" s="98">
        <v>2701</v>
      </c>
      <c r="B2702" s="99" t="s">
        <v>526</v>
      </c>
      <c r="C2702" s="142">
        <v>130011</v>
      </c>
      <c r="D2702" s="143" t="s">
        <v>59</v>
      </c>
      <c r="E2702" s="100">
        <v>10360</v>
      </c>
      <c r="F2702" s="102">
        <v>7.16978105702141</v>
      </c>
      <c r="G2702" s="102">
        <v>124.69</v>
      </c>
      <c r="H2702" s="100">
        <v>894</v>
      </c>
      <c r="I2702" s="35">
        <v>263</v>
      </c>
      <c r="J2702" s="35" t="s">
        <v>60</v>
      </c>
      <c r="K2702" s="125"/>
      <c r="L2702" s="145" t="s">
        <v>261</v>
      </c>
      <c r="M2702" s="112" t="str">
        <f t="shared" si="69"/>
        <v>20236闽AU9093</v>
      </c>
    </row>
    <row r="2703" s="85" customFormat="1" ht="20.1" customHeight="1" spans="1:13">
      <c r="A2703" s="98">
        <v>2702</v>
      </c>
      <c r="B2703" s="99" t="s">
        <v>497</v>
      </c>
      <c r="C2703" s="142">
        <v>130011</v>
      </c>
      <c r="D2703" s="143" t="s">
        <v>59</v>
      </c>
      <c r="E2703" s="100">
        <v>10446</v>
      </c>
      <c r="F2703" s="102">
        <v>7.17019647869355</v>
      </c>
      <c r="G2703" s="102">
        <v>117.57</v>
      </c>
      <c r="H2703" s="100">
        <v>843</v>
      </c>
      <c r="I2703" s="35">
        <v>385</v>
      </c>
      <c r="J2703" s="35" t="s">
        <v>60</v>
      </c>
      <c r="K2703" s="125"/>
      <c r="L2703" s="145" t="s">
        <v>261</v>
      </c>
      <c r="M2703" s="112" t="str">
        <f t="shared" si="69"/>
        <v>20236闽AU9093</v>
      </c>
    </row>
    <row r="2704" s="85" customFormat="1" ht="20.1" customHeight="1" spans="1:13">
      <c r="A2704" s="98">
        <v>2703</v>
      </c>
      <c r="B2704" s="99" t="s">
        <v>498</v>
      </c>
      <c r="C2704" s="142">
        <v>130011</v>
      </c>
      <c r="D2704" s="143" t="s">
        <v>59</v>
      </c>
      <c r="E2704" s="100">
        <v>10530</v>
      </c>
      <c r="F2704" s="102">
        <v>7.17005590213076</v>
      </c>
      <c r="G2704" s="102">
        <v>123.43</v>
      </c>
      <c r="H2704" s="100">
        <v>885</v>
      </c>
      <c r="I2704" s="35">
        <v>500</v>
      </c>
      <c r="J2704" s="35" t="s">
        <v>60</v>
      </c>
      <c r="K2704" s="125"/>
      <c r="L2704" s="145" t="s">
        <v>261</v>
      </c>
      <c r="M2704" s="112" t="str">
        <f t="shared" si="69"/>
        <v>20236闽AU9093</v>
      </c>
    </row>
    <row r="2705" s="85" customFormat="1" ht="20.1" customHeight="1" spans="1:13">
      <c r="A2705" s="98">
        <v>2704</v>
      </c>
      <c r="B2705" s="99" t="s">
        <v>527</v>
      </c>
      <c r="C2705" s="142">
        <v>130011</v>
      </c>
      <c r="D2705" s="143" t="s">
        <v>59</v>
      </c>
      <c r="E2705" s="100">
        <v>10716</v>
      </c>
      <c r="F2705" s="102">
        <v>7.1299786920177</v>
      </c>
      <c r="G2705" s="102">
        <v>122.02</v>
      </c>
      <c r="H2705" s="100">
        <v>870</v>
      </c>
      <c r="I2705" s="35">
        <v>630</v>
      </c>
      <c r="J2705" s="35" t="s">
        <v>60</v>
      </c>
      <c r="K2705" s="125"/>
      <c r="L2705" s="145" t="s">
        <v>261</v>
      </c>
      <c r="M2705" s="112" t="str">
        <f t="shared" si="69"/>
        <v>20236闽AU9093</v>
      </c>
    </row>
    <row r="2706" s="85" customFormat="1" ht="20.1" customHeight="1" spans="1:13">
      <c r="A2706" s="98">
        <v>2705</v>
      </c>
      <c r="B2706" s="99" t="s">
        <v>509</v>
      </c>
      <c r="C2706" s="142">
        <v>130011</v>
      </c>
      <c r="D2706" s="143" t="s">
        <v>59</v>
      </c>
      <c r="E2706" s="100">
        <v>10830</v>
      </c>
      <c r="F2706" s="102">
        <v>7.12984235126357</v>
      </c>
      <c r="G2706" s="102">
        <v>126.23</v>
      </c>
      <c r="H2706" s="100">
        <v>900</v>
      </c>
      <c r="I2706" s="35">
        <v>730</v>
      </c>
      <c r="J2706" s="35" t="s">
        <v>60</v>
      </c>
      <c r="K2706" s="125"/>
      <c r="L2706" s="145" t="s">
        <v>261</v>
      </c>
      <c r="M2706" s="112" t="str">
        <f t="shared" si="69"/>
        <v>20236闽AU9093</v>
      </c>
    </row>
    <row r="2707" s="85" customFormat="1" ht="20.1" customHeight="1" spans="1:13">
      <c r="A2707" s="98">
        <v>2706</v>
      </c>
      <c r="B2707" s="99" t="s">
        <v>528</v>
      </c>
      <c r="C2707" s="142">
        <v>130011</v>
      </c>
      <c r="D2707" s="143" t="s">
        <v>59</v>
      </c>
      <c r="E2707" s="100">
        <v>10925</v>
      </c>
      <c r="F2707" s="102">
        <v>7.13019998312379</v>
      </c>
      <c r="G2707" s="102">
        <v>118.51</v>
      </c>
      <c r="H2707" s="100">
        <v>845</v>
      </c>
      <c r="I2707" s="35">
        <v>350</v>
      </c>
      <c r="J2707" s="35" t="s">
        <v>60</v>
      </c>
      <c r="K2707" s="125"/>
      <c r="L2707" s="145" t="s">
        <v>261</v>
      </c>
      <c r="M2707" s="112" t="str">
        <f t="shared" si="69"/>
        <v>20236闽AU9093</v>
      </c>
    </row>
    <row r="2708" s="85" customFormat="1" ht="20.1" customHeight="1" spans="1:13">
      <c r="A2708" s="98">
        <v>2707</v>
      </c>
      <c r="B2708" s="99" t="s">
        <v>529</v>
      </c>
      <c r="C2708" s="142">
        <v>130011</v>
      </c>
      <c r="D2708" s="143" t="s">
        <v>59</v>
      </c>
      <c r="E2708" s="100">
        <v>11021</v>
      </c>
      <c r="F2708" s="102">
        <v>7.12984235126357</v>
      </c>
      <c r="G2708" s="102">
        <v>126.23</v>
      </c>
      <c r="H2708" s="100">
        <v>900</v>
      </c>
      <c r="I2708" s="35">
        <v>450</v>
      </c>
      <c r="J2708" s="35" t="s">
        <v>60</v>
      </c>
      <c r="K2708" s="125"/>
      <c r="L2708" s="145" t="s">
        <v>261</v>
      </c>
      <c r="M2708" s="112" t="str">
        <f t="shared" si="69"/>
        <v>20236闽AU9093</v>
      </c>
    </row>
    <row r="2709" s="85" customFormat="1" ht="20.1" customHeight="1" spans="1:13">
      <c r="A2709" s="98">
        <v>2708</v>
      </c>
      <c r="B2709" s="99"/>
      <c r="C2709" s="142"/>
      <c r="D2709" s="143"/>
      <c r="E2709" s="100"/>
      <c r="F2709" s="102"/>
      <c r="G2709" s="102"/>
      <c r="H2709" s="100"/>
      <c r="I2709" s="35"/>
      <c r="J2709" s="35"/>
      <c r="K2709" s="125"/>
      <c r="L2709" s="145"/>
      <c r="M2709" s="112" t="str">
        <f t="shared" si="69"/>
        <v>19001</v>
      </c>
    </row>
    <row r="2710" s="85" customFormat="1" ht="20.1" customHeight="1" spans="1:13">
      <c r="A2710" s="98">
        <v>2709</v>
      </c>
      <c r="B2710" s="99" t="s">
        <v>530</v>
      </c>
      <c r="C2710" s="142">
        <v>121020</v>
      </c>
      <c r="D2710" s="143" t="s">
        <v>74</v>
      </c>
      <c r="E2710" s="100" t="s">
        <v>531</v>
      </c>
      <c r="F2710" s="102">
        <v>7.1699384952397</v>
      </c>
      <c r="G2710" s="102">
        <v>118.69</v>
      </c>
      <c r="H2710" s="100">
        <v>851</v>
      </c>
      <c r="I2710" s="35">
        <v>348</v>
      </c>
      <c r="J2710" s="35" t="s">
        <v>64</v>
      </c>
      <c r="K2710" s="125"/>
      <c r="L2710" s="145" t="s">
        <v>261</v>
      </c>
      <c r="M2710" s="112" t="str">
        <f t="shared" si="69"/>
        <v>20236闽AU9103</v>
      </c>
    </row>
    <row r="2711" s="85" customFormat="1" ht="20.1" customHeight="1" spans="1:13">
      <c r="A2711" s="98">
        <v>2710</v>
      </c>
      <c r="B2711" s="99" t="s">
        <v>496</v>
      </c>
      <c r="C2711" s="142">
        <v>121020</v>
      </c>
      <c r="D2711" s="143" t="s">
        <v>74</v>
      </c>
      <c r="E2711" s="100" t="s">
        <v>532</v>
      </c>
      <c r="F2711" s="102">
        <v>7.16934487021014</v>
      </c>
      <c r="G2711" s="102">
        <v>48.54</v>
      </c>
      <c r="H2711" s="100">
        <v>348</v>
      </c>
      <c r="I2711" s="35">
        <v>0</v>
      </c>
      <c r="J2711" s="35" t="s">
        <v>64</v>
      </c>
      <c r="K2711" s="125"/>
      <c r="L2711" s="145" t="s">
        <v>261</v>
      </c>
      <c r="M2711" s="112" t="str">
        <f t="shared" si="69"/>
        <v>20236闽AU9103</v>
      </c>
    </row>
    <row r="2712" s="85" customFormat="1" ht="20.1" customHeight="1" spans="1:13">
      <c r="A2712" s="98">
        <v>2711</v>
      </c>
      <c r="B2712" s="99" t="s">
        <v>533</v>
      </c>
      <c r="C2712" s="142">
        <v>121020</v>
      </c>
      <c r="D2712" s="143" t="s">
        <v>74</v>
      </c>
      <c r="E2712" s="100" t="s">
        <v>534</v>
      </c>
      <c r="F2712" s="102">
        <v>7.17003655897933</v>
      </c>
      <c r="G2712" s="102">
        <v>134.03</v>
      </c>
      <c r="H2712" s="100">
        <v>961</v>
      </c>
      <c r="I2712" s="35">
        <v>39</v>
      </c>
      <c r="J2712" s="35" t="s">
        <v>64</v>
      </c>
      <c r="K2712" s="125"/>
      <c r="L2712" s="145" t="s">
        <v>261</v>
      </c>
      <c r="M2712" s="112" t="str">
        <f t="shared" si="69"/>
        <v>20236闽AU9103</v>
      </c>
    </row>
    <row r="2713" s="85" customFormat="1" ht="20.1" customHeight="1" spans="1:13">
      <c r="A2713" s="98">
        <v>2712</v>
      </c>
      <c r="B2713" s="99" t="s">
        <v>499</v>
      </c>
      <c r="C2713" s="142">
        <v>121020</v>
      </c>
      <c r="D2713" s="143" t="s">
        <v>74</v>
      </c>
      <c r="E2713" s="100" t="s">
        <v>535</v>
      </c>
      <c r="F2713" s="102">
        <v>7.12984235126357</v>
      </c>
      <c r="G2713" s="102">
        <v>126.23</v>
      </c>
      <c r="H2713" s="100">
        <v>900</v>
      </c>
      <c r="I2713" s="35">
        <v>101</v>
      </c>
      <c r="J2713" s="35" t="s">
        <v>64</v>
      </c>
      <c r="K2713" s="125"/>
      <c r="L2713" s="145" t="s">
        <v>261</v>
      </c>
      <c r="M2713" s="112" t="str">
        <f t="shared" si="69"/>
        <v>20236闽AU9103</v>
      </c>
    </row>
    <row r="2714" s="85" customFormat="1" ht="20.1" customHeight="1" spans="1:13">
      <c r="A2714" s="98">
        <v>2713</v>
      </c>
      <c r="B2714" s="99" t="s">
        <v>501</v>
      </c>
      <c r="C2714" s="142">
        <v>121020</v>
      </c>
      <c r="D2714" s="143" t="s">
        <v>74</v>
      </c>
      <c r="E2714" s="100" t="s">
        <v>536</v>
      </c>
      <c r="F2714" s="102">
        <v>7.12984235126357</v>
      </c>
      <c r="G2714" s="102">
        <v>126.23</v>
      </c>
      <c r="H2714" s="100">
        <v>900</v>
      </c>
      <c r="I2714" s="35">
        <v>1201</v>
      </c>
      <c r="J2714" s="35" t="s">
        <v>64</v>
      </c>
      <c r="K2714" s="125"/>
      <c r="L2714" s="145" t="s">
        <v>261</v>
      </c>
      <c r="M2714" s="112" t="str">
        <f t="shared" si="69"/>
        <v>20236闽AU9103</v>
      </c>
    </row>
    <row r="2715" s="85" customFormat="1" ht="20.1" customHeight="1" spans="1:13">
      <c r="A2715" s="98">
        <v>2714</v>
      </c>
      <c r="B2715" s="99"/>
      <c r="C2715" s="142"/>
      <c r="D2715" s="143"/>
      <c r="E2715" s="100"/>
      <c r="F2715" s="102"/>
      <c r="G2715" s="102"/>
      <c r="H2715" s="100"/>
      <c r="I2715" s="35"/>
      <c r="J2715" s="35"/>
      <c r="K2715" s="125"/>
      <c r="L2715" s="145"/>
      <c r="M2715" s="112" t="str">
        <f t="shared" si="69"/>
        <v>19001</v>
      </c>
    </row>
    <row r="2716" s="85" customFormat="1" ht="20.1" customHeight="1" spans="1:13">
      <c r="A2716" s="98">
        <v>2715</v>
      </c>
      <c r="B2716" s="99" t="s">
        <v>526</v>
      </c>
      <c r="C2716" s="142">
        <v>121017</v>
      </c>
      <c r="D2716" s="143" t="s">
        <v>71</v>
      </c>
      <c r="E2716" s="100" t="s">
        <v>537</v>
      </c>
      <c r="F2716" s="102">
        <v>7.17021103234743</v>
      </c>
      <c r="G2716" s="102">
        <v>122.73</v>
      </c>
      <c r="H2716" s="100">
        <v>880</v>
      </c>
      <c r="I2716" s="35">
        <v>365.11</v>
      </c>
      <c r="J2716" s="35" t="s">
        <v>60</v>
      </c>
      <c r="K2716" s="125"/>
      <c r="L2716" s="145" t="s">
        <v>261</v>
      </c>
      <c r="M2716" s="112" t="str">
        <f t="shared" si="69"/>
        <v>20236闽AU8195</v>
      </c>
    </row>
    <row r="2717" s="85" customFormat="1" ht="20.1" customHeight="1" spans="1:13">
      <c r="A2717" s="98">
        <v>2716</v>
      </c>
      <c r="B2717" s="99" t="s">
        <v>507</v>
      </c>
      <c r="C2717" s="142">
        <v>121017</v>
      </c>
      <c r="D2717" s="143" t="s">
        <v>71</v>
      </c>
      <c r="E2717" s="100" t="s">
        <v>538</v>
      </c>
      <c r="F2717" s="102">
        <v>7.12984235126357</v>
      </c>
      <c r="G2717" s="102">
        <v>126.23</v>
      </c>
      <c r="H2717" s="100">
        <v>900</v>
      </c>
      <c r="I2717" s="35">
        <v>430.11</v>
      </c>
      <c r="J2717" s="35" t="s">
        <v>60</v>
      </c>
      <c r="K2717" s="125"/>
      <c r="L2717" s="145" t="s">
        <v>261</v>
      </c>
      <c r="M2717" s="112" t="str">
        <f t="shared" si="69"/>
        <v>20236闽AU8195</v>
      </c>
    </row>
    <row r="2718" s="85" customFormat="1" ht="20.1" customHeight="1" spans="1:13">
      <c r="A2718" s="98">
        <v>2717</v>
      </c>
      <c r="B2718" s="99" t="s">
        <v>517</v>
      </c>
      <c r="C2718" s="142">
        <v>121017</v>
      </c>
      <c r="D2718" s="143" t="s">
        <v>71</v>
      </c>
      <c r="E2718" s="100" t="s">
        <v>539</v>
      </c>
      <c r="F2718" s="102">
        <v>7.19022129903331</v>
      </c>
      <c r="G2718" s="102">
        <v>125.17</v>
      </c>
      <c r="H2718" s="100">
        <v>900</v>
      </c>
      <c r="I2718" s="35">
        <v>195.11</v>
      </c>
      <c r="J2718" s="35" t="s">
        <v>60</v>
      </c>
      <c r="K2718" s="125"/>
      <c r="L2718" s="145" t="s">
        <v>261</v>
      </c>
      <c r="M2718" s="112" t="str">
        <f t="shared" si="69"/>
        <v>20236闽AU8195</v>
      </c>
    </row>
    <row r="2719" s="85" customFormat="1" ht="20.1" customHeight="1" spans="1:13">
      <c r="A2719" s="98">
        <v>2718</v>
      </c>
      <c r="B2719" s="99"/>
      <c r="C2719" s="142"/>
      <c r="D2719" s="143"/>
      <c r="E2719" s="100"/>
      <c r="F2719" s="102"/>
      <c r="G2719" s="102"/>
      <c r="H2719" s="100"/>
      <c r="I2719" s="35"/>
      <c r="J2719" s="35"/>
      <c r="K2719" s="125"/>
      <c r="L2719" s="145"/>
      <c r="M2719" s="112" t="str">
        <f t="shared" si="69"/>
        <v>19001</v>
      </c>
    </row>
    <row r="2720" s="85" customFormat="1" ht="20.1" customHeight="1" spans="1:13">
      <c r="A2720" s="98">
        <v>2719</v>
      </c>
      <c r="B2720" s="99" t="s">
        <v>530</v>
      </c>
      <c r="C2720" s="142">
        <v>121018</v>
      </c>
      <c r="D2720" s="143" t="s">
        <v>68</v>
      </c>
      <c r="E2720" s="100" t="s">
        <v>540</v>
      </c>
      <c r="F2720" s="102">
        <v>7.16978342819129</v>
      </c>
      <c r="G2720" s="102">
        <v>135.29</v>
      </c>
      <c r="H2720" s="100">
        <v>970</v>
      </c>
      <c r="I2720" s="35">
        <v>0</v>
      </c>
      <c r="J2720" s="35" t="s">
        <v>541</v>
      </c>
      <c r="K2720" s="125"/>
      <c r="L2720" s="145" t="s">
        <v>261</v>
      </c>
      <c r="M2720" s="112" t="str">
        <f t="shared" si="69"/>
        <v>20236闽AU7993</v>
      </c>
    </row>
    <row r="2721" s="85" customFormat="1" ht="20.1" customHeight="1" spans="1:13">
      <c r="A2721" s="98">
        <v>2720</v>
      </c>
      <c r="B2721" s="99" t="s">
        <v>526</v>
      </c>
      <c r="C2721" s="142">
        <v>121018</v>
      </c>
      <c r="D2721" s="143" t="s">
        <v>68</v>
      </c>
      <c r="E2721" s="100" t="s">
        <v>542</v>
      </c>
      <c r="F2721" s="102">
        <v>7.17014399059653</v>
      </c>
      <c r="G2721" s="102">
        <v>136.12</v>
      </c>
      <c r="H2721" s="100">
        <v>976</v>
      </c>
      <c r="I2721" s="35">
        <v>24</v>
      </c>
      <c r="J2721" s="35" t="s">
        <v>541</v>
      </c>
      <c r="K2721" s="125"/>
      <c r="L2721" s="145" t="s">
        <v>261</v>
      </c>
      <c r="M2721" s="112" t="str">
        <f t="shared" si="69"/>
        <v>20236闽AU7993</v>
      </c>
    </row>
    <row r="2722" s="85" customFormat="1" ht="20.1" customHeight="1" spans="1:13">
      <c r="A2722" s="98">
        <v>2721</v>
      </c>
      <c r="B2722" s="99" t="s">
        <v>498</v>
      </c>
      <c r="C2722" s="142">
        <v>121018</v>
      </c>
      <c r="D2722" s="143" t="s">
        <v>68</v>
      </c>
      <c r="E2722" s="100" t="s">
        <v>543</v>
      </c>
      <c r="F2722" s="102">
        <v>7.17006497871387</v>
      </c>
      <c r="G2722" s="102">
        <v>133.89</v>
      </c>
      <c r="H2722" s="100">
        <v>960</v>
      </c>
      <c r="I2722" s="35">
        <v>64</v>
      </c>
      <c r="J2722" s="35" t="s">
        <v>541</v>
      </c>
      <c r="K2722" s="125"/>
      <c r="L2722" s="145" t="s">
        <v>261</v>
      </c>
      <c r="M2722" s="112" t="str">
        <f t="shared" si="69"/>
        <v>20236闽AU7993</v>
      </c>
    </row>
    <row r="2723" s="85" customFormat="1" ht="20.1" customHeight="1" spans="1:13">
      <c r="A2723" s="98">
        <v>2722</v>
      </c>
      <c r="B2723" s="99" t="s">
        <v>509</v>
      </c>
      <c r="C2723" s="142">
        <v>121018</v>
      </c>
      <c r="D2723" s="143" t="s">
        <v>68</v>
      </c>
      <c r="E2723" s="100" t="s">
        <v>544</v>
      </c>
      <c r="F2723" s="102">
        <v>7.13000449842555</v>
      </c>
      <c r="G2723" s="102">
        <v>133.38</v>
      </c>
      <c r="H2723" s="100">
        <v>951</v>
      </c>
      <c r="I2723" s="35">
        <v>113</v>
      </c>
      <c r="J2723" s="35" t="s">
        <v>541</v>
      </c>
      <c r="K2723" s="125"/>
      <c r="L2723" s="145" t="s">
        <v>261</v>
      </c>
      <c r="M2723" s="112" t="str">
        <f t="shared" si="69"/>
        <v>20236闽AU7993</v>
      </c>
    </row>
    <row r="2724" s="85" customFormat="1" ht="20.1" customHeight="1" spans="1:13">
      <c r="A2724" s="98">
        <v>2723</v>
      </c>
      <c r="B2724" s="99" t="s">
        <v>502</v>
      </c>
      <c r="C2724" s="142">
        <v>121018</v>
      </c>
      <c r="D2724" s="143" t="s">
        <v>68</v>
      </c>
      <c r="E2724" s="100" t="s">
        <v>545</v>
      </c>
      <c r="F2724" s="102">
        <v>7.12989181732375</v>
      </c>
      <c r="G2724" s="102">
        <v>137.73</v>
      </c>
      <c r="H2724" s="100">
        <v>982</v>
      </c>
      <c r="I2724" s="35">
        <v>93</v>
      </c>
      <c r="J2724" s="35" t="s">
        <v>541</v>
      </c>
      <c r="K2724" s="125"/>
      <c r="L2724" s="145" t="s">
        <v>261</v>
      </c>
      <c r="M2724" s="112" t="str">
        <f t="shared" si="69"/>
        <v>20236闽AU7993</v>
      </c>
    </row>
    <row r="2725" s="85" customFormat="1" ht="20.1" customHeight="1" spans="1:13">
      <c r="A2725" s="98">
        <v>2724</v>
      </c>
      <c r="B2725" s="99"/>
      <c r="C2725" s="142"/>
      <c r="D2725" s="143"/>
      <c r="E2725" s="100"/>
      <c r="F2725" s="102"/>
      <c r="G2725" s="102"/>
      <c r="H2725" s="100"/>
      <c r="I2725" s="35"/>
      <c r="J2725" s="35"/>
      <c r="K2725" s="125"/>
      <c r="L2725" s="145"/>
      <c r="M2725" s="112" t="str">
        <f t="shared" si="69"/>
        <v>19001</v>
      </c>
    </row>
    <row r="2726" s="85" customFormat="1" ht="20.1" customHeight="1" spans="1:13">
      <c r="A2726" s="98">
        <v>2725</v>
      </c>
      <c r="B2726" s="99" t="s">
        <v>530</v>
      </c>
      <c r="C2726" s="142"/>
      <c r="D2726" s="143" t="s">
        <v>52</v>
      </c>
      <c r="E2726" s="100" t="s">
        <v>546</v>
      </c>
      <c r="F2726" s="102">
        <v>7.16997448256308</v>
      </c>
      <c r="G2726" s="102">
        <v>70.54</v>
      </c>
      <c r="H2726" s="100">
        <v>505.77</v>
      </c>
      <c r="I2726" s="35">
        <v>63.01</v>
      </c>
      <c r="J2726" s="35" t="s">
        <v>53</v>
      </c>
      <c r="K2726" s="125"/>
      <c r="L2726" s="145" t="s">
        <v>261</v>
      </c>
      <c r="M2726" s="112" t="str">
        <f t="shared" si="69"/>
        <v>20236闽A06L2K</v>
      </c>
    </row>
    <row r="2727" s="85" customFormat="1" ht="20.1" customHeight="1" spans="1:13">
      <c r="A2727" s="98">
        <v>2726</v>
      </c>
      <c r="B2727" s="99" t="s">
        <v>521</v>
      </c>
      <c r="C2727" s="142"/>
      <c r="D2727" s="143" t="s">
        <v>52</v>
      </c>
      <c r="E2727" s="100" t="s">
        <v>547</v>
      </c>
      <c r="F2727" s="102">
        <v>7.1699772985244</v>
      </c>
      <c r="G2727" s="102">
        <v>70.48</v>
      </c>
      <c r="H2727" s="100">
        <v>505.34</v>
      </c>
      <c r="I2727" s="35">
        <v>1537.02</v>
      </c>
      <c r="J2727" s="35" t="s">
        <v>53</v>
      </c>
      <c r="K2727" s="125"/>
      <c r="L2727" s="145" t="s">
        <v>261</v>
      </c>
      <c r="M2727" s="112" t="str">
        <f t="shared" si="69"/>
        <v>20236闽A06L2K</v>
      </c>
    </row>
    <row r="2728" s="85" customFormat="1" ht="20.1" customHeight="1" spans="1:13">
      <c r="A2728" s="98">
        <v>2727</v>
      </c>
      <c r="B2728" s="99" t="s">
        <v>526</v>
      </c>
      <c r="C2728" s="142"/>
      <c r="D2728" s="143" t="s">
        <v>52</v>
      </c>
      <c r="E2728" s="100" t="s">
        <v>548</v>
      </c>
      <c r="F2728" s="102">
        <v>7.17001586462189</v>
      </c>
      <c r="G2728" s="102">
        <v>75.64</v>
      </c>
      <c r="H2728" s="100">
        <v>542.34</v>
      </c>
      <c r="I2728" s="35">
        <v>994.68</v>
      </c>
      <c r="J2728" s="35" t="s">
        <v>53</v>
      </c>
      <c r="K2728" s="125"/>
      <c r="L2728" s="145" t="s">
        <v>261</v>
      </c>
      <c r="M2728" s="112" t="str">
        <f t="shared" si="69"/>
        <v>20236闽A06L2K</v>
      </c>
    </row>
    <row r="2729" s="85" customFormat="1" ht="20.1" customHeight="1" spans="1:13">
      <c r="A2729" s="98">
        <v>2728</v>
      </c>
      <c r="B2729" s="99" t="s">
        <v>549</v>
      </c>
      <c r="C2729" s="142"/>
      <c r="D2729" s="143" t="s">
        <v>52</v>
      </c>
      <c r="E2729" s="100" t="s">
        <v>550</v>
      </c>
      <c r="F2729" s="102">
        <v>7.17004701141706</v>
      </c>
      <c r="G2729" s="102">
        <v>74.45</v>
      </c>
      <c r="H2729" s="100">
        <v>533.81</v>
      </c>
      <c r="I2729" s="35">
        <v>460.87</v>
      </c>
      <c r="J2729" s="35" t="s">
        <v>53</v>
      </c>
      <c r="K2729" s="125"/>
      <c r="L2729" s="145" t="s">
        <v>261</v>
      </c>
      <c r="M2729" s="112" t="str">
        <f t="shared" si="69"/>
        <v>20236闽A06L2K</v>
      </c>
    </row>
    <row r="2730" s="85" customFormat="1" ht="20.1" customHeight="1" spans="1:13">
      <c r="A2730" s="98">
        <v>2729</v>
      </c>
      <c r="B2730" s="99" t="s">
        <v>523</v>
      </c>
      <c r="C2730" s="142"/>
      <c r="D2730" s="143" t="s">
        <v>52</v>
      </c>
      <c r="E2730" s="100" t="s">
        <v>551</v>
      </c>
      <c r="F2730" s="102">
        <v>7.16972619788426</v>
      </c>
      <c r="G2730" s="102">
        <v>64.28</v>
      </c>
      <c r="H2730" s="100">
        <v>460.87</v>
      </c>
      <c r="I2730" s="35">
        <v>0</v>
      </c>
      <c r="J2730" s="35" t="s">
        <v>53</v>
      </c>
      <c r="K2730" s="125"/>
      <c r="L2730" s="145" t="s">
        <v>261</v>
      </c>
      <c r="M2730" s="112" t="str">
        <f t="shared" si="69"/>
        <v>20236闽A06L2K</v>
      </c>
    </row>
    <row r="2731" s="85" customFormat="1" ht="20.1" customHeight="1" spans="1:13">
      <c r="A2731" s="98">
        <v>2730</v>
      </c>
      <c r="B2731" s="99" t="s">
        <v>498</v>
      </c>
      <c r="C2731" s="142"/>
      <c r="D2731" s="143" t="s">
        <v>52</v>
      </c>
      <c r="E2731" s="100" t="s">
        <v>552</v>
      </c>
      <c r="F2731" s="102">
        <v>7.17006352567496</v>
      </c>
      <c r="G2731" s="102">
        <v>75.56</v>
      </c>
      <c r="H2731" s="100">
        <v>541.77</v>
      </c>
      <c r="I2731" s="35">
        <v>458.23</v>
      </c>
      <c r="J2731" s="35" t="s">
        <v>53</v>
      </c>
      <c r="K2731" s="125"/>
      <c r="L2731" s="145" t="s">
        <v>261</v>
      </c>
      <c r="M2731" s="112" t="str">
        <f t="shared" si="69"/>
        <v>20236闽A06L2K</v>
      </c>
    </row>
    <row r="2732" s="85" customFormat="1" ht="20.1" customHeight="1" spans="1:13">
      <c r="A2732" s="98">
        <v>2731</v>
      </c>
      <c r="B2732" s="99" t="s">
        <v>499</v>
      </c>
      <c r="C2732" s="142"/>
      <c r="D2732" s="143" t="s">
        <v>52</v>
      </c>
      <c r="E2732" s="100" t="s">
        <v>553</v>
      </c>
      <c r="F2732" s="102">
        <v>7.12982005141388</v>
      </c>
      <c r="G2732" s="102">
        <v>62.24</v>
      </c>
      <c r="H2732" s="100">
        <v>443.76</v>
      </c>
      <c r="I2732" s="35">
        <v>0</v>
      </c>
      <c r="J2732" s="35" t="s">
        <v>53</v>
      </c>
      <c r="K2732" s="125"/>
      <c r="L2732" s="145" t="s">
        <v>261</v>
      </c>
      <c r="M2732" s="112" t="str">
        <f t="shared" si="69"/>
        <v>20236闽A06L2K</v>
      </c>
    </row>
    <row r="2733" s="85" customFormat="1" ht="20.1" customHeight="1" spans="1:13">
      <c r="A2733" s="98">
        <v>2732</v>
      </c>
      <c r="B2733" s="99" t="s">
        <v>507</v>
      </c>
      <c r="C2733" s="142"/>
      <c r="D2733" s="143" t="s">
        <v>52</v>
      </c>
      <c r="E2733" s="100" t="s">
        <v>554</v>
      </c>
      <c r="F2733" s="102">
        <v>7.12999252056844</v>
      </c>
      <c r="G2733" s="102">
        <v>66.85</v>
      </c>
      <c r="H2733" s="100">
        <v>476.64</v>
      </c>
      <c r="I2733" s="35">
        <v>523.36</v>
      </c>
      <c r="J2733" s="35" t="s">
        <v>53</v>
      </c>
      <c r="K2733" s="125"/>
      <c r="L2733" s="145" t="s">
        <v>261</v>
      </c>
      <c r="M2733" s="112" t="str">
        <f t="shared" ref="M2733:M2796" si="70">YEAR(B2733)&amp;MONTH(B2733)&amp;D2733</f>
        <v>20236闽A06L2K</v>
      </c>
    </row>
    <row r="2734" s="85" customFormat="1" ht="20.1" customHeight="1" spans="1:13">
      <c r="A2734" s="98">
        <v>2733</v>
      </c>
      <c r="B2734" s="99" t="s">
        <v>524</v>
      </c>
      <c r="C2734" s="142"/>
      <c r="D2734" s="143" t="s">
        <v>52</v>
      </c>
      <c r="E2734" s="100" t="s">
        <v>555</v>
      </c>
      <c r="F2734" s="102">
        <v>7.13024523160763</v>
      </c>
      <c r="G2734" s="102">
        <v>73.4</v>
      </c>
      <c r="H2734" s="100">
        <v>523.36</v>
      </c>
      <c r="I2734" s="35">
        <v>0</v>
      </c>
      <c r="J2734" s="35" t="s">
        <v>53</v>
      </c>
      <c r="K2734" s="125"/>
      <c r="L2734" s="145" t="s">
        <v>261</v>
      </c>
      <c r="M2734" s="112" t="str">
        <f t="shared" si="70"/>
        <v>20236闽A06L2K</v>
      </c>
    </row>
    <row r="2735" s="85" customFormat="1" ht="20.1" customHeight="1" spans="1:13">
      <c r="A2735" s="98">
        <v>2734</v>
      </c>
      <c r="B2735" s="99" t="s">
        <v>509</v>
      </c>
      <c r="C2735" s="142"/>
      <c r="D2735" s="143" t="s">
        <v>52</v>
      </c>
      <c r="E2735" s="100" t="s">
        <v>556</v>
      </c>
      <c r="F2735" s="102">
        <v>7.12999396499698</v>
      </c>
      <c r="G2735" s="102">
        <v>82.85</v>
      </c>
      <c r="H2735" s="100">
        <v>590.72</v>
      </c>
      <c r="I2735" s="35">
        <v>409.28</v>
      </c>
      <c r="J2735" s="35" t="s">
        <v>53</v>
      </c>
      <c r="K2735" s="125"/>
      <c r="L2735" s="145" t="s">
        <v>261</v>
      </c>
      <c r="M2735" s="112" t="str">
        <f t="shared" si="70"/>
        <v>20236闽A06L2K</v>
      </c>
    </row>
    <row r="2736" s="85" customFormat="1" ht="20.1" customHeight="1" spans="1:13">
      <c r="A2736" s="98">
        <v>2735</v>
      </c>
      <c r="B2736" s="99" t="s">
        <v>501</v>
      </c>
      <c r="C2736" s="142"/>
      <c r="D2736" s="143" t="s">
        <v>52</v>
      </c>
      <c r="E2736" s="100" t="s">
        <v>557</v>
      </c>
      <c r="F2736" s="102">
        <v>7.13031358885017</v>
      </c>
      <c r="G2736" s="102">
        <v>57.4</v>
      </c>
      <c r="H2736" s="100">
        <v>409.28</v>
      </c>
      <c r="I2736" s="35">
        <v>0</v>
      </c>
      <c r="J2736" s="35" t="s">
        <v>231</v>
      </c>
      <c r="K2736" s="125"/>
      <c r="L2736" s="145" t="s">
        <v>261</v>
      </c>
      <c r="M2736" s="112" t="str">
        <f t="shared" si="70"/>
        <v>20236闽A06L2K</v>
      </c>
    </row>
    <row r="2737" s="85" customFormat="1" ht="20.1" customHeight="1" spans="1:13">
      <c r="A2737" s="98">
        <v>2736</v>
      </c>
      <c r="B2737" s="99" t="s">
        <v>558</v>
      </c>
      <c r="C2737" s="142"/>
      <c r="D2737" s="143" t="s">
        <v>52</v>
      </c>
      <c r="E2737" s="100" t="s">
        <v>559</v>
      </c>
      <c r="F2737" s="102">
        <v>7.13005272407733</v>
      </c>
      <c r="G2737" s="102">
        <v>62.59</v>
      </c>
      <c r="H2737" s="100">
        <v>446.27</v>
      </c>
      <c r="I2737" s="35">
        <v>553.73</v>
      </c>
      <c r="J2737" s="35" t="s">
        <v>231</v>
      </c>
      <c r="K2737" s="125"/>
      <c r="L2737" s="145" t="s">
        <v>261</v>
      </c>
      <c r="M2737" s="112" t="str">
        <f t="shared" si="70"/>
        <v>20236闽A06L2K</v>
      </c>
    </row>
    <row r="2738" s="85" customFormat="1" ht="20.1" customHeight="1" spans="1:13">
      <c r="A2738" s="98">
        <v>2737</v>
      </c>
      <c r="B2738" s="99" t="s">
        <v>514</v>
      </c>
      <c r="C2738" s="142"/>
      <c r="D2738" s="143" t="s">
        <v>52</v>
      </c>
      <c r="E2738" s="100" t="s">
        <v>560</v>
      </c>
      <c r="F2738" s="102">
        <v>7.13003421953146</v>
      </c>
      <c r="G2738" s="102">
        <v>75.98</v>
      </c>
      <c r="H2738" s="100">
        <v>541.74</v>
      </c>
      <c r="I2738" s="35">
        <v>2.12</v>
      </c>
      <c r="J2738" s="35" t="s">
        <v>231</v>
      </c>
      <c r="K2738" s="125"/>
      <c r="L2738" s="145" t="s">
        <v>261</v>
      </c>
      <c r="M2738" s="112" t="str">
        <f t="shared" si="70"/>
        <v>20236闽A06L2K</v>
      </c>
    </row>
    <row r="2739" s="85" customFormat="1" ht="20.1" customHeight="1" spans="1:13">
      <c r="A2739" s="98">
        <v>2738</v>
      </c>
      <c r="B2739" s="99"/>
      <c r="C2739" s="142"/>
      <c r="D2739" s="143"/>
      <c r="E2739" s="100"/>
      <c r="F2739" s="102"/>
      <c r="G2739" s="102"/>
      <c r="H2739" s="100"/>
      <c r="I2739" s="35"/>
      <c r="J2739" s="35"/>
      <c r="K2739" s="125"/>
      <c r="L2739" s="145"/>
      <c r="M2739" s="112" t="str">
        <f t="shared" si="70"/>
        <v>19001</v>
      </c>
    </row>
    <row r="2740" s="85" customFormat="1" ht="20.1" customHeight="1" spans="1:13">
      <c r="A2740" s="98">
        <v>2739</v>
      </c>
      <c r="B2740" s="99" t="s">
        <v>530</v>
      </c>
      <c r="C2740" s="142"/>
      <c r="D2740" s="143" t="s">
        <v>49</v>
      </c>
      <c r="E2740" s="100" t="s">
        <v>561</v>
      </c>
      <c r="F2740" s="102">
        <v>7.17010631644778</v>
      </c>
      <c r="G2740" s="102">
        <v>31.98</v>
      </c>
      <c r="H2740" s="100">
        <v>229.3</v>
      </c>
      <c r="I2740" s="35">
        <v>379.26</v>
      </c>
      <c r="J2740" s="35" t="s">
        <v>50</v>
      </c>
      <c r="K2740" s="125"/>
      <c r="L2740" s="145" t="s">
        <v>261</v>
      </c>
      <c r="M2740" s="112" t="str">
        <f t="shared" si="70"/>
        <v>20236闽A07L5P</v>
      </c>
    </row>
    <row r="2741" s="85" customFormat="1" ht="20.1" customHeight="1" spans="1:13">
      <c r="A2741" s="98">
        <v>2740</v>
      </c>
      <c r="B2741" s="99" t="s">
        <v>503</v>
      </c>
      <c r="C2741" s="142"/>
      <c r="D2741" s="143" t="s">
        <v>49</v>
      </c>
      <c r="E2741" s="100" t="s">
        <v>562</v>
      </c>
      <c r="F2741" s="102">
        <v>7.16996871741397</v>
      </c>
      <c r="G2741" s="102">
        <v>28.77</v>
      </c>
      <c r="H2741" s="100">
        <v>206.28</v>
      </c>
      <c r="I2741" s="35">
        <v>672.98</v>
      </c>
      <c r="J2741" s="35" t="s">
        <v>50</v>
      </c>
      <c r="K2741" s="125"/>
      <c r="L2741" s="145" t="s">
        <v>261</v>
      </c>
      <c r="M2741" s="112" t="str">
        <f t="shared" si="70"/>
        <v>20236闽A07L5P</v>
      </c>
    </row>
    <row r="2742" s="85" customFormat="1" ht="20.1" customHeight="1" spans="1:13">
      <c r="A2742" s="98">
        <v>2741</v>
      </c>
      <c r="B2742" s="99" t="s">
        <v>533</v>
      </c>
      <c r="C2742" s="142"/>
      <c r="D2742" s="143" t="s">
        <v>49</v>
      </c>
      <c r="E2742" s="100" t="s">
        <v>563</v>
      </c>
      <c r="F2742" s="102">
        <v>7.16989966555184</v>
      </c>
      <c r="G2742" s="102">
        <v>29.9</v>
      </c>
      <c r="H2742" s="100">
        <v>214.38</v>
      </c>
      <c r="I2742" s="35">
        <v>1437.95</v>
      </c>
      <c r="J2742" s="35" t="s">
        <v>50</v>
      </c>
      <c r="K2742" s="125"/>
      <c r="L2742" s="145" t="s">
        <v>261</v>
      </c>
      <c r="M2742" s="112" t="str">
        <f t="shared" si="70"/>
        <v>20236闽A07L5P</v>
      </c>
    </row>
    <row r="2743" s="85" customFormat="1" ht="20.1" customHeight="1" spans="1:13">
      <c r="A2743" s="98">
        <v>2742</v>
      </c>
      <c r="B2743" s="99" t="s">
        <v>497</v>
      </c>
      <c r="C2743" s="142"/>
      <c r="D2743" s="143" t="s">
        <v>49</v>
      </c>
      <c r="E2743" s="100" t="s">
        <v>564</v>
      </c>
      <c r="F2743" s="102">
        <v>7.17017543859649</v>
      </c>
      <c r="G2743" s="102">
        <v>28.5</v>
      </c>
      <c r="H2743" s="100">
        <v>204.35</v>
      </c>
      <c r="I2743" s="35">
        <v>1233.6</v>
      </c>
      <c r="J2743" s="35" t="s">
        <v>50</v>
      </c>
      <c r="K2743" s="125"/>
      <c r="L2743" s="145" t="s">
        <v>261</v>
      </c>
      <c r="M2743" s="112" t="str">
        <f t="shared" si="70"/>
        <v>20236闽A07L5P</v>
      </c>
    </row>
    <row r="2744" s="85" customFormat="1" ht="20.1" customHeight="1" spans="1:13">
      <c r="A2744" s="98">
        <v>2743</v>
      </c>
      <c r="B2744" s="99" t="s">
        <v>498</v>
      </c>
      <c r="C2744" s="142"/>
      <c r="D2744" s="143" t="s">
        <v>49</v>
      </c>
      <c r="E2744" s="100" t="s">
        <v>565</v>
      </c>
      <c r="F2744" s="102">
        <v>7.16987685506789</v>
      </c>
      <c r="G2744" s="102">
        <v>31.67</v>
      </c>
      <c r="H2744" s="100">
        <v>227.07</v>
      </c>
      <c r="I2744" s="35">
        <v>1006.53</v>
      </c>
      <c r="J2744" s="35" t="s">
        <v>50</v>
      </c>
      <c r="K2744" s="125"/>
      <c r="L2744" s="145" t="s">
        <v>261</v>
      </c>
      <c r="M2744" s="112" t="str">
        <f t="shared" si="70"/>
        <v>20236闽A07L5P</v>
      </c>
    </row>
    <row r="2745" s="85" customFormat="1" ht="20.1" customHeight="1" spans="1:13">
      <c r="A2745" s="98">
        <v>2744</v>
      </c>
      <c r="B2745" s="99" t="s">
        <v>527</v>
      </c>
      <c r="C2745" s="142"/>
      <c r="D2745" s="143" t="s">
        <v>49</v>
      </c>
      <c r="E2745" s="100" t="s">
        <v>566</v>
      </c>
      <c r="F2745" s="102">
        <v>7.13006952491309</v>
      </c>
      <c r="G2745" s="102">
        <v>34.52</v>
      </c>
      <c r="H2745" s="100">
        <v>246.13</v>
      </c>
      <c r="I2745" s="35">
        <v>760.4</v>
      </c>
      <c r="J2745" s="35" t="s">
        <v>50</v>
      </c>
      <c r="K2745" s="125"/>
      <c r="L2745" s="145" t="s">
        <v>261</v>
      </c>
      <c r="M2745" s="112" t="str">
        <f t="shared" si="70"/>
        <v>20236闽A07L5P</v>
      </c>
    </row>
    <row r="2746" s="85" customFormat="1" ht="20.1" customHeight="1" spans="1:13">
      <c r="A2746" s="98">
        <v>2745</v>
      </c>
      <c r="B2746" s="99" t="s">
        <v>500</v>
      </c>
      <c r="C2746" s="142"/>
      <c r="D2746" s="143" t="s">
        <v>49</v>
      </c>
      <c r="E2746" s="100" t="s">
        <v>567</v>
      </c>
      <c r="F2746" s="102">
        <v>7.13</v>
      </c>
      <c r="G2746" s="102">
        <v>29</v>
      </c>
      <c r="H2746" s="100">
        <v>206.77</v>
      </c>
      <c r="I2746" s="35">
        <v>553.63</v>
      </c>
      <c r="J2746" s="35" t="s">
        <v>50</v>
      </c>
      <c r="K2746" s="125"/>
      <c r="L2746" s="145" t="s">
        <v>261</v>
      </c>
      <c r="M2746" s="112" t="str">
        <f t="shared" si="70"/>
        <v>20236闽A07L5P</v>
      </c>
    </row>
    <row r="2747" s="85" customFormat="1" ht="20.1" customHeight="1" spans="1:13">
      <c r="A2747" s="98">
        <v>2746</v>
      </c>
      <c r="B2747" s="99" t="s">
        <v>525</v>
      </c>
      <c r="C2747" s="142"/>
      <c r="D2747" s="143" t="s">
        <v>49</v>
      </c>
      <c r="E2747" s="100" t="s">
        <v>568</v>
      </c>
      <c r="F2747" s="102">
        <v>7.129887342611</v>
      </c>
      <c r="G2747" s="102">
        <v>30.18</v>
      </c>
      <c r="H2747" s="100">
        <v>215.18</v>
      </c>
      <c r="I2747" s="35">
        <v>338.45</v>
      </c>
      <c r="J2747" s="35" t="s">
        <v>50</v>
      </c>
      <c r="K2747" s="125"/>
      <c r="L2747" s="145" t="s">
        <v>261</v>
      </c>
      <c r="M2747" s="112" t="str">
        <f t="shared" si="70"/>
        <v>20236闽A07L5P</v>
      </c>
    </row>
    <row r="2748" s="85" customFormat="1" ht="20.1" customHeight="1" spans="1:13">
      <c r="A2748" s="98">
        <v>2747</v>
      </c>
      <c r="B2748" s="99" t="s">
        <v>528</v>
      </c>
      <c r="C2748" s="142"/>
      <c r="D2748" s="143" t="s">
        <v>49</v>
      </c>
      <c r="E2748" s="100" t="s">
        <v>569</v>
      </c>
      <c r="F2748" s="102">
        <v>7.13000702740689</v>
      </c>
      <c r="G2748" s="102">
        <v>28.46</v>
      </c>
      <c r="H2748" s="100">
        <v>202.92</v>
      </c>
      <c r="I2748" s="35">
        <v>635.53</v>
      </c>
      <c r="J2748" s="35" t="s">
        <v>50</v>
      </c>
      <c r="K2748" s="125"/>
      <c r="L2748" s="145" t="s">
        <v>261</v>
      </c>
      <c r="M2748" s="112" t="str">
        <f t="shared" si="70"/>
        <v>20236闽A07L5P</v>
      </c>
    </row>
    <row r="2749" s="85" customFormat="1" ht="20.1" customHeight="1" spans="1:13">
      <c r="A2749" s="98">
        <v>2748</v>
      </c>
      <c r="B2749" s="99" t="s">
        <v>514</v>
      </c>
      <c r="C2749" s="142"/>
      <c r="D2749" s="143" t="s">
        <v>49</v>
      </c>
      <c r="E2749" s="100" t="s">
        <v>570</v>
      </c>
      <c r="F2749" s="102">
        <v>7.13006941907198</v>
      </c>
      <c r="G2749" s="102">
        <v>27.37</v>
      </c>
      <c r="H2749" s="100">
        <v>195.15</v>
      </c>
      <c r="I2749" s="35">
        <v>440.38</v>
      </c>
      <c r="J2749" s="35" t="s">
        <v>50</v>
      </c>
      <c r="K2749" s="125"/>
      <c r="L2749" s="145" t="s">
        <v>261</v>
      </c>
      <c r="M2749" s="112" t="str">
        <f t="shared" si="70"/>
        <v>20236闽A07L5P</v>
      </c>
    </row>
    <row r="2750" s="85" customFormat="1" ht="20.1" customHeight="1" spans="1:13">
      <c r="A2750" s="98">
        <v>2749</v>
      </c>
      <c r="B2750" s="99" t="s">
        <v>529</v>
      </c>
      <c r="C2750" s="142"/>
      <c r="D2750" s="143" t="s">
        <v>49</v>
      </c>
      <c r="E2750" s="100" t="s">
        <v>571</v>
      </c>
      <c r="F2750" s="102">
        <v>7.13022113022113</v>
      </c>
      <c r="G2750" s="102">
        <v>24.42</v>
      </c>
      <c r="H2750" s="100">
        <v>174.12</v>
      </c>
      <c r="I2750" s="35">
        <v>266.26</v>
      </c>
      <c r="J2750" s="35" t="s">
        <v>50</v>
      </c>
      <c r="K2750" s="125"/>
      <c r="L2750" s="145" t="s">
        <v>261</v>
      </c>
      <c r="M2750" s="112" t="str">
        <f t="shared" si="70"/>
        <v>20236闽A07L5P</v>
      </c>
    </row>
    <row r="2751" s="85" customFormat="1" ht="20.1" customHeight="1" spans="1:13">
      <c r="A2751" s="98">
        <v>2750</v>
      </c>
      <c r="B2751" s="99" t="s">
        <v>519</v>
      </c>
      <c r="C2751" s="142"/>
      <c r="D2751" s="143" t="s">
        <v>49</v>
      </c>
      <c r="E2751" s="100" t="s">
        <v>572</v>
      </c>
      <c r="F2751" s="102">
        <v>7.18995051389418</v>
      </c>
      <c r="G2751" s="102">
        <v>26.27</v>
      </c>
      <c r="H2751" s="100">
        <v>188.88</v>
      </c>
      <c r="I2751" s="35">
        <v>1077.38</v>
      </c>
      <c r="J2751" s="35" t="s">
        <v>50</v>
      </c>
      <c r="K2751" s="125"/>
      <c r="L2751" s="145" t="s">
        <v>261</v>
      </c>
      <c r="M2751" s="112" t="str">
        <f t="shared" si="70"/>
        <v>20236闽A07L5P</v>
      </c>
    </row>
    <row r="2752" s="85" customFormat="1" ht="20.1" customHeight="1" spans="1:13">
      <c r="A2752" s="98">
        <v>2751</v>
      </c>
      <c r="B2752" s="99"/>
      <c r="C2752" s="142"/>
      <c r="D2752" s="143"/>
      <c r="E2752" s="100"/>
      <c r="F2752" s="102"/>
      <c r="G2752" s="102"/>
      <c r="H2752" s="100"/>
      <c r="I2752" s="35"/>
      <c r="J2752" s="35"/>
      <c r="K2752" s="125"/>
      <c r="L2752" s="145"/>
      <c r="M2752" s="112" t="str">
        <f t="shared" si="70"/>
        <v>19001</v>
      </c>
    </row>
    <row r="2753" s="85" customFormat="1" ht="20.1" customHeight="1" spans="1:13">
      <c r="A2753" s="98">
        <v>2752</v>
      </c>
      <c r="B2753" s="99" t="s">
        <v>496</v>
      </c>
      <c r="C2753" s="142">
        <v>190002</v>
      </c>
      <c r="D2753" s="143" t="s">
        <v>92</v>
      </c>
      <c r="E2753" s="100" t="s">
        <v>573</v>
      </c>
      <c r="F2753" s="102">
        <v>7.48993004027984</v>
      </c>
      <c r="G2753" s="102">
        <v>47.17</v>
      </c>
      <c r="H2753" s="100">
        <v>353.3</v>
      </c>
      <c r="I2753" s="35">
        <v>746.7</v>
      </c>
      <c r="J2753" s="35" t="s">
        <v>93</v>
      </c>
      <c r="K2753" s="125"/>
      <c r="L2753" s="145" t="s">
        <v>261</v>
      </c>
      <c r="M2753" s="112" t="str">
        <f t="shared" si="70"/>
        <v>20236闽A632Q8</v>
      </c>
    </row>
    <row r="2754" s="85" customFormat="1" ht="20.1" customHeight="1" spans="1:13">
      <c r="A2754" s="98">
        <v>2753</v>
      </c>
      <c r="B2754" s="99" t="s">
        <v>523</v>
      </c>
      <c r="C2754" s="142">
        <v>190002</v>
      </c>
      <c r="D2754" s="143" t="s">
        <v>92</v>
      </c>
      <c r="E2754" s="100" t="s">
        <v>574</v>
      </c>
      <c r="F2754" s="102">
        <v>7.48987854251012</v>
      </c>
      <c r="G2754" s="102">
        <v>49.4</v>
      </c>
      <c r="H2754" s="100">
        <v>370</v>
      </c>
      <c r="I2754" s="35">
        <v>376.7</v>
      </c>
      <c r="J2754" s="35" t="s">
        <v>93</v>
      </c>
      <c r="K2754" s="125"/>
      <c r="L2754" s="145" t="s">
        <v>261</v>
      </c>
      <c r="M2754" s="112" t="str">
        <f t="shared" si="70"/>
        <v>20236闽A632Q8</v>
      </c>
    </row>
    <row r="2755" s="85" customFormat="1" ht="20.1" customHeight="1" spans="1:13">
      <c r="A2755" s="98">
        <v>2754</v>
      </c>
      <c r="B2755" s="99" t="s">
        <v>527</v>
      </c>
      <c r="C2755" s="142">
        <v>190002</v>
      </c>
      <c r="D2755" s="143" t="s">
        <v>92</v>
      </c>
      <c r="E2755" s="100" t="s">
        <v>575</v>
      </c>
      <c r="F2755" s="102">
        <v>7.44994708994709</v>
      </c>
      <c r="G2755" s="102">
        <v>47.25</v>
      </c>
      <c r="H2755" s="100">
        <v>352.01</v>
      </c>
      <c r="I2755" s="35">
        <v>24.69</v>
      </c>
      <c r="J2755" s="35" t="s">
        <v>93</v>
      </c>
      <c r="K2755" s="125"/>
      <c r="L2755" s="145" t="s">
        <v>261</v>
      </c>
      <c r="M2755" s="112" t="str">
        <f t="shared" si="70"/>
        <v>20236闽A632Q8</v>
      </c>
    </row>
    <row r="2756" s="85" customFormat="1" ht="20.1" customHeight="1" spans="1:13">
      <c r="A2756" s="98">
        <v>2755</v>
      </c>
      <c r="B2756" s="99" t="s">
        <v>524</v>
      </c>
      <c r="C2756" s="142">
        <v>190002</v>
      </c>
      <c r="D2756" s="143" t="s">
        <v>92</v>
      </c>
      <c r="E2756" s="100" t="s">
        <v>576</v>
      </c>
      <c r="F2756" s="102">
        <v>7.44934445768772</v>
      </c>
      <c r="G2756" s="102">
        <v>50.34</v>
      </c>
      <c r="H2756" s="100">
        <v>375</v>
      </c>
      <c r="I2756" s="35">
        <v>449.69</v>
      </c>
      <c r="J2756" s="35" t="s">
        <v>93</v>
      </c>
      <c r="K2756" s="125"/>
      <c r="L2756" s="145" t="s">
        <v>261</v>
      </c>
      <c r="M2756" s="112" t="str">
        <f t="shared" si="70"/>
        <v>20236闽A632Q8</v>
      </c>
    </row>
    <row r="2757" s="85" customFormat="1" ht="20.1" customHeight="1" spans="1:13">
      <c r="A2757" s="98">
        <v>2756</v>
      </c>
      <c r="B2757" s="99" t="s">
        <v>501</v>
      </c>
      <c r="C2757" s="142">
        <v>190002</v>
      </c>
      <c r="D2757" s="143" t="s">
        <v>92</v>
      </c>
      <c r="E2757" s="100" t="s">
        <v>577</v>
      </c>
      <c r="F2757" s="102">
        <v>7.44997871434653</v>
      </c>
      <c r="G2757" s="102">
        <v>46.98</v>
      </c>
      <c r="H2757" s="100">
        <v>350</v>
      </c>
      <c r="I2757" s="35">
        <v>99.69</v>
      </c>
      <c r="J2757" s="35" t="s">
        <v>93</v>
      </c>
      <c r="K2757" s="125"/>
      <c r="L2757" s="145" t="s">
        <v>261</v>
      </c>
      <c r="M2757" s="112" t="str">
        <f t="shared" si="70"/>
        <v>20236闽A632Q8</v>
      </c>
    </row>
    <row r="2758" s="85" customFormat="1" ht="20.1" customHeight="1" spans="1:13">
      <c r="A2758" s="98">
        <v>2757</v>
      </c>
      <c r="B2758" s="99"/>
      <c r="C2758" s="142"/>
      <c r="D2758" s="143"/>
      <c r="E2758" s="100"/>
      <c r="F2758" s="102"/>
      <c r="G2758" s="102"/>
      <c r="H2758" s="100"/>
      <c r="I2758" s="35"/>
      <c r="J2758" s="35"/>
      <c r="K2758" s="125"/>
      <c r="L2758" s="145"/>
      <c r="M2758" s="112" t="str">
        <f t="shared" si="70"/>
        <v>19001</v>
      </c>
    </row>
    <row r="2759" s="85" customFormat="1" ht="20.1" customHeight="1" spans="1:13">
      <c r="A2759" s="98">
        <v>2758</v>
      </c>
      <c r="B2759" s="99" t="s">
        <v>503</v>
      </c>
      <c r="C2759" s="142"/>
      <c r="D2759" s="143" t="s">
        <v>100</v>
      </c>
      <c r="E2759" s="100"/>
      <c r="F2759" s="102">
        <v>7.16991631054131</v>
      </c>
      <c r="G2759" s="102">
        <v>224.64</v>
      </c>
      <c r="H2759" s="100">
        <v>1610.65</v>
      </c>
      <c r="I2759" s="35">
        <v>0</v>
      </c>
      <c r="J2759" s="35" t="s">
        <v>101</v>
      </c>
      <c r="K2759" s="125"/>
      <c r="L2759" s="145" t="s">
        <v>261</v>
      </c>
      <c r="M2759" s="112" t="str">
        <f t="shared" si="70"/>
        <v>20236大铲车</v>
      </c>
    </row>
    <row r="2760" s="85" customFormat="1" ht="20.1" customHeight="1" spans="1:13">
      <c r="A2760" s="98">
        <v>2759</v>
      </c>
      <c r="B2760" s="99" t="s">
        <v>533</v>
      </c>
      <c r="C2760" s="142"/>
      <c r="D2760" s="143" t="s">
        <v>100</v>
      </c>
      <c r="E2760" s="100"/>
      <c r="F2760" s="102">
        <v>7.16982935806128</v>
      </c>
      <c r="G2760" s="102">
        <v>209.21</v>
      </c>
      <c r="H2760" s="100">
        <v>1500</v>
      </c>
      <c r="I2760" s="35">
        <v>0</v>
      </c>
      <c r="J2760" s="35" t="s">
        <v>101</v>
      </c>
      <c r="K2760" s="125"/>
      <c r="L2760" s="145" t="s">
        <v>261</v>
      </c>
      <c r="M2760" s="112" t="str">
        <f t="shared" si="70"/>
        <v>20236大铲车</v>
      </c>
    </row>
    <row r="2761" s="85" customFormat="1" ht="20.1" customHeight="1" spans="1:13">
      <c r="A2761" s="98">
        <v>2760</v>
      </c>
      <c r="B2761" s="99" t="s">
        <v>523</v>
      </c>
      <c r="C2761" s="142"/>
      <c r="D2761" s="143" t="s">
        <v>100</v>
      </c>
      <c r="E2761" s="100"/>
      <c r="F2761" s="102">
        <v>7.16999287241625</v>
      </c>
      <c r="G2761" s="102">
        <v>112.24</v>
      </c>
      <c r="H2761" s="100">
        <v>804.76</v>
      </c>
      <c r="I2761" s="35">
        <v>695.24</v>
      </c>
      <c r="J2761" s="35" t="s">
        <v>101</v>
      </c>
      <c r="K2761" s="125"/>
      <c r="L2761" s="145" t="s">
        <v>261</v>
      </c>
      <c r="M2761" s="112" t="str">
        <f t="shared" si="70"/>
        <v>20236大铲车</v>
      </c>
    </row>
    <row r="2762" s="85" customFormat="1" ht="20.1" customHeight="1" spans="1:13">
      <c r="A2762" s="98">
        <v>2761</v>
      </c>
      <c r="B2762" s="99" t="s">
        <v>527</v>
      </c>
      <c r="C2762" s="142"/>
      <c r="D2762" s="143" t="s">
        <v>100</v>
      </c>
      <c r="E2762" s="100"/>
      <c r="F2762" s="102">
        <v>7.13000300932892</v>
      </c>
      <c r="G2762" s="102">
        <v>232.61</v>
      </c>
      <c r="H2762" s="100">
        <v>1658.51</v>
      </c>
      <c r="I2762" s="35">
        <v>536.73</v>
      </c>
      <c r="J2762" s="35" t="s">
        <v>101</v>
      </c>
      <c r="K2762" s="125"/>
      <c r="L2762" s="145" t="s">
        <v>261</v>
      </c>
      <c r="M2762" s="112" t="str">
        <f t="shared" si="70"/>
        <v>20236大铲车</v>
      </c>
    </row>
    <row r="2763" s="85" customFormat="1" ht="20.1" customHeight="1" spans="1:13">
      <c r="A2763" s="98">
        <v>2762</v>
      </c>
      <c r="B2763" s="99" t="s">
        <v>509</v>
      </c>
      <c r="C2763" s="142"/>
      <c r="D2763" s="143" t="s">
        <v>100</v>
      </c>
      <c r="E2763" s="100"/>
      <c r="F2763" s="102">
        <v>7.1297821466525</v>
      </c>
      <c r="G2763" s="102">
        <v>75.28</v>
      </c>
      <c r="H2763" s="100">
        <v>536.73</v>
      </c>
      <c r="I2763" s="35">
        <v>0</v>
      </c>
      <c r="J2763" s="35" t="s">
        <v>101</v>
      </c>
      <c r="K2763" s="125"/>
      <c r="L2763" s="145" t="s">
        <v>261</v>
      </c>
      <c r="M2763" s="112" t="str">
        <f t="shared" si="70"/>
        <v>20236大铲车</v>
      </c>
    </row>
    <row r="2764" s="85" customFormat="1" ht="20.1" customHeight="1" spans="1:13">
      <c r="A2764" s="98">
        <v>2763</v>
      </c>
      <c r="B2764" s="99" t="s">
        <v>525</v>
      </c>
      <c r="C2764" s="142"/>
      <c r="D2764" s="143" t="s">
        <v>100</v>
      </c>
      <c r="E2764" s="100"/>
      <c r="F2764" s="102">
        <v>7.12999949690597</v>
      </c>
      <c r="G2764" s="102">
        <v>198.77</v>
      </c>
      <c r="H2764" s="100">
        <v>1417.23</v>
      </c>
      <c r="I2764" s="35">
        <v>1582.77</v>
      </c>
      <c r="J2764" s="35" t="s">
        <v>101</v>
      </c>
      <c r="K2764" s="125"/>
      <c r="L2764" s="145" t="s">
        <v>261</v>
      </c>
      <c r="M2764" s="112" t="str">
        <f t="shared" si="70"/>
        <v>20236大铲车</v>
      </c>
    </row>
    <row r="2765" s="85" customFormat="1" ht="20.1" customHeight="1" spans="1:13">
      <c r="A2765" s="98">
        <v>2764</v>
      </c>
      <c r="B2765" s="99" t="s">
        <v>514</v>
      </c>
      <c r="C2765" s="142"/>
      <c r="D2765" s="143" t="s">
        <v>100</v>
      </c>
      <c r="E2765" s="100"/>
      <c r="F2765" s="102">
        <v>7.13002656407438</v>
      </c>
      <c r="G2765" s="102">
        <v>218.34</v>
      </c>
      <c r="H2765" s="100">
        <v>1556.77</v>
      </c>
      <c r="I2765" s="35">
        <v>26</v>
      </c>
      <c r="J2765" s="35" t="s">
        <v>101</v>
      </c>
      <c r="K2765" s="125"/>
      <c r="L2765" s="145" t="s">
        <v>261</v>
      </c>
      <c r="M2765" s="112" t="str">
        <f t="shared" si="70"/>
        <v>20236大铲车</v>
      </c>
    </row>
    <row r="2766" s="85" customFormat="1" ht="20.1" customHeight="1" spans="1:13">
      <c r="A2766" s="98">
        <v>2765</v>
      </c>
      <c r="B2766" s="99" t="s">
        <v>519</v>
      </c>
      <c r="C2766" s="142"/>
      <c r="D2766" s="143" t="s">
        <v>100</v>
      </c>
      <c r="E2766" s="100"/>
      <c r="F2766" s="102">
        <v>7.18994840435697</v>
      </c>
      <c r="G2766" s="102">
        <v>209.32</v>
      </c>
      <c r="H2766" s="100">
        <v>1505</v>
      </c>
      <c r="I2766" s="35">
        <v>1521</v>
      </c>
      <c r="J2766" s="35" t="s">
        <v>101</v>
      </c>
      <c r="K2766" s="125"/>
      <c r="L2766" s="145" t="s">
        <v>261</v>
      </c>
      <c r="M2766" s="112" t="str">
        <f t="shared" si="70"/>
        <v>20236大铲车</v>
      </c>
    </row>
    <row r="2767" s="85" customFormat="1" ht="20.1" customHeight="1" spans="1:13">
      <c r="A2767" s="98">
        <v>2766</v>
      </c>
      <c r="B2767" s="99"/>
      <c r="C2767" s="142"/>
      <c r="D2767" s="143"/>
      <c r="E2767" s="100"/>
      <c r="F2767" s="102"/>
      <c r="G2767" s="102"/>
      <c r="H2767" s="100"/>
      <c r="I2767" s="35"/>
      <c r="J2767" s="35"/>
      <c r="K2767" s="125"/>
      <c r="L2767" s="145"/>
      <c r="M2767" s="112" t="str">
        <f t="shared" si="70"/>
        <v>19001</v>
      </c>
    </row>
    <row r="2768" s="85" customFormat="1" ht="20.1" customHeight="1" spans="1:13">
      <c r="A2768" s="98">
        <v>2767</v>
      </c>
      <c r="B2768" s="99" t="s">
        <v>522</v>
      </c>
      <c r="C2768" s="142">
        <v>160008</v>
      </c>
      <c r="D2768" s="143" t="s">
        <v>87</v>
      </c>
      <c r="E2768" s="100" t="s">
        <v>578</v>
      </c>
      <c r="F2768" s="102">
        <v>7.16898317483541</v>
      </c>
      <c r="G2768" s="102">
        <v>27.34</v>
      </c>
      <c r="H2768" s="100">
        <v>196</v>
      </c>
      <c r="I2768" s="35">
        <v>0</v>
      </c>
      <c r="J2768" s="35" t="s">
        <v>88</v>
      </c>
      <c r="K2768" s="125"/>
      <c r="L2768" s="145" t="s">
        <v>261</v>
      </c>
      <c r="M2768" s="112" t="str">
        <f t="shared" si="70"/>
        <v>20236闽A06K3D</v>
      </c>
    </row>
    <row r="2769" s="85" customFormat="1" ht="20.1" customHeight="1" spans="1:13">
      <c r="A2769" s="98">
        <v>2768</v>
      </c>
      <c r="B2769" s="99"/>
      <c r="C2769" s="142"/>
      <c r="D2769" s="143"/>
      <c r="E2769" s="100"/>
      <c r="F2769" s="102"/>
      <c r="G2769" s="102"/>
      <c r="H2769" s="100"/>
      <c r="I2769" s="35"/>
      <c r="J2769" s="35"/>
      <c r="K2769" s="125"/>
      <c r="L2769" s="145"/>
      <c r="M2769" s="112" t="str">
        <f t="shared" si="70"/>
        <v>19001</v>
      </c>
    </row>
    <row r="2770" s="85" customFormat="1" ht="20.1" customHeight="1" spans="1:13">
      <c r="A2770" s="98">
        <v>2769</v>
      </c>
      <c r="B2770" s="99" t="s">
        <v>523</v>
      </c>
      <c r="C2770" s="142">
        <v>180021</v>
      </c>
      <c r="D2770" s="143" t="s">
        <v>84</v>
      </c>
      <c r="E2770" s="100" t="s">
        <v>579</v>
      </c>
      <c r="F2770" s="102">
        <v>7.1694866647548</v>
      </c>
      <c r="G2770" s="102">
        <v>69.74</v>
      </c>
      <c r="H2770" s="100">
        <v>500</v>
      </c>
      <c r="I2770" s="35">
        <v>0</v>
      </c>
      <c r="J2770" s="35" t="s">
        <v>85</v>
      </c>
      <c r="K2770" s="125"/>
      <c r="L2770" s="145" t="s">
        <v>261</v>
      </c>
      <c r="M2770" s="112" t="str">
        <f t="shared" si="70"/>
        <v>20236闽A83P3B</v>
      </c>
    </row>
    <row r="2771" s="85" customFormat="1" ht="20.1" customHeight="1" spans="1:13">
      <c r="A2771" s="98">
        <v>2770</v>
      </c>
      <c r="B2771" s="99" t="s">
        <v>525</v>
      </c>
      <c r="C2771" s="142">
        <v>180021</v>
      </c>
      <c r="D2771" s="143" t="s">
        <v>84</v>
      </c>
      <c r="E2771" s="100" t="s">
        <v>580</v>
      </c>
      <c r="F2771" s="102">
        <v>7.1299585553582</v>
      </c>
      <c r="G2771" s="102">
        <v>67.56</v>
      </c>
      <c r="H2771" s="100">
        <v>481.7</v>
      </c>
      <c r="I2771" s="35">
        <v>118.3</v>
      </c>
      <c r="J2771" s="35" t="s">
        <v>85</v>
      </c>
      <c r="K2771" s="125"/>
      <c r="L2771" s="145" t="s">
        <v>261</v>
      </c>
      <c r="M2771" s="112" t="str">
        <f t="shared" si="70"/>
        <v>20236闽A83P3B</v>
      </c>
    </row>
    <row r="2772" s="85" customFormat="1" ht="20.1" customHeight="1" spans="1:13">
      <c r="A2772" s="98">
        <v>2771</v>
      </c>
      <c r="B2772" s="99" t="s">
        <v>529</v>
      </c>
      <c r="C2772" s="142">
        <v>180021</v>
      </c>
      <c r="D2772" s="143" t="s">
        <v>84</v>
      </c>
      <c r="E2772" s="100" t="s">
        <v>581</v>
      </c>
      <c r="F2772" s="102">
        <v>7.12996448175654</v>
      </c>
      <c r="G2772" s="102">
        <v>61.94</v>
      </c>
      <c r="H2772" s="100">
        <v>441.63</v>
      </c>
      <c r="I2772" s="35">
        <v>176.67</v>
      </c>
      <c r="J2772" s="35" t="s">
        <v>85</v>
      </c>
      <c r="K2772" s="125"/>
      <c r="L2772" s="145" t="s">
        <v>261</v>
      </c>
      <c r="M2772" s="112" t="str">
        <f t="shared" si="70"/>
        <v>20236闽A83P3B</v>
      </c>
    </row>
    <row r="2773" s="85" customFormat="1" ht="20.1" customHeight="1" spans="1:13">
      <c r="A2773" s="98">
        <v>2772</v>
      </c>
      <c r="B2773" s="99"/>
      <c r="C2773" s="142"/>
      <c r="D2773" s="143"/>
      <c r="E2773" s="100"/>
      <c r="F2773" s="102"/>
      <c r="G2773" s="102"/>
      <c r="H2773" s="100"/>
      <c r="I2773" s="35"/>
      <c r="J2773" s="35"/>
      <c r="K2773" s="125"/>
      <c r="L2773" s="145"/>
      <c r="M2773" s="112" t="str">
        <f t="shared" si="70"/>
        <v>19001</v>
      </c>
    </row>
    <row r="2774" s="85" customFormat="1" ht="20.1" customHeight="1" spans="1:13">
      <c r="A2774" s="98">
        <v>2773</v>
      </c>
      <c r="B2774" s="99" t="s">
        <v>495</v>
      </c>
      <c r="C2774" s="142">
        <v>181001</v>
      </c>
      <c r="D2774" s="143" t="s">
        <v>90</v>
      </c>
      <c r="E2774" s="100" t="s">
        <v>582</v>
      </c>
      <c r="F2774" s="102">
        <v>7.49063670411985</v>
      </c>
      <c r="G2774" s="102">
        <v>50.73</v>
      </c>
      <c r="H2774" s="100">
        <v>380</v>
      </c>
      <c r="I2774" s="35">
        <v>49</v>
      </c>
      <c r="J2774" s="35" t="s">
        <v>88</v>
      </c>
      <c r="K2774" s="125"/>
      <c r="L2774" s="145" t="s">
        <v>261</v>
      </c>
      <c r="M2774" s="112" t="str">
        <f t="shared" si="70"/>
        <v>20236闽A6AH75</v>
      </c>
    </row>
    <row r="2775" s="85" customFormat="1" ht="20.1" customHeight="1" spans="1:13">
      <c r="A2775" s="98">
        <v>2774</v>
      </c>
      <c r="B2775" s="99" t="s">
        <v>523</v>
      </c>
      <c r="C2775" s="142">
        <v>181001</v>
      </c>
      <c r="D2775" s="143" t="s">
        <v>90</v>
      </c>
      <c r="E2775" s="100" t="s">
        <v>583</v>
      </c>
      <c r="F2775" s="102">
        <v>7.48907842729353</v>
      </c>
      <c r="G2775" s="102">
        <v>48.07</v>
      </c>
      <c r="H2775" s="100">
        <v>360</v>
      </c>
      <c r="I2775" s="35">
        <v>189</v>
      </c>
      <c r="J2775" s="35" t="s">
        <v>88</v>
      </c>
      <c r="K2775" s="125"/>
      <c r="L2775" s="145" t="s">
        <v>261</v>
      </c>
      <c r="M2775" s="112" t="str">
        <f t="shared" si="70"/>
        <v>20236闽A6AH75</v>
      </c>
    </row>
    <row r="2776" s="85" customFormat="1" ht="20.1" customHeight="1" spans="1:13">
      <c r="A2776" s="98">
        <v>2775</v>
      </c>
      <c r="B2776" s="99" t="s">
        <v>507</v>
      </c>
      <c r="C2776" s="142">
        <v>181001</v>
      </c>
      <c r="D2776" s="143" t="s">
        <v>90</v>
      </c>
      <c r="E2776" s="100" t="s">
        <v>584</v>
      </c>
      <c r="F2776" s="102">
        <v>7.4487895716946</v>
      </c>
      <c r="G2776" s="102">
        <v>48.33</v>
      </c>
      <c r="H2776" s="100">
        <v>360</v>
      </c>
      <c r="I2776" s="35">
        <v>329</v>
      </c>
      <c r="J2776" s="35" t="s">
        <v>88</v>
      </c>
      <c r="K2776" s="125"/>
      <c r="L2776" s="145" t="s">
        <v>261</v>
      </c>
      <c r="M2776" s="112" t="str">
        <f t="shared" si="70"/>
        <v>20236闽A6AH75</v>
      </c>
    </row>
    <row r="2777" s="85" customFormat="1" ht="20.1" customHeight="1" spans="1:13">
      <c r="A2777" s="98">
        <v>2776</v>
      </c>
      <c r="B2777" s="99" t="s">
        <v>502</v>
      </c>
      <c r="C2777" s="142">
        <v>181001</v>
      </c>
      <c r="D2777" s="143" t="s">
        <v>90</v>
      </c>
      <c r="E2777" s="100" t="s">
        <v>585</v>
      </c>
      <c r="F2777" s="102">
        <v>7.45018115942029</v>
      </c>
      <c r="G2777" s="102">
        <v>44.16</v>
      </c>
      <c r="H2777" s="100">
        <v>329</v>
      </c>
      <c r="I2777" s="35">
        <v>0</v>
      </c>
      <c r="J2777" s="35" t="s">
        <v>88</v>
      </c>
      <c r="K2777" s="125"/>
      <c r="L2777" s="145" t="s">
        <v>261</v>
      </c>
      <c r="M2777" s="112" t="str">
        <f t="shared" si="70"/>
        <v>20236闽A6AH75</v>
      </c>
    </row>
    <row r="2778" s="85" customFormat="1" ht="20.1" customHeight="1" spans="1:13">
      <c r="A2778" s="98">
        <v>2777</v>
      </c>
      <c r="B2778" s="99"/>
      <c r="C2778" s="142"/>
      <c r="D2778" s="143"/>
      <c r="E2778" s="100"/>
      <c r="F2778" s="102"/>
      <c r="G2778" s="102"/>
      <c r="H2778" s="100"/>
      <c r="I2778" s="35"/>
      <c r="J2778" s="35"/>
      <c r="K2778" s="125"/>
      <c r="L2778" s="145"/>
      <c r="M2778" s="112" t="str">
        <f t="shared" si="70"/>
        <v>19001</v>
      </c>
    </row>
    <row r="2779" s="85" customFormat="1" ht="20.1" customHeight="1" spans="1:13">
      <c r="A2779" s="98">
        <v>2778</v>
      </c>
      <c r="B2779" s="99" t="s">
        <v>503</v>
      </c>
      <c r="C2779" s="142">
        <v>130015</v>
      </c>
      <c r="D2779" s="143" t="s">
        <v>61</v>
      </c>
      <c r="E2779" s="100" t="s">
        <v>586</v>
      </c>
      <c r="F2779" s="102">
        <v>7.17026174439424</v>
      </c>
      <c r="G2779" s="102">
        <v>117.29</v>
      </c>
      <c r="H2779" s="100">
        <v>841</v>
      </c>
      <c r="I2779" s="35">
        <v>349</v>
      </c>
      <c r="J2779" s="35" t="s">
        <v>541</v>
      </c>
      <c r="K2779" s="125"/>
      <c r="L2779" s="145" t="s">
        <v>261</v>
      </c>
      <c r="M2779" s="112" t="str">
        <f t="shared" si="70"/>
        <v>20236闽AU9316</v>
      </c>
    </row>
    <row r="2780" s="85" customFormat="1" ht="20.1" customHeight="1" spans="1:13">
      <c r="A2780" s="98">
        <v>2779</v>
      </c>
      <c r="B2780" s="99" t="s">
        <v>549</v>
      </c>
      <c r="C2780" s="142">
        <v>130015</v>
      </c>
      <c r="D2780" s="143" t="s">
        <v>61</v>
      </c>
      <c r="E2780" s="100" t="s">
        <v>587</v>
      </c>
      <c r="F2780" s="102">
        <v>7.16993305911767</v>
      </c>
      <c r="G2780" s="102">
        <v>123.99</v>
      </c>
      <c r="H2780" s="100">
        <v>889</v>
      </c>
      <c r="I2780" s="35">
        <v>460</v>
      </c>
      <c r="J2780" s="35" t="s">
        <v>541</v>
      </c>
      <c r="K2780" s="125"/>
      <c r="L2780" s="145" t="s">
        <v>261</v>
      </c>
      <c r="M2780" s="112" t="str">
        <f t="shared" si="70"/>
        <v>20236闽AU9316</v>
      </c>
    </row>
    <row r="2781" s="85" customFormat="1" ht="20.1" customHeight="1" spans="1:13">
      <c r="A2781" s="98">
        <v>2780</v>
      </c>
      <c r="B2781" s="99" t="s">
        <v>498</v>
      </c>
      <c r="C2781" s="142">
        <v>130015</v>
      </c>
      <c r="D2781" s="143" t="s">
        <v>61</v>
      </c>
      <c r="E2781" s="100" t="s">
        <v>588</v>
      </c>
      <c r="F2781" s="102">
        <v>7.17017208413002</v>
      </c>
      <c r="G2781" s="102">
        <v>125.52</v>
      </c>
      <c r="H2781" s="100">
        <v>900</v>
      </c>
      <c r="I2781" s="35">
        <v>560</v>
      </c>
      <c r="J2781" s="35" t="s">
        <v>541</v>
      </c>
      <c r="K2781" s="125"/>
      <c r="L2781" s="145" t="s">
        <v>261</v>
      </c>
      <c r="M2781" s="112" t="str">
        <f t="shared" si="70"/>
        <v>20236闽AU9316</v>
      </c>
    </row>
    <row r="2782" s="85" customFormat="1" ht="20.1" customHeight="1" spans="1:13">
      <c r="A2782" s="98">
        <v>2781</v>
      </c>
      <c r="B2782" s="99" t="s">
        <v>499</v>
      </c>
      <c r="C2782" s="142">
        <v>130015</v>
      </c>
      <c r="D2782" s="143" t="s">
        <v>61</v>
      </c>
      <c r="E2782" s="100" t="s">
        <v>589</v>
      </c>
      <c r="F2782" s="102">
        <v>7.13036459034037</v>
      </c>
      <c r="G2782" s="102">
        <v>74.33</v>
      </c>
      <c r="H2782" s="100">
        <v>530</v>
      </c>
      <c r="I2782" s="35">
        <v>0</v>
      </c>
      <c r="J2782" s="35" t="s">
        <v>541</v>
      </c>
      <c r="K2782" s="125"/>
      <c r="L2782" s="145" t="s">
        <v>261</v>
      </c>
      <c r="M2782" s="112" t="str">
        <f t="shared" si="70"/>
        <v>20236闽AU9316</v>
      </c>
    </row>
    <row r="2783" s="85" customFormat="1" ht="20.1" customHeight="1" spans="1:13">
      <c r="A2783" s="98">
        <v>2782</v>
      </c>
      <c r="B2783" s="99" t="s">
        <v>524</v>
      </c>
      <c r="C2783" s="142">
        <v>130015</v>
      </c>
      <c r="D2783" s="143" t="s">
        <v>61</v>
      </c>
      <c r="E2783" s="100" t="s">
        <v>590</v>
      </c>
      <c r="F2783" s="102">
        <v>7.129761662253</v>
      </c>
      <c r="G2783" s="102">
        <v>98.18</v>
      </c>
      <c r="H2783" s="100">
        <v>700</v>
      </c>
      <c r="I2783" s="35">
        <v>300</v>
      </c>
      <c r="J2783" s="35" t="s">
        <v>541</v>
      </c>
      <c r="K2783" s="125"/>
      <c r="L2783" s="145" t="s">
        <v>261</v>
      </c>
      <c r="M2783" s="112" t="str">
        <f t="shared" si="70"/>
        <v>20236闽AU9316</v>
      </c>
    </row>
    <row r="2784" s="85" customFormat="1" ht="20.1" customHeight="1" spans="1:13">
      <c r="A2784" s="98">
        <v>2783</v>
      </c>
      <c r="B2784" s="99" t="s">
        <v>509</v>
      </c>
      <c r="C2784" s="142">
        <v>130015</v>
      </c>
      <c r="D2784" s="143" t="s">
        <v>61</v>
      </c>
      <c r="E2784" s="100" t="s">
        <v>591</v>
      </c>
      <c r="F2784" s="102">
        <v>7.12927756653992</v>
      </c>
      <c r="G2784" s="102">
        <v>42.08</v>
      </c>
      <c r="H2784" s="100">
        <v>300</v>
      </c>
      <c r="I2784" s="35">
        <v>0</v>
      </c>
      <c r="J2784" s="35" t="s">
        <v>541</v>
      </c>
      <c r="K2784" s="125"/>
      <c r="L2784" s="145" t="s">
        <v>261</v>
      </c>
      <c r="M2784" s="112" t="str">
        <f t="shared" si="70"/>
        <v>20236闽AU9316</v>
      </c>
    </row>
    <row r="2785" s="85" customFormat="1" ht="20.1" customHeight="1" spans="1:13">
      <c r="A2785" s="98">
        <v>2784</v>
      </c>
      <c r="B2785" s="99" t="s">
        <v>511</v>
      </c>
      <c r="C2785" s="142">
        <v>130015</v>
      </c>
      <c r="D2785" s="143" t="s">
        <v>61</v>
      </c>
      <c r="E2785" s="100" t="s">
        <v>592</v>
      </c>
      <c r="F2785" s="102">
        <v>7.1301247771836</v>
      </c>
      <c r="G2785" s="102">
        <v>112.2</v>
      </c>
      <c r="H2785" s="100">
        <v>800</v>
      </c>
      <c r="I2785" s="35">
        <v>200</v>
      </c>
      <c r="J2785" s="35" t="s">
        <v>541</v>
      </c>
      <c r="K2785" s="125"/>
      <c r="L2785" s="145" t="s">
        <v>261</v>
      </c>
      <c r="M2785" s="112" t="str">
        <f t="shared" si="70"/>
        <v>20236闽AU9316</v>
      </c>
    </row>
    <row r="2786" s="85" customFormat="1" ht="20.1" customHeight="1" spans="1:13">
      <c r="A2786" s="98">
        <v>2785</v>
      </c>
      <c r="B2786" s="99" t="s">
        <v>502</v>
      </c>
      <c r="C2786" s="142">
        <v>130015</v>
      </c>
      <c r="D2786" s="143" t="s">
        <v>61</v>
      </c>
      <c r="E2786" s="100" t="s">
        <v>593</v>
      </c>
      <c r="F2786" s="102">
        <v>7.1301247771836</v>
      </c>
      <c r="G2786" s="102">
        <v>28.05</v>
      </c>
      <c r="H2786" s="100">
        <v>200</v>
      </c>
      <c r="I2786" s="35">
        <v>0</v>
      </c>
      <c r="J2786" s="35" t="s">
        <v>541</v>
      </c>
      <c r="K2786" s="125"/>
      <c r="L2786" s="145" t="s">
        <v>261</v>
      </c>
      <c r="M2786" s="112" t="str">
        <f t="shared" si="70"/>
        <v>20236闽AU9316</v>
      </c>
    </row>
    <row r="2787" s="85" customFormat="1" ht="20.1" customHeight="1" spans="1:13">
      <c r="A2787" s="98">
        <v>2786</v>
      </c>
      <c r="B2787" s="99" t="s">
        <v>502</v>
      </c>
      <c r="C2787" s="142">
        <v>130015</v>
      </c>
      <c r="D2787" s="143" t="s">
        <v>61</v>
      </c>
      <c r="E2787" s="100" t="s">
        <v>594</v>
      </c>
      <c r="F2787" s="102">
        <v>7.13026144291957</v>
      </c>
      <c r="G2787" s="102">
        <v>130.43</v>
      </c>
      <c r="H2787" s="100">
        <v>930</v>
      </c>
      <c r="I2787" s="35">
        <v>70</v>
      </c>
      <c r="J2787" s="35" t="s">
        <v>541</v>
      </c>
      <c r="K2787" s="125"/>
      <c r="L2787" s="145" t="s">
        <v>261</v>
      </c>
      <c r="M2787" s="112" t="str">
        <f t="shared" si="70"/>
        <v>20236闽AU9316</v>
      </c>
    </row>
    <row r="2788" s="85" customFormat="1" ht="20.1" customHeight="1" spans="1:13">
      <c r="A2788" s="98">
        <v>2787</v>
      </c>
      <c r="B2788" s="99"/>
      <c r="C2788" s="142"/>
      <c r="D2788" s="143"/>
      <c r="E2788" s="100"/>
      <c r="F2788" s="102"/>
      <c r="G2788" s="102"/>
      <c r="H2788" s="100"/>
      <c r="I2788" s="35"/>
      <c r="J2788" s="35"/>
      <c r="K2788" s="125"/>
      <c r="L2788" s="145"/>
      <c r="M2788" s="112" t="str">
        <f t="shared" si="70"/>
        <v>19001</v>
      </c>
    </row>
    <row r="2789" s="85" customFormat="1" ht="20.1" customHeight="1" spans="1:13">
      <c r="A2789" s="98">
        <v>2788</v>
      </c>
      <c r="B2789" s="99" t="s">
        <v>530</v>
      </c>
      <c r="C2789" s="142">
        <v>144001</v>
      </c>
      <c r="D2789" s="143" t="s">
        <v>41</v>
      </c>
      <c r="E2789" s="100" t="s">
        <v>595</v>
      </c>
      <c r="F2789" s="102">
        <v>7.17000068742696</v>
      </c>
      <c r="G2789" s="102">
        <v>145.47</v>
      </c>
      <c r="H2789" s="100">
        <v>1043.02</v>
      </c>
      <c r="I2789" s="35">
        <v>1163.27</v>
      </c>
      <c r="J2789" s="35" t="s">
        <v>42</v>
      </c>
      <c r="K2789" s="125"/>
      <c r="L2789" s="145" t="s">
        <v>261</v>
      </c>
      <c r="M2789" s="112" t="str">
        <f t="shared" si="70"/>
        <v>20236闽AR5325</v>
      </c>
    </row>
    <row r="2790" s="85" customFormat="1" ht="20.1" customHeight="1" spans="1:13">
      <c r="A2790" s="98">
        <v>2789</v>
      </c>
      <c r="B2790" s="99" t="s">
        <v>496</v>
      </c>
      <c r="C2790" s="142">
        <v>144001</v>
      </c>
      <c r="D2790" s="143" t="s">
        <v>41</v>
      </c>
      <c r="E2790" s="100" t="s">
        <v>596</v>
      </c>
      <c r="F2790" s="102">
        <v>7.17001205759274</v>
      </c>
      <c r="G2790" s="102">
        <v>140.99</v>
      </c>
      <c r="H2790" s="100">
        <v>1010.9</v>
      </c>
      <c r="I2790" s="35">
        <v>106.05</v>
      </c>
      <c r="J2790" s="35" t="s">
        <v>42</v>
      </c>
      <c r="K2790" s="125"/>
      <c r="L2790" s="145" t="s">
        <v>261</v>
      </c>
      <c r="M2790" s="112" t="str">
        <f t="shared" si="70"/>
        <v>20236闽AR5325</v>
      </c>
    </row>
    <row r="2791" s="85" customFormat="1" ht="20.1" customHeight="1" spans="1:13">
      <c r="A2791" s="98">
        <v>2790</v>
      </c>
      <c r="B2791" s="99" t="s">
        <v>533</v>
      </c>
      <c r="C2791" s="142">
        <v>144001</v>
      </c>
      <c r="D2791" s="143" t="s">
        <v>41</v>
      </c>
      <c r="E2791" s="100" t="s">
        <v>597</v>
      </c>
      <c r="F2791" s="102">
        <v>7.170039404261</v>
      </c>
      <c r="G2791" s="102">
        <v>149.73</v>
      </c>
      <c r="H2791" s="100">
        <v>1073.57</v>
      </c>
      <c r="I2791" s="35">
        <v>1032.48</v>
      </c>
      <c r="J2791" s="35" t="s">
        <v>42</v>
      </c>
      <c r="K2791" s="125"/>
      <c r="L2791" s="145" t="s">
        <v>261</v>
      </c>
      <c r="M2791" s="112" t="str">
        <f t="shared" si="70"/>
        <v>20236闽AR5325</v>
      </c>
    </row>
    <row r="2792" s="85" customFormat="1" ht="20.1" customHeight="1" spans="1:13">
      <c r="A2792" s="98">
        <v>2791</v>
      </c>
      <c r="B2792" s="99" t="s">
        <v>523</v>
      </c>
      <c r="C2792" s="142">
        <v>144001</v>
      </c>
      <c r="D2792" s="143" t="s">
        <v>41</v>
      </c>
      <c r="E2792" s="100" t="s">
        <v>598</v>
      </c>
      <c r="F2792" s="102">
        <v>7.16998386229155</v>
      </c>
      <c r="G2792" s="102">
        <v>130.13</v>
      </c>
      <c r="H2792" s="100">
        <v>933.03</v>
      </c>
      <c r="I2792" s="35">
        <v>99.45</v>
      </c>
      <c r="J2792" s="35" t="s">
        <v>42</v>
      </c>
      <c r="K2792" s="125"/>
      <c r="L2792" s="145" t="s">
        <v>261</v>
      </c>
      <c r="M2792" s="112" t="str">
        <f t="shared" si="70"/>
        <v>20236闽AR5325</v>
      </c>
    </row>
    <row r="2793" s="85" customFormat="1" ht="20.1" customHeight="1" spans="1:13">
      <c r="A2793" s="98">
        <v>2792</v>
      </c>
      <c r="B2793" s="99" t="s">
        <v>499</v>
      </c>
      <c r="C2793" s="142">
        <v>144001</v>
      </c>
      <c r="D2793" s="143" t="s">
        <v>41</v>
      </c>
      <c r="E2793" s="100" t="s">
        <v>599</v>
      </c>
      <c r="F2793" s="102">
        <v>7.12998645190426</v>
      </c>
      <c r="G2793" s="102">
        <v>132.86</v>
      </c>
      <c r="H2793" s="100">
        <v>947.29</v>
      </c>
      <c r="I2793" s="35">
        <v>106.09</v>
      </c>
      <c r="J2793" s="35" t="s">
        <v>42</v>
      </c>
      <c r="K2793" s="125"/>
      <c r="L2793" s="145" t="s">
        <v>261</v>
      </c>
      <c r="M2793" s="112" t="str">
        <f t="shared" si="70"/>
        <v>20236闽AR5325</v>
      </c>
    </row>
    <row r="2794" s="85" customFormat="1" ht="20.1" customHeight="1" spans="1:13">
      <c r="A2794" s="98">
        <v>2793</v>
      </c>
      <c r="B2794" s="99" t="s">
        <v>525</v>
      </c>
      <c r="C2794" s="142">
        <v>144001</v>
      </c>
      <c r="D2794" s="143" t="s">
        <v>41</v>
      </c>
      <c r="E2794" s="100" t="s">
        <v>600</v>
      </c>
      <c r="F2794" s="102">
        <v>7.13003961780471</v>
      </c>
      <c r="G2794" s="102">
        <v>128.73</v>
      </c>
      <c r="H2794" s="100">
        <v>917.85</v>
      </c>
      <c r="I2794" s="35">
        <v>1188.24</v>
      </c>
      <c r="J2794" s="35" t="s">
        <v>42</v>
      </c>
      <c r="K2794" s="125"/>
      <c r="L2794" s="145" t="s">
        <v>261</v>
      </c>
      <c r="M2794" s="112" t="str">
        <f t="shared" si="70"/>
        <v>20236闽AR5325</v>
      </c>
    </row>
    <row r="2795" s="85" customFormat="1" ht="20.1" customHeight="1" spans="1:13">
      <c r="A2795" s="98">
        <v>2794</v>
      </c>
      <c r="B2795" s="99" t="s">
        <v>528</v>
      </c>
      <c r="C2795" s="142">
        <v>144001</v>
      </c>
      <c r="D2795" s="143" t="s">
        <v>41</v>
      </c>
      <c r="E2795" s="100" t="s">
        <v>601</v>
      </c>
      <c r="F2795" s="102">
        <v>7.12999486765892</v>
      </c>
      <c r="G2795" s="102">
        <v>136.39</v>
      </c>
      <c r="H2795" s="100">
        <v>972.46</v>
      </c>
      <c r="I2795" s="35">
        <v>215.78</v>
      </c>
      <c r="J2795" s="35" t="s">
        <v>42</v>
      </c>
      <c r="K2795" s="125"/>
      <c r="L2795" s="145" t="s">
        <v>261</v>
      </c>
      <c r="M2795" s="112" t="str">
        <f t="shared" si="70"/>
        <v>20236闽AR5325</v>
      </c>
    </row>
    <row r="2796" s="85" customFormat="1" ht="20.1" customHeight="1" spans="1:13">
      <c r="A2796" s="98">
        <v>2795</v>
      </c>
      <c r="B2796" s="99" t="s">
        <v>502</v>
      </c>
      <c r="C2796" s="142">
        <v>144001</v>
      </c>
      <c r="D2796" s="143" t="s">
        <v>41</v>
      </c>
      <c r="E2796" s="100" t="s">
        <v>602</v>
      </c>
      <c r="F2796" s="102">
        <v>7.13002717391304</v>
      </c>
      <c r="G2796" s="102">
        <v>147.2</v>
      </c>
      <c r="H2796" s="100">
        <v>1049.54</v>
      </c>
      <c r="I2796" s="35">
        <v>121.92</v>
      </c>
      <c r="J2796" s="35" t="s">
        <v>42</v>
      </c>
      <c r="K2796" s="125"/>
      <c r="L2796" s="145" t="s">
        <v>261</v>
      </c>
      <c r="M2796" s="112" t="str">
        <f t="shared" si="70"/>
        <v>20236闽AR5325</v>
      </c>
    </row>
    <row r="2797" s="85" customFormat="1" ht="20.1" customHeight="1" spans="1:13">
      <c r="A2797" s="98">
        <v>2796</v>
      </c>
      <c r="B2797" s="99" t="s">
        <v>517</v>
      </c>
      <c r="C2797" s="142">
        <v>144001</v>
      </c>
      <c r="D2797" s="143" t="s">
        <v>41</v>
      </c>
      <c r="E2797" s="100" t="s">
        <v>603</v>
      </c>
      <c r="F2797" s="102">
        <v>7.19000471475719</v>
      </c>
      <c r="G2797" s="102">
        <v>127.26</v>
      </c>
      <c r="H2797" s="100">
        <v>915</v>
      </c>
      <c r="I2797" s="35">
        <v>1206.92</v>
      </c>
      <c r="J2797" s="35" t="s">
        <v>42</v>
      </c>
      <c r="K2797" s="125"/>
      <c r="L2797" s="145" t="s">
        <v>261</v>
      </c>
      <c r="M2797" s="112" t="str">
        <f t="shared" ref="M2797:M2860" si="71">YEAR(B2797)&amp;MONTH(B2797)&amp;D2797</f>
        <v>20236闽AR5325</v>
      </c>
    </row>
    <row r="2798" s="85" customFormat="1" ht="20.1" customHeight="1" spans="1:13">
      <c r="A2798" s="98">
        <v>2797</v>
      </c>
      <c r="B2798" s="99"/>
      <c r="C2798" s="142"/>
      <c r="D2798" s="143"/>
      <c r="E2798" s="100"/>
      <c r="F2798" s="102"/>
      <c r="G2798" s="102"/>
      <c r="H2798" s="100"/>
      <c r="I2798" s="35"/>
      <c r="J2798" s="35"/>
      <c r="K2798" s="125"/>
      <c r="L2798" s="145"/>
      <c r="M2798" s="112" t="str">
        <f t="shared" si="71"/>
        <v>19001</v>
      </c>
    </row>
    <row r="2799" s="85" customFormat="1" ht="20.1" customHeight="1" spans="1:13">
      <c r="A2799" s="98">
        <v>2798</v>
      </c>
      <c r="B2799" s="99" t="s">
        <v>530</v>
      </c>
      <c r="C2799" s="142">
        <v>141012</v>
      </c>
      <c r="D2799" s="143" t="s">
        <v>34</v>
      </c>
      <c r="E2799" s="100" t="s">
        <v>604</v>
      </c>
      <c r="F2799" s="102">
        <v>7.16836034056578</v>
      </c>
      <c r="G2799" s="102">
        <v>36.41</v>
      </c>
      <c r="H2799" s="100">
        <v>261</v>
      </c>
      <c r="I2799" s="35">
        <v>0</v>
      </c>
      <c r="J2799" s="35" t="s">
        <v>29</v>
      </c>
      <c r="K2799" s="125"/>
      <c r="L2799" s="145" t="s">
        <v>261</v>
      </c>
      <c r="M2799" s="112" t="str">
        <f t="shared" si="71"/>
        <v>20236闽AU9387</v>
      </c>
    </row>
    <row r="2800" s="85" customFormat="1" ht="20.1" customHeight="1" spans="1:13">
      <c r="A2800" s="98">
        <v>2799</v>
      </c>
      <c r="B2800" s="99" t="s">
        <v>495</v>
      </c>
      <c r="C2800" s="142">
        <v>141012</v>
      </c>
      <c r="D2800" s="143" t="s">
        <v>34</v>
      </c>
      <c r="E2800" s="100" t="s">
        <v>605</v>
      </c>
      <c r="F2800" s="102">
        <v>7.16960941680043</v>
      </c>
      <c r="G2800" s="102">
        <v>130.83</v>
      </c>
      <c r="H2800" s="100">
        <v>938</v>
      </c>
      <c r="I2800" s="35">
        <v>1062</v>
      </c>
      <c r="J2800" s="35" t="s">
        <v>29</v>
      </c>
      <c r="K2800" s="125"/>
      <c r="L2800" s="145" t="s">
        <v>261</v>
      </c>
      <c r="M2800" s="112" t="str">
        <f t="shared" si="71"/>
        <v>20236闽AU9387</v>
      </c>
    </row>
    <row r="2801" s="85" customFormat="1" ht="20.1" customHeight="1" spans="1:13">
      <c r="A2801" s="98">
        <v>2800</v>
      </c>
      <c r="B2801" s="99" t="s">
        <v>521</v>
      </c>
      <c r="C2801" s="142">
        <v>141012</v>
      </c>
      <c r="D2801" s="143" t="s">
        <v>34</v>
      </c>
      <c r="E2801" s="100" t="s">
        <v>606</v>
      </c>
      <c r="F2801" s="102">
        <v>7.17004110214645</v>
      </c>
      <c r="G2801" s="102">
        <v>131.38</v>
      </c>
      <c r="H2801" s="100">
        <v>942</v>
      </c>
      <c r="I2801" s="35">
        <v>120</v>
      </c>
      <c r="J2801" s="35" t="s">
        <v>29</v>
      </c>
      <c r="K2801" s="125"/>
      <c r="L2801" s="145" t="s">
        <v>261</v>
      </c>
      <c r="M2801" s="112" t="str">
        <f t="shared" si="71"/>
        <v>20236闽AU9387</v>
      </c>
    </row>
    <row r="2802" s="85" customFormat="1" ht="20.1" customHeight="1" spans="1:13">
      <c r="A2802" s="98">
        <v>2801</v>
      </c>
      <c r="B2802" s="99" t="s">
        <v>503</v>
      </c>
      <c r="C2802" s="142">
        <v>141012</v>
      </c>
      <c r="D2802" s="143" t="s">
        <v>34</v>
      </c>
      <c r="E2802" s="100" t="s">
        <v>607</v>
      </c>
      <c r="F2802" s="102">
        <v>7.17016317016317</v>
      </c>
      <c r="G2802" s="102">
        <v>107.25</v>
      </c>
      <c r="H2802" s="100">
        <v>769</v>
      </c>
      <c r="I2802" s="35">
        <v>3336</v>
      </c>
      <c r="J2802" s="35" t="s">
        <v>29</v>
      </c>
      <c r="K2802" s="125"/>
      <c r="L2802" s="145" t="s">
        <v>261</v>
      </c>
      <c r="M2802" s="112" t="str">
        <f t="shared" si="71"/>
        <v>20236闽AU9387</v>
      </c>
    </row>
    <row r="2803" s="85" customFormat="1" ht="20.1" customHeight="1" spans="1:13">
      <c r="A2803" s="98">
        <v>2802</v>
      </c>
      <c r="B2803" s="99" t="s">
        <v>496</v>
      </c>
      <c r="C2803" s="142">
        <v>141012</v>
      </c>
      <c r="D2803" s="143" t="s">
        <v>34</v>
      </c>
      <c r="E2803" s="100" t="s">
        <v>608</v>
      </c>
      <c r="F2803" s="102">
        <v>7.16992347128316</v>
      </c>
      <c r="G2803" s="102">
        <v>134.59</v>
      </c>
      <c r="H2803" s="100">
        <v>965</v>
      </c>
      <c r="I2803" s="35">
        <v>2355</v>
      </c>
      <c r="J2803" s="35" t="s">
        <v>29</v>
      </c>
      <c r="K2803" s="125"/>
      <c r="L2803" s="145" t="s">
        <v>261</v>
      </c>
      <c r="M2803" s="112" t="str">
        <f t="shared" si="71"/>
        <v>20236闽AU9387</v>
      </c>
    </row>
    <row r="2804" s="85" customFormat="1" ht="20.1" customHeight="1" spans="1:13">
      <c r="A2804" s="98">
        <v>2803</v>
      </c>
      <c r="B2804" s="99" t="s">
        <v>526</v>
      </c>
      <c r="C2804" s="142">
        <v>141012</v>
      </c>
      <c r="D2804" s="143" t="s">
        <v>34</v>
      </c>
      <c r="E2804" s="100" t="s">
        <v>609</v>
      </c>
      <c r="F2804" s="102">
        <v>7.17024227098458</v>
      </c>
      <c r="G2804" s="102">
        <v>122.59</v>
      </c>
      <c r="H2804" s="100">
        <v>879</v>
      </c>
      <c r="I2804" s="35">
        <v>1476</v>
      </c>
      <c r="J2804" s="35" t="s">
        <v>29</v>
      </c>
      <c r="K2804" s="125"/>
      <c r="L2804" s="145" t="s">
        <v>261</v>
      </c>
      <c r="M2804" s="112" t="str">
        <f t="shared" si="71"/>
        <v>20236闽AU9387</v>
      </c>
    </row>
    <row r="2805" s="85" customFormat="1" ht="20.1" customHeight="1" spans="1:13">
      <c r="A2805" s="98">
        <v>2804</v>
      </c>
      <c r="B2805" s="99" t="s">
        <v>497</v>
      </c>
      <c r="C2805" s="142">
        <v>141012</v>
      </c>
      <c r="D2805" s="143" t="s">
        <v>34</v>
      </c>
      <c r="E2805" s="100">
        <v>64478</v>
      </c>
      <c r="F2805" s="102">
        <v>7.16981132075472</v>
      </c>
      <c r="G2805" s="102">
        <v>132.5</v>
      </c>
      <c r="H2805" s="100">
        <v>950</v>
      </c>
      <c r="I2805" s="35">
        <v>526</v>
      </c>
      <c r="J2805" s="35" t="s">
        <v>29</v>
      </c>
      <c r="K2805" s="125"/>
      <c r="L2805" s="145" t="s">
        <v>261</v>
      </c>
      <c r="M2805" s="112" t="str">
        <f t="shared" si="71"/>
        <v>20236闽AU9387</v>
      </c>
    </row>
    <row r="2806" s="85" customFormat="1" ht="20.1" customHeight="1" spans="1:13">
      <c r="A2806" s="98">
        <v>2805</v>
      </c>
      <c r="B2806" s="99" t="s">
        <v>523</v>
      </c>
      <c r="C2806" s="142">
        <v>141012</v>
      </c>
      <c r="D2806" s="143" t="s">
        <v>34</v>
      </c>
      <c r="E2806" s="100" t="s">
        <v>610</v>
      </c>
      <c r="F2806" s="102">
        <v>7.1701199563795</v>
      </c>
      <c r="G2806" s="102">
        <v>73.36</v>
      </c>
      <c r="H2806" s="100">
        <v>526</v>
      </c>
      <c r="I2806" s="35">
        <v>0</v>
      </c>
      <c r="J2806" s="35" t="s">
        <v>29</v>
      </c>
      <c r="K2806" s="125"/>
      <c r="L2806" s="145" t="s">
        <v>261</v>
      </c>
      <c r="M2806" s="112" t="str">
        <f t="shared" si="71"/>
        <v>20236闽AU9387</v>
      </c>
    </row>
    <row r="2807" s="85" customFormat="1" ht="20.1" customHeight="1" spans="1:13">
      <c r="A2807" s="98">
        <v>2806</v>
      </c>
      <c r="B2807" s="99" t="s">
        <v>523</v>
      </c>
      <c r="C2807" s="142">
        <v>141012</v>
      </c>
      <c r="D2807" s="143" t="s">
        <v>34</v>
      </c>
      <c r="E2807" s="100" t="s">
        <v>611</v>
      </c>
      <c r="F2807" s="102">
        <v>7.16989372543311</v>
      </c>
      <c r="G2807" s="102">
        <v>137.38</v>
      </c>
      <c r="H2807" s="100">
        <v>985</v>
      </c>
      <c r="I2807" s="35">
        <v>1135</v>
      </c>
      <c r="J2807" s="35" t="s">
        <v>29</v>
      </c>
      <c r="K2807" s="125"/>
      <c r="L2807" s="145" t="s">
        <v>261</v>
      </c>
      <c r="M2807" s="112" t="str">
        <f t="shared" si="71"/>
        <v>20236闽AU9387</v>
      </c>
    </row>
    <row r="2808" s="85" customFormat="1" ht="20.1" customHeight="1" spans="1:13">
      <c r="A2808" s="98">
        <v>2807</v>
      </c>
      <c r="B2808" s="99" t="s">
        <v>507</v>
      </c>
      <c r="C2808" s="142">
        <v>141012</v>
      </c>
      <c r="D2808" s="143" t="s">
        <v>34</v>
      </c>
      <c r="E2808" s="100" t="s">
        <v>612</v>
      </c>
      <c r="F2808" s="102">
        <v>7.1301247771836</v>
      </c>
      <c r="G2808" s="102">
        <v>134.64</v>
      </c>
      <c r="H2808" s="100">
        <v>960</v>
      </c>
      <c r="I2808" s="35">
        <v>159</v>
      </c>
      <c r="J2808" s="35" t="s">
        <v>29</v>
      </c>
      <c r="K2808" s="125"/>
      <c r="L2808" s="145" t="s">
        <v>261</v>
      </c>
      <c r="M2808" s="112" t="str">
        <f t="shared" si="71"/>
        <v>20236闽AU9387</v>
      </c>
    </row>
    <row r="2809" s="85" customFormat="1" ht="20.1" customHeight="1" spans="1:13">
      <c r="A2809" s="98">
        <v>2808</v>
      </c>
      <c r="B2809" s="99" t="s">
        <v>524</v>
      </c>
      <c r="C2809" s="142">
        <v>141012</v>
      </c>
      <c r="D2809" s="143" t="s">
        <v>34</v>
      </c>
      <c r="E2809" s="100" t="s">
        <v>613</v>
      </c>
      <c r="F2809" s="102">
        <v>7.1299230421005</v>
      </c>
      <c r="G2809" s="102">
        <v>132.54</v>
      </c>
      <c r="H2809" s="100">
        <v>945</v>
      </c>
      <c r="I2809" s="35">
        <v>3133</v>
      </c>
      <c r="J2809" s="35" t="s">
        <v>29</v>
      </c>
      <c r="K2809" s="125"/>
      <c r="L2809" s="145" t="s">
        <v>261</v>
      </c>
      <c r="M2809" s="112" t="str">
        <f t="shared" si="71"/>
        <v>20236闽AU9387</v>
      </c>
    </row>
    <row r="2810" s="85" customFormat="1" ht="20.1" customHeight="1" spans="1:13">
      <c r="A2810" s="98">
        <v>2809</v>
      </c>
      <c r="B2810" s="99" t="s">
        <v>500</v>
      </c>
      <c r="C2810" s="142">
        <v>141012</v>
      </c>
      <c r="D2810" s="143" t="s">
        <v>34</v>
      </c>
      <c r="E2810" s="100" t="s">
        <v>614</v>
      </c>
      <c r="F2810" s="102">
        <v>7.12977211108669</v>
      </c>
      <c r="G2810" s="102">
        <v>136.47</v>
      </c>
      <c r="H2810" s="100">
        <v>973</v>
      </c>
      <c r="I2810" s="35">
        <v>2160</v>
      </c>
      <c r="J2810" s="35" t="s">
        <v>29</v>
      </c>
      <c r="K2810" s="125"/>
      <c r="L2810" s="145" t="s">
        <v>261</v>
      </c>
      <c r="M2810" s="112" t="str">
        <f t="shared" si="71"/>
        <v>20236闽AU9387</v>
      </c>
    </row>
    <row r="2811" s="85" customFormat="1" ht="20.1" customHeight="1" spans="1:13">
      <c r="A2811" s="98">
        <v>2810</v>
      </c>
      <c r="B2811" s="99" t="s">
        <v>509</v>
      </c>
      <c r="C2811" s="142">
        <v>141012</v>
      </c>
      <c r="D2811" s="143" t="s">
        <v>34</v>
      </c>
      <c r="E2811" s="100" t="s">
        <v>615</v>
      </c>
      <c r="F2811" s="102">
        <v>7.12975699220541</v>
      </c>
      <c r="G2811" s="102">
        <v>130.86</v>
      </c>
      <c r="H2811" s="100">
        <v>933</v>
      </c>
      <c r="I2811" s="35">
        <v>1227</v>
      </c>
      <c r="J2811" s="35" t="s">
        <v>29</v>
      </c>
      <c r="K2811" s="125"/>
      <c r="L2811" s="145" t="s">
        <v>261</v>
      </c>
      <c r="M2811" s="112" t="str">
        <f t="shared" si="71"/>
        <v>20236闽AU9387</v>
      </c>
    </row>
    <row r="2812" s="85" customFormat="1" ht="20.1" customHeight="1" spans="1:13">
      <c r="A2812" s="98">
        <v>2811</v>
      </c>
      <c r="B2812" s="99" t="s">
        <v>511</v>
      </c>
      <c r="C2812" s="142">
        <v>141012</v>
      </c>
      <c r="D2812" s="143" t="s">
        <v>34</v>
      </c>
      <c r="E2812" s="100" t="s">
        <v>616</v>
      </c>
      <c r="F2812" s="102">
        <v>7.1301906310034</v>
      </c>
      <c r="G2812" s="102">
        <v>135.34</v>
      </c>
      <c r="H2812" s="100">
        <v>965</v>
      </c>
      <c r="I2812" s="35">
        <v>262</v>
      </c>
      <c r="J2812" s="35" t="s">
        <v>29</v>
      </c>
      <c r="K2812" s="125"/>
      <c r="L2812" s="145" t="s">
        <v>261</v>
      </c>
      <c r="M2812" s="112" t="str">
        <f t="shared" si="71"/>
        <v>20236闽AU9387</v>
      </c>
    </row>
    <row r="2813" s="85" customFormat="1" ht="20.1" customHeight="1" spans="1:13">
      <c r="A2813" s="98">
        <v>2812</v>
      </c>
      <c r="B2813" s="99" t="s">
        <v>525</v>
      </c>
      <c r="C2813" s="142">
        <v>141012</v>
      </c>
      <c r="D2813" s="143" t="s">
        <v>34</v>
      </c>
      <c r="E2813" s="100" t="s">
        <v>617</v>
      </c>
      <c r="F2813" s="102">
        <v>7.12988192552225</v>
      </c>
      <c r="G2813" s="102">
        <v>132.12</v>
      </c>
      <c r="H2813" s="100">
        <v>942</v>
      </c>
      <c r="I2813" s="35">
        <v>1303</v>
      </c>
      <c r="J2813" s="35" t="s">
        <v>29</v>
      </c>
      <c r="K2813" s="125"/>
      <c r="L2813" s="145" t="s">
        <v>261</v>
      </c>
      <c r="M2813" s="112" t="str">
        <f t="shared" si="71"/>
        <v>20236闽AU9387</v>
      </c>
    </row>
    <row r="2814" s="85" customFormat="1" ht="20.1" customHeight="1" spans="1:13">
      <c r="A2814" s="98">
        <v>2813</v>
      </c>
      <c r="B2814" s="99" t="s">
        <v>501</v>
      </c>
      <c r="C2814" s="142">
        <v>141012</v>
      </c>
      <c r="D2814" s="143" t="s">
        <v>34</v>
      </c>
      <c r="E2814" s="100" t="s">
        <v>618</v>
      </c>
      <c r="F2814" s="102">
        <v>7.12987799601973</v>
      </c>
      <c r="G2814" s="102">
        <v>115.57</v>
      </c>
      <c r="H2814" s="100">
        <v>824</v>
      </c>
      <c r="I2814" s="35">
        <v>444</v>
      </c>
      <c r="J2814" s="35" t="s">
        <v>29</v>
      </c>
      <c r="K2814" s="125"/>
      <c r="L2814" s="145" t="s">
        <v>261</v>
      </c>
      <c r="M2814" s="112" t="str">
        <f t="shared" si="71"/>
        <v>20236闽AU9387</v>
      </c>
    </row>
    <row r="2815" s="85" customFormat="1" ht="20.1" customHeight="1" spans="1:13">
      <c r="A2815" s="98">
        <v>2814</v>
      </c>
      <c r="B2815" s="99" t="s">
        <v>528</v>
      </c>
      <c r="C2815" s="142">
        <v>141012</v>
      </c>
      <c r="D2815" s="143" t="s">
        <v>34</v>
      </c>
      <c r="E2815" s="100" t="s">
        <v>619</v>
      </c>
      <c r="F2815" s="102">
        <v>7.12988192552225</v>
      </c>
      <c r="G2815" s="102">
        <v>110.1</v>
      </c>
      <c r="H2815" s="100">
        <v>785</v>
      </c>
      <c r="I2815" s="35">
        <v>2159</v>
      </c>
      <c r="J2815" s="35" t="s">
        <v>29</v>
      </c>
      <c r="K2815" s="125"/>
      <c r="L2815" s="145" t="s">
        <v>261</v>
      </c>
      <c r="M2815" s="112" t="str">
        <f t="shared" si="71"/>
        <v>20236闽AU9387</v>
      </c>
    </row>
    <row r="2816" s="85" customFormat="1" ht="20.1" customHeight="1" spans="1:13">
      <c r="A2816" s="98">
        <v>2815</v>
      </c>
      <c r="B2816" s="99" t="s">
        <v>558</v>
      </c>
      <c r="C2816" s="142">
        <v>141012</v>
      </c>
      <c r="D2816" s="143" t="s">
        <v>34</v>
      </c>
      <c r="E2816" s="100" t="s">
        <v>620</v>
      </c>
      <c r="F2816" s="102">
        <v>7.12999639899172</v>
      </c>
      <c r="G2816" s="102">
        <v>138.85</v>
      </c>
      <c r="H2816" s="100">
        <v>990</v>
      </c>
      <c r="I2816" s="35">
        <v>1148.68</v>
      </c>
      <c r="J2816" s="35" t="s">
        <v>29</v>
      </c>
      <c r="K2816" s="125"/>
      <c r="L2816" s="145" t="s">
        <v>261</v>
      </c>
      <c r="M2816" s="112" t="str">
        <f t="shared" si="71"/>
        <v>20236闽AU9387</v>
      </c>
    </row>
    <row r="2817" s="85" customFormat="1" ht="20.1" customHeight="1" spans="1:13">
      <c r="A2817" s="98">
        <v>2816</v>
      </c>
      <c r="B2817" s="99" t="s">
        <v>514</v>
      </c>
      <c r="C2817" s="142">
        <v>141012</v>
      </c>
      <c r="D2817" s="143" t="s">
        <v>34</v>
      </c>
      <c r="E2817" s="100" t="s">
        <v>621</v>
      </c>
      <c r="F2817" s="102">
        <v>7.12991696720624</v>
      </c>
      <c r="G2817" s="102">
        <v>119.23</v>
      </c>
      <c r="H2817" s="100">
        <v>850.1</v>
      </c>
      <c r="I2817" s="35">
        <v>298.58</v>
      </c>
      <c r="J2817" s="35" t="s">
        <v>29</v>
      </c>
      <c r="K2817" s="125"/>
      <c r="L2817" s="145" t="s">
        <v>261</v>
      </c>
      <c r="M2817" s="112" t="str">
        <f t="shared" si="71"/>
        <v>20236闽AU9387</v>
      </c>
    </row>
    <row r="2818" s="85" customFormat="1" ht="20.1" customHeight="1" spans="1:13">
      <c r="A2818" s="98">
        <v>2817</v>
      </c>
      <c r="B2818" s="99" t="s">
        <v>502</v>
      </c>
      <c r="C2818" s="142">
        <v>141012</v>
      </c>
      <c r="D2818" s="143" t="s">
        <v>34</v>
      </c>
      <c r="E2818" s="100" t="s">
        <v>622</v>
      </c>
      <c r="F2818" s="102">
        <v>7.12995069190393</v>
      </c>
      <c r="G2818" s="102">
        <v>125.74</v>
      </c>
      <c r="H2818" s="100">
        <v>896.52</v>
      </c>
      <c r="I2818" s="35">
        <v>1402.06</v>
      </c>
      <c r="J2818" s="35" t="s">
        <v>29</v>
      </c>
      <c r="K2818" s="125"/>
      <c r="L2818" s="145" t="s">
        <v>261</v>
      </c>
      <c r="M2818" s="112" t="str">
        <f t="shared" si="71"/>
        <v>20236闽AU9387</v>
      </c>
    </row>
    <row r="2819" s="85" customFormat="1" ht="20.1" customHeight="1" spans="1:13">
      <c r="A2819" s="98">
        <v>2818</v>
      </c>
      <c r="B2819" s="99" t="s">
        <v>529</v>
      </c>
      <c r="C2819" s="142">
        <v>141012</v>
      </c>
      <c r="D2819" s="143" t="s">
        <v>34</v>
      </c>
      <c r="E2819" s="100">
        <v>69094</v>
      </c>
      <c r="F2819" s="102">
        <v>7.12994802079168</v>
      </c>
      <c r="G2819" s="102">
        <v>125.05</v>
      </c>
      <c r="H2819" s="100">
        <v>891.6</v>
      </c>
      <c r="I2819" s="35">
        <v>2510.46</v>
      </c>
      <c r="J2819" s="35" t="s">
        <v>29</v>
      </c>
      <c r="K2819" s="125"/>
      <c r="L2819" s="145" t="s">
        <v>261</v>
      </c>
      <c r="M2819" s="112" t="str">
        <f t="shared" si="71"/>
        <v>20236闽AU9387</v>
      </c>
    </row>
    <row r="2820" s="85" customFormat="1" ht="20.1" customHeight="1" spans="1:13">
      <c r="A2820" s="98">
        <v>2819</v>
      </c>
      <c r="B2820" s="99" t="s">
        <v>517</v>
      </c>
      <c r="C2820" s="142">
        <v>141012</v>
      </c>
      <c r="D2820" s="143" t="s">
        <v>34</v>
      </c>
      <c r="E2820" s="100">
        <v>69479</v>
      </c>
      <c r="F2820" s="102">
        <v>7.19001672455937</v>
      </c>
      <c r="G2820" s="102">
        <v>155.46</v>
      </c>
      <c r="H2820" s="100">
        <v>1117.76</v>
      </c>
      <c r="I2820" s="35">
        <v>1367.7</v>
      </c>
      <c r="J2820" s="35" t="s">
        <v>29</v>
      </c>
      <c r="K2820" s="125"/>
      <c r="L2820" s="145" t="s">
        <v>261</v>
      </c>
      <c r="M2820" s="112" t="str">
        <f t="shared" si="71"/>
        <v>20236闽AU9387</v>
      </c>
    </row>
    <row r="2821" s="85" customFormat="1" ht="20.1" customHeight="1" spans="1:13">
      <c r="A2821" s="98">
        <v>2820</v>
      </c>
      <c r="B2821" s="99" t="s">
        <v>517</v>
      </c>
      <c r="C2821" s="142">
        <v>141012</v>
      </c>
      <c r="D2821" s="143" t="s">
        <v>34</v>
      </c>
      <c r="E2821" s="100">
        <v>69839</v>
      </c>
      <c r="F2821" s="102">
        <v>7.18999049183162</v>
      </c>
      <c r="G2821" s="102">
        <v>115.69</v>
      </c>
      <c r="H2821" s="100">
        <v>831.81</v>
      </c>
      <c r="I2821" s="35">
        <v>512.89</v>
      </c>
      <c r="J2821" s="35" t="s">
        <v>29</v>
      </c>
      <c r="K2821" s="125"/>
      <c r="L2821" s="145" t="s">
        <v>261</v>
      </c>
      <c r="M2821" s="112" t="str">
        <f t="shared" si="71"/>
        <v>20236闽AU9387</v>
      </c>
    </row>
    <row r="2822" s="85" customFormat="1" ht="20.1" customHeight="1" spans="1:13">
      <c r="A2822" s="98">
        <v>2821</v>
      </c>
      <c r="B2822" s="99" t="s">
        <v>519</v>
      </c>
      <c r="C2822" s="142">
        <v>141012</v>
      </c>
      <c r="D2822" s="143" t="s">
        <v>34</v>
      </c>
      <c r="E2822" s="100">
        <v>70210</v>
      </c>
      <c r="F2822" s="102">
        <v>7.18992713587957</v>
      </c>
      <c r="G2822" s="102">
        <v>124.89</v>
      </c>
      <c r="H2822" s="100">
        <v>897.95</v>
      </c>
      <c r="I2822" s="35">
        <v>3597.94</v>
      </c>
      <c r="J2822" s="35" t="s">
        <v>29</v>
      </c>
      <c r="K2822" s="125"/>
      <c r="L2822" s="145" t="s">
        <v>261</v>
      </c>
      <c r="M2822" s="112" t="str">
        <f t="shared" si="71"/>
        <v>20236闽AU9387</v>
      </c>
    </row>
    <row r="2823" s="85" customFormat="1" ht="20.1" customHeight="1" spans="1:13">
      <c r="A2823" s="98">
        <v>2822</v>
      </c>
      <c r="B2823" s="99"/>
      <c r="C2823" s="142"/>
      <c r="D2823" s="143"/>
      <c r="E2823" s="100"/>
      <c r="F2823" s="102"/>
      <c r="G2823" s="102"/>
      <c r="H2823" s="100"/>
      <c r="I2823" s="35"/>
      <c r="J2823" s="35"/>
      <c r="K2823" s="125"/>
      <c r="L2823" s="145"/>
      <c r="M2823" s="112" t="str">
        <f t="shared" si="71"/>
        <v>19001</v>
      </c>
    </row>
    <row r="2824" s="85" customFormat="1" ht="20.1" customHeight="1" spans="1:13">
      <c r="A2824" s="98">
        <v>2823</v>
      </c>
      <c r="B2824" s="99" t="s">
        <v>526</v>
      </c>
      <c r="C2824" s="142">
        <v>140006</v>
      </c>
      <c r="D2824" s="143" t="s">
        <v>32</v>
      </c>
      <c r="E2824" s="100" t="s">
        <v>623</v>
      </c>
      <c r="F2824" s="102">
        <v>7.16995579687446</v>
      </c>
      <c r="G2824" s="102">
        <v>287.31</v>
      </c>
      <c r="H2824" s="100">
        <v>2060</v>
      </c>
      <c r="I2824" s="35">
        <v>125.46</v>
      </c>
      <c r="J2824" s="35" t="s">
        <v>29</v>
      </c>
      <c r="K2824" s="125"/>
      <c r="L2824" s="145" t="s">
        <v>261</v>
      </c>
      <c r="M2824" s="112" t="str">
        <f t="shared" si="71"/>
        <v>20236闽AU9308</v>
      </c>
    </row>
    <row r="2825" s="85" customFormat="1" ht="20.1" customHeight="1" spans="1:13">
      <c r="A2825" s="98">
        <v>2824</v>
      </c>
      <c r="B2825" s="99" t="s">
        <v>505</v>
      </c>
      <c r="C2825" s="142">
        <v>140006</v>
      </c>
      <c r="D2825" s="143" t="s">
        <v>32</v>
      </c>
      <c r="E2825" s="100" t="s">
        <v>624</v>
      </c>
      <c r="F2825" s="102">
        <v>7.17004841630632</v>
      </c>
      <c r="G2825" s="102">
        <v>270.57</v>
      </c>
      <c r="H2825" s="100">
        <v>1940</v>
      </c>
      <c r="I2825" s="35">
        <v>2130.46</v>
      </c>
      <c r="J2825" s="35" t="s">
        <v>29</v>
      </c>
      <c r="K2825" s="125"/>
      <c r="L2825" s="145" t="s">
        <v>261</v>
      </c>
      <c r="M2825" s="112" t="str">
        <f t="shared" si="71"/>
        <v>20236闽AU9308</v>
      </c>
    </row>
    <row r="2826" s="85" customFormat="1" ht="20.1" customHeight="1" spans="1:13">
      <c r="A2826" s="98">
        <v>2825</v>
      </c>
      <c r="B2826" s="99" t="s">
        <v>625</v>
      </c>
      <c r="C2826" s="142">
        <v>140006</v>
      </c>
      <c r="D2826" s="143" t="s">
        <v>32</v>
      </c>
      <c r="E2826" s="100" t="s">
        <v>626</v>
      </c>
      <c r="F2826" s="102">
        <v>7.13000705218618</v>
      </c>
      <c r="G2826" s="102">
        <v>283.6</v>
      </c>
      <c r="H2826" s="100">
        <v>2022.07</v>
      </c>
      <c r="I2826" s="35">
        <v>59.39</v>
      </c>
      <c r="J2826" s="35" t="s">
        <v>29</v>
      </c>
      <c r="K2826" s="125"/>
      <c r="L2826" s="145" t="s">
        <v>261</v>
      </c>
      <c r="M2826" s="112" t="str">
        <f t="shared" si="71"/>
        <v>20236闽AU9308</v>
      </c>
    </row>
    <row r="2827" s="85" customFormat="1" ht="20.1" customHeight="1" spans="1:13">
      <c r="A2827" s="98">
        <v>2826</v>
      </c>
      <c r="B2827" s="99" t="s">
        <v>499</v>
      </c>
      <c r="C2827" s="142">
        <v>140006</v>
      </c>
      <c r="D2827" s="143" t="s">
        <v>32</v>
      </c>
      <c r="E2827" s="100" t="s">
        <v>627</v>
      </c>
      <c r="F2827" s="102">
        <v>7.13008728572931</v>
      </c>
      <c r="G2827" s="102">
        <v>285.27</v>
      </c>
      <c r="H2827" s="100">
        <v>2034</v>
      </c>
      <c r="I2827" s="35">
        <v>1969.39</v>
      </c>
      <c r="J2827" s="35" t="s">
        <v>29</v>
      </c>
      <c r="K2827" s="125"/>
      <c r="L2827" s="145" t="s">
        <v>261</v>
      </c>
      <c r="M2827" s="112" t="str">
        <f t="shared" si="71"/>
        <v>20236闽AU9308</v>
      </c>
    </row>
    <row r="2828" s="85" customFormat="1" ht="20.1" customHeight="1" spans="1:13">
      <c r="A2828" s="98">
        <v>2827</v>
      </c>
      <c r="B2828" s="99" t="s">
        <v>524</v>
      </c>
      <c r="C2828" s="142">
        <v>140006</v>
      </c>
      <c r="D2828" s="143" t="s">
        <v>32</v>
      </c>
      <c r="E2828" s="100" t="s">
        <v>628</v>
      </c>
      <c r="F2828" s="102">
        <v>7.13000543955814</v>
      </c>
      <c r="G2828" s="102">
        <v>238.99</v>
      </c>
      <c r="H2828" s="100">
        <v>1704</v>
      </c>
      <c r="I2828" s="35">
        <v>265.39</v>
      </c>
      <c r="J2828" s="35" t="s">
        <v>29</v>
      </c>
      <c r="K2828" s="125"/>
      <c r="L2828" s="145" t="s">
        <v>261</v>
      </c>
      <c r="M2828" s="112" t="str">
        <f t="shared" si="71"/>
        <v>20236闽AU9308</v>
      </c>
    </row>
    <row r="2829" s="85" customFormat="1" ht="20.1" customHeight="1" spans="1:13">
      <c r="A2829" s="98">
        <v>2828</v>
      </c>
      <c r="B2829" s="99"/>
      <c r="C2829" s="142"/>
      <c r="D2829" s="143"/>
      <c r="E2829" s="100"/>
      <c r="F2829" s="102"/>
      <c r="G2829" s="102"/>
      <c r="H2829" s="100"/>
      <c r="I2829" s="35"/>
      <c r="J2829" s="35"/>
      <c r="K2829" s="125"/>
      <c r="L2829" s="145"/>
      <c r="M2829" s="112" t="str">
        <f t="shared" si="71"/>
        <v>19001</v>
      </c>
    </row>
    <row r="2830" s="85" customFormat="1" ht="20.1" customHeight="1" spans="1:13">
      <c r="A2830" s="98">
        <v>2829</v>
      </c>
      <c r="B2830" s="99" t="s">
        <v>526</v>
      </c>
      <c r="C2830" s="142">
        <v>140002</v>
      </c>
      <c r="D2830" s="143" t="s">
        <v>28</v>
      </c>
      <c r="E2830" s="100" t="s">
        <v>629</v>
      </c>
      <c r="F2830" s="102">
        <v>7.1701279630795</v>
      </c>
      <c r="G2830" s="102">
        <v>238.35</v>
      </c>
      <c r="H2830" s="100">
        <v>1709</v>
      </c>
      <c r="I2830" s="35">
        <v>3184.12</v>
      </c>
      <c r="J2830" s="35" t="s">
        <v>29</v>
      </c>
      <c r="K2830" s="125"/>
      <c r="L2830" s="145" t="s">
        <v>261</v>
      </c>
      <c r="M2830" s="112" t="str">
        <f t="shared" si="71"/>
        <v>20236闽AS2757</v>
      </c>
    </row>
    <row r="2831" s="85" customFormat="1" ht="20.1" customHeight="1" spans="1:13">
      <c r="A2831" s="98">
        <v>2830</v>
      </c>
      <c r="B2831" s="99" t="s">
        <v>533</v>
      </c>
      <c r="C2831" s="142">
        <v>140002</v>
      </c>
      <c r="D2831" s="143" t="s">
        <v>28</v>
      </c>
      <c r="E2831" s="100" t="s">
        <v>630</v>
      </c>
      <c r="F2831" s="102">
        <v>7.16995944001047</v>
      </c>
      <c r="G2831" s="102">
        <v>229.29</v>
      </c>
      <c r="H2831" s="100">
        <v>1644</v>
      </c>
      <c r="I2831" s="35">
        <v>1512.12</v>
      </c>
      <c r="J2831" s="35" t="s">
        <v>29</v>
      </c>
      <c r="K2831" s="125"/>
      <c r="L2831" s="145" t="s">
        <v>261</v>
      </c>
      <c r="M2831" s="112" t="str">
        <f t="shared" si="71"/>
        <v>20236闽AS2757</v>
      </c>
    </row>
    <row r="2832" s="85" customFormat="1" ht="20.1" customHeight="1" spans="1:13">
      <c r="A2832" s="98">
        <v>2831</v>
      </c>
      <c r="B2832" s="99" t="s">
        <v>549</v>
      </c>
      <c r="C2832" s="142">
        <v>140002</v>
      </c>
      <c r="D2832" s="143" t="s">
        <v>28</v>
      </c>
      <c r="E2832" s="100" t="s">
        <v>631</v>
      </c>
      <c r="F2832" s="102">
        <v>7.17014162077105</v>
      </c>
      <c r="G2832" s="102">
        <v>203.36</v>
      </c>
      <c r="H2832" s="100">
        <v>1458.12</v>
      </c>
      <c r="I2832" s="35">
        <v>0</v>
      </c>
      <c r="J2832" s="35" t="s">
        <v>29</v>
      </c>
      <c r="K2832" s="125"/>
      <c r="L2832" s="145" t="s">
        <v>261</v>
      </c>
      <c r="M2832" s="112" t="str">
        <f t="shared" si="71"/>
        <v>20236闽AS2757</v>
      </c>
    </row>
    <row r="2833" s="85" customFormat="1" ht="20.1" customHeight="1" spans="1:13">
      <c r="A2833" s="98">
        <v>2832</v>
      </c>
      <c r="B2833" s="99"/>
      <c r="C2833" s="142"/>
      <c r="D2833" s="143"/>
      <c r="E2833" s="100"/>
      <c r="F2833" s="102"/>
      <c r="G2833" s="102"/>
      <c r="H2833" s="100"/>
      <c r="I2833" s="35"/>
      <c r="J2833" s="35"/>
      <c r="K2833" s="125"/>
      <c r="L2833" s="145"/>
      <c r="M2833" s="112" t="str">
        <f t="shared" si="71"/>
        <v>19001</v>
      </c>
    </row>
    <row r="2834" s="85" customFormat="1" ht="20.1" customHeight="1" spans="1:13">
      <c r="A2834" s="98">
        <v>2833</v>
      </c>
      <c r="B2834" s="99" t="s">
        <v>495</v>
      </c>
      <c r="C2834" s="142">
        <v>121019</v>
      </c>
      <c r="D2834" s="143" t="s">
        <v>72</v>
      </c>
      <c r="E2834" s="100" t="s">
        <v>632</v>
      </c>
      <c r="F2834" s="102">
        <v>7.17005208333333</v>
      </c>
      <c r="G2834" s="102">
        <v>115.2</v>
      </c>
      <c r="H2834" s="100">
        <v>825.99</v>
      </c>
      <c r="I2834" s="35">
        <v>653.92</v>
      </c>
      <c r="J2834" s="35" t="s">
        <v>73</v>
      </c>
      <c r="K2834" s="125"/>
      <c r="L2834" s="145" t="s">
        <v>261</v>
      </c>
      <c r="M2834" s="112" t="str">
        <f t="shared" si="71"/>
        <v>20236闽AU9653</v>
      </c>
    </row>
    <row r="2835" s="85" customFormat="1" ht="20.1" customHeight="1" spans="1:13">
      <c r="A2835" s="98">
        <v>2834</v>
      </c>
      <c r="B2835" s="99" t="s">
        <v>522</v>
      </c>
      <c r="C2835" s="142">
        <v>121019</v>
      </c>
      <c r="D2835" s="143" t="s">
        <v>72</v>
      </c>
      <c r="E2835" s="100" t="s">
        <v>633</v>
      </c>
      <c r="F2835" s="102">
        <v>7.17001055966209</v>
      </c>
      <c r="G2835" s="102">
        <v>123.11</v>
      </c>
      <c r="H2835" s="100">
        <v>882.7</v>
      </c>
      <c r="I2835" s="35">
        <v>771.22</v>
      </c>
      <c r="J2835" s="35" t="s">
        <v>73</v>
      </c>
      <c r="K2835" s="125"/>
      <c r="L2835" s="145" t="s">
        <v>261</v>
      </c>
      <c r="M2835" s="112" t="str">
        <f t="shared" si="71"/>
        <v>20236闽AU9653</v>
      </c>
    </row>
    <row r="2836" s="85" customFormat="1" ht="20.1" customHeight="1" spans="1:13">
      <c r="A2836" s="98">
        <v>2835</v>
      </c>
      <c r="B2836" s="99" t="s">
        <v>505</v>
      </c>
      <c r="C2836" s="142">
        <v>121019</v>
      </c>
      <c r="D2836" s="143" t="s">
        <v>72</v>
      </c>
      <c r="E2836" s="100" t="s">
        <v>634</v>
      </c>
      <c r="F2836" s="102">
        <v>7.1699836867863</v>
      </c>
      <c r="G2836" s="102">
        <v>122.6</v>
      </c>
      <c r="H2836" s="100">
        <v>879.04</v>
      </c>
      <c r="I2836" s="35">
        <v>392.18</v>
      </c>
      <c r="J2836" s="35" t="s">
        <v>73</v>
      </c>
      <c r="K2836" s="125"/>
      <c r="L2836" s="145" t="s">
        <v>261</v>
      </c>
      <c r="M2836" s="112" t="str">
        <f t="shared" si="71"/>
        <v>20236闽AU9653</v>
      </c>
    </row>
    <row r="2837" s="85" customFormat="1" ht="20.1" customHeight="1" spans="1:13">
      <c r="A2837" s="98">
        <v>2836</v>
      </c>
      <c r="B2837" s="99" t="s">
        <v>527</v>
      </c>
      <c r="C2837" s="142">
        <v>121019</v>
      </c>
      <c r="D2837" s="143" t="s">
        <v>72</v>
      </c>
      <c r="E2837" s="100" t="s">
        <v>635</v>
      </c>
      <c r="F2837" s="102">
        <v>7.13002404671934</v>
      </c>
      <c r="G2837" s="102">
        <v>116.44</v>
      </c>
      <c r="H2837" s="100">
        <v>830.22</v>
      </c>
      <c r="I2837" s="35">
        <v>526.96</v>
      </c>
      <c r="J2837" s="35" t="s">
        <v>73</v>
      </c>
      <c r="K2837" s="125"/>
      <c r="L2837" s="145" t="s">
        <v>261</v>
      </c>
      <c r="M2837" s="112" t="str">
        <f t="shared" si="71"/>
        <v>20236闽AU9653</v>
      </c>
    </row>
    <row r="2838" s="85" customFormat="1" ht="20.1" customHeight="1" spans="1:13">
      <c r="A2838" s="98">
        <v>2837</v>
      </c>
      <c r="B2838" s="99" t="s">
        <v>509</v>
      </c>
      <c r="C2838" s="142">
        <v>121019</v>
      </c>
      <c r="D2838" s="143" t="s">
        <v>72</v>
      </c>
      <c r="E2838" s="100" t="s">
        <v>636</v>
      </c>
      <c r="F2838" s="102">
        <v>7.12999210734017</v>
      </c>
      <c r="G2838" s="102">
        <v>126.7</v>
      </c>
      <c r="H2838" s="100">
        <v>903.37</v>
      </c>
      <c r="I2838" s="35">
        <v>623.59</v>
      </c>
      <c r="J2838" s="35" t="s">
        <v>73</v>
      </c>
      <c r="K2838" s="125"/>
      <c r="L2838" s="145" t="s">
        <v>261</v>
      </c>
      <c r="M2838" s="112" t="str">
        <f t="shared" si="71"/>
        <v>20236闽AU9653</v>
      </c>
    </row>
    <row r="2839" s="85" customFormat="1" ht="20.1" customHeight="1" spans="1:13">
      <c r="A2839" s="98">
        <v>2838</v>
      </c>
      <c r="B2839" s="99" t="s">
        <v>558</v>
      </c>
      <c r="C2839" s="142">
        <v>121019</v>
      </c>
      <c r="D2839" s="143" t="s">
        <v>72</v>
      </c>
      <c r="E2839" s="100" t="s">
        <v>637</v>
      </c>
      <c r="F2839" s="102">
        <v>7.13002024974688</v>
      </c>
      <c r="G2839" s="102">
        <v>118.52</v>
      </c>
      <c r="H2839" s="100">
        <v>845.05</v>
      </c>
      <c r="I2839" s="35">
        <v>243.54</v>
      </c>
      <c r="J2839" s="35" t="s">
        <v>73</v>
      </c>
      <c r="K2839" s="125"/>
      <c r="L2839" s="145" t="s">
        <v>261</v>
      </c>
      <c r="M2839" s="112" t="str">
        <f t="shared" si="71"/>
        <v>20236闽AU9653</v>
      </c>
    </row>
    <row r="2840" s="85" customFormat="1" ht="20.1" customHeight="1" spans="1:13">
      <c r="A2840" s="98">
        <v>2839</v>
      </c>
      <c r="B2840" s="99" t="s">
        <v>517</v>
      </c>
      <c r="C2840" s="142">
        <v>121019</v>
      </c>
      <c r="D2840" s="143" t="s">
        <v>72</v>
      </c>
      <c r="E2840" s="100" t="s">
        <v>638</v>
      </c>
      <c r="F2840" s="102">
        <v>7.19002853785462</v>
      </c>
      <c r="G2840" s="102">
        <v>119.14</v>
      </c>
      <c r="H2840" s="100">
        <v>856.62</v>
      </c>
      <c r="I2840" s="35">
        <v>386.92</v>
      </c>
      <c r="J2840" s="35" t="s">
        <v>73</v>
      </c>
      <c r="K2840" s="125"/>
      <c r="L2840" s="145" t="s">
        <v>261</v>
      </c>
      <c r="M2840" s="112" t="str">
        <f t="shared" si="71"/>
        <v>20236闽AU9653</v>
      </c>
    </row>
    <row r="2841" s="85" customFormat="1" ht="20.1" customHeight="1" spans="1:13">
      <c r="A2841" s="98">
        <v>2840</v>
      </c>
      <c r="B2841" s="99"/>
      <c r="C2841" s="142"/>
      <c r="D2841" s="143"/>
      <c r="E2841" s="100"/>
      <c r="F2841" s="102"/>
      <c r="G2841" s="102"/>
      <c r="H2841" s="100"/>
      <c r="I2841" s="35"/>
      <c r="J2841" s="35"/>
      <c r="K2841" s="125"/>
      <c r="L2841" s="145"/>
      <c r="M2841" s="112" t="str">
        <f t="shared" si="71"/>
        <v>19001</v>
      </c>
    </row>
    <row r="2842" s="85" customFormat="1" ht="20.1" customHeight="1" spans="1:13">
      <c r="A2842" s="98">
        <v>2841</v>
      </c>
      <c r="B2842" s="99" t="s">
        <v>526</v>
      </c>
      <c r="C2842" s="142">
        <v>130013</v>
      </c>
      <c r="D2842" s="143" t="s">
        <v>63</v>
      </c>
      <c r="E2842" s="100" t="s">
        <v>639</v>
      </c>
      <c r="F2842" s="102">
        <v>7.16986620127981</v>
      </c>
      <c r="G2842" s="102">
        <v>137.52</v>
      </c>
      <c r="H2842" s="100">
        <v>986</v>
      </c>
      <c r="I2842" s="35">
        <v>26</v>
      </c>
      <c r="J2842" s="35" t="s">
        <v>64</v>
      </c>
      <c r="K2842" s="125"/>
      <c r="L2842" s="145" t="s">
        <v>261</v>
      </c>
      <c r="M2842" s="112" t="str">
        <f t="shared" si="71"/>
        <v>20236闽AU9905</v>
      </c>
    </row>
    <row r="2843" s="85" customFormat="1" ht="20.1" customHeight="1" spans="1:13">
      <c r="A2843" s="98">
        <v>2842</v>
      </c>
      <c r="B2843" s="99" t="s">
        <v>523</v>
      </c>
      <c r="C2843" s="142">
        <v>130013</v>
      </c>
      <c r="D2843" s="143" t="s">
        <v>63</v>
      </c>
      <c r="E2843" s="100" t="s">
        <v>640</v>
      </c>
      <c r="F2843" s="102">
        <v>7.16999050332384</v>
      </c>
      <c r="G2843" s="102">
        <v>126.36</v>
      </c>
      <c r="H2843" s="100">
        <v>906</v>
      </c>
      <c r="I2843" s="35">
        <v>120</v>
      </c>
      <c r="J2843" s="35" t="s">
        <v>64</v>
      </c>
      <c r="K2843" s="125"/>
      <c r="L2843" s="145" t="s">
        <v>261</v>
      </c>
      <c r="M2843" s="112" t="str">
        <f t="shared" si="71"/>
        <v>20236闽AU9905</v>
      </c>
    </row>
    <row r="2844" s="85" customFormat="1" ht="20.1" customHeight="1" spans="1:13">
      <c r="A2844" s="98">
        <v>2843</v>
      </c>
      <c r="B2844" s="99" t="s">
        <v>625</v>
      </c>
      <c r="C2844" s="142">
        <v>130013</v>
      </c>
      <c r="D2844" s="143" t="s">
        <v>63</v>
      </c>
      <c r="E2844" s="100" t="s">
        <v>641</v>
      </c>
      <c r="F2844" s="102">
        <v>7.12987862490007</v>
      </c>
      <c r="G2844" s="102">
        <v>137.59</v>
      </c>
      <c r="H2844" s="100">
        <v>981</v>
      </c>
      <c r="I2844" s="35">
        <v>139</v>
      </c>
      <c r="J2844" s="35" t="s">
        <v>64</v>
      </c>
      <c r="K2844" s="125"/>
      <c r="L2844" s="145" t="s">
        <v>261</v>
      </c>
      <c r="M2844" s="112" t="str">
        <f t="shared" si="71"/>
        <v>20236闽AU9905</v>
      </c>
    </row>
    <row r="2845" s="85" customFormat="1" ht="20.1" customHeight="1" spans="1:13">
      <c r="A2845" s="98">
        <v>2844</v>
      </c>
      <c r="B2845" s="99" t="s">
        <v>500</v>
      </c>
      <c r="C2845" s="142">
        <v>130013</v>
      </c>
      <c r="D2845" s="143" t="s">
        <v>63</v>
      </c>
      <c r="E2845" s="100" t="s">
        <v>642</v>
      </c>
      <c r="F2845" s="102">
        <v>7.12990936555891</v>
      </c>
      <c r="G2845" s="102">
        <v>115.85</v>
      </c>
      <c r="H2845" s="100">
        <v>826</v>
      </c>
      <c r="I2845" s="35">
        <v>313</v>
      </c>
      <c r="J2845" s="35" t="s">
        <v>64</v>
      </c>
      <c r="K2845" s="125"/>
      <c r="L2845" s="145" t="s">
        <v>261</v>
      </c>
      <c r="M2845" s="112" t="str">
        <f t="shared" si="71"/>
        <v>20236闽AU9905</v>
      </c>
    </row>
    <row r="2846" s="85" customFormat="1" ht="20.1" customHeight="1" spans="1:13">
      <c r="A2846" s="98">
        <v>2845</v>
      </c>
      <c r="B2846" s="99" t="s">
        <v>501</v>
      </c>
      <c r="C2846" s="142">
        <v>130013</v>
      </c>
      <c r="D2846" s="143" t="s">
        <v>63</v>
      </c>
      <c r="E2846" s="100" t="s">
        <v>643</v>
      </c>
      <c r="F2846" s="102">
        <v>7.13006674263389</v>
      </c>
      <c r="G2846" s="102">
        <v>122.86</v>
      </c>
      <c r="H2846" s="100">
        <v>876</v>
      </c>
      <c r="I2846" s="35">
        <v>1210</v>
      </c>
      <c r="J2846" s="35" t="s">
        <v>64</v>
      </c>
      <c r="K2846" s="125"/>
      <c r="L2846" s="145" t="s">
        <v>261</v>
      </c>
      <c r="M2846" s="112" t="str">
        <f t="shared" si="71"/>
        <v>20236闽AU9905</v>
      </c>
    </row>
    <row r="2847" s="85" customFormat="1" ht="20.1" customHeight="1" spans="1:13">
      <c r="A2847" s="98">
        <v>2846</v>
      </c>
      <c r="B2847" s="99" t="s">
        <v>529</v>
      </c>
      <c r="C2847" s="142">
        <v>130013</v>
      </c>
      <c r="D2847" s="143" t="s">
        <v>63</v>
      </c>
      <c r="E2847" s="100" t="s">
        <v>644</v>
      </c>
      <c r="F2847" s="102">
        <v>7.13005753088748</v>
      </c>
      <c r="G2847" s="102">
        <v>106.03</v>
      </c>
      <c r="H2847" s="100">
        <v>756</v>
      </c>
      <c r="I2847" s="35">
        <v>454</v>
      </c>
      <c r="J2847" s="35" t="s">
        <v>64</v>
      </c>
      <c r="K2847" s="125"/>
      <c r="L2847" s="145" t="s">
        <v>261</v>
      </c>
      <c r="M2847" s="112" t="str">
        <f t="shared" si="71"/>
        <v>20236闽AU9905</v>
      </c>
    </row>
    <row r="2848" s="85" customFormat="1" ht="20.1" customHeight="1" spans="1:13">
      <c r="A2848" s="98">
        <v>2847</v>
      </c>
      <c r="B2848" s="99"/>
      <c r="C2848" s="142"/>
      <c r="D2848" s="143"/>
      <c r="E2848" s="100"/>
      <c r="F2848" s="102"/>
      <c r="G2848" s="102"/>
      <c r="H2848" s="100"/>
      <c r="I2848" s="35"/>
      <c r="J2848" s="35"/>
      <c r="K2848" s="125"/>
      <c r="L2848" s="145"/>
      <c r="M2848" s="112" t="str">
        <f t="shared" si="71"/>
        <v>19001</v>
      </c>
    </row>
    <row r="2849" s="85" customFormat="1" ht="20.1" customHeight="1" spans="1:13">
      <c r="A2849" s="98">
        <v>2848</v>
      </c>
      <c r="B2849" s="99" t="s">
        <v>496</v>
      </c>
      <c r="C2849" s="142"/>
      <c r="D2849" s="143" t="s">
        <v>95</v>
      </c>
      <c r="E2849" s="100" t="s">
        <v>645</v>
      </c>
      <c r="F2849" s="102">
        <v>8.00041893590281</v>
      </c>
      <c r="G2849" s="102">
        <v>47.74</v>
      </c>
      <c r="H2849" s="100">
        <v>381.94</v>
      </c>
      <c r="I2849" s="35">
        <v>0</v>
      </c>
      <c r="J2849" s="35" t="s">
        <v>96</v>
      </c>
      <c r="K2849" s="125"/>
      <c r="L2849" s="145" t="s">
        <v>261</v>
      </c>
      <c r="M2849" s="112" t="str">
        <f t="shared" si="71"/>
        <v>20236闽AR5N75</v>
      </c>
    </row>
    <row r="2850" s="85" customFormat="1" ht="20.1" customHeight="1" spans="1:13">
      <c r="A2850" s="98">
        <v>2849</v>
      </c>
      <c r="B2850" s="99" t="s">
        <v>497</v>
      </c>
      <c r="C2850" s="142"/>
      <c r="D2850" s="143" t="s">
        <v>95</v>
      </c>
      <c r="E2850" s="100" t="s">
        <v>646</v>
      </c>
      <c r="F2850" s="102">
        <v>8</v>
      </c>
      <c r="G2850" s="102">
        <v>47.59</v>
      </c>
      <c r="H2850" s="100">
        <v>380.72</v>
      </c>
      <c r="I2850" s="35">
        <v>2119.28</v>
      </c>
      <c r="J2850" s="35" t="s">
        <v>96</v>
      </c>
      <c r="K2850" s="125"/>
      <c r="L2850" s="145" t="s">
        <v>261</v>
      </c>
      <c r="M2850" s="112" t="str">
        <f t="shared" si="71"/>
        <v>20236闽AR5N75</v>
      </c>
    </row>
    <row r="2851" s="85" customFormat="1" ht="20.1" customHeight="1" spans="1:13">
      <c r="A2851" s="98">
        <v>2850</v>
      </c>
      <c r="B2851" s="99" t="s">
        <v>507</v>
      </c>
      <c r="C2851" s="142"/>
      <c r="D2851" s="143" t="s">
        <v>95</v>
      </c>
      <c r="E2851" s="100" t="s">
        <v>647</v>
      </c>
      <c r="F2851" s="102">
        <v>7.94986364589889</v>
      </c>
      <c r="G2851" s="102">
        <v>47.67</v>
      </c>
      <c r="H2851" s="100">
        <v>378.97</v>
      </c>
      <c r="I2851" s="35">
        <v>1740.31</v>
      </c>
      <c r="J2851" s="35" t="s">
        <v>96</v>
      </c>
      <c r="K2851" s="125"/>
      <c r="L2851" s="145" t="s">
        <v>261</v>
      </c>
      <c r="M2851" s="112" t="str">
        <f t="shared" si="71"/>
        <v>20236闽AR5N75</v>
      </c>
    </row>
    <row r="2852" s="85" customFormat="1" ht="20.1" customHeight="1" spans="1:13">
      <c r="A2852" s="98">
        <v>2851</v>
      </c>
      <c r="B2852" s="99" t="s">
        <v>511</v>
      </c>
      <c r="C2852" s="142"/>
      <c r="D2852" s="143" t="s">
        <v>95</v>
      </c>
      <c r="E2852" s="100" t="s">
        <v>648</v>
      </c>
      <c r="F2852" s="102">
        <v>7.94998975199836</v>
      </c>
      <c r="G2852" s="102">
        <v>48.79</v>
      </c>
      <c r="H2852" s="100">
        <v>387.88</v>
      </c>
      <c r="I2852" s="35">
        <v>1352.43</v>
      </c>
      <c r="J2852" s="35" t="s">
        <v>96</v>
      </c>
      <c r="K2852" s="125"/>
      <c r="L2852" s="145" t="s">
        <v>261</v>
      </c>
      <c r="M2852" s="112" t="str">
        <f t="shared" si="71"/>
        <v>20236闽AR5N75</v>
      </c>
    </row>
    <row r="2853" s="85" customFormat="1" ht="20.1" customHeight="1" spans="1:13">
      <c r="A2853" s="98">
        <v>2852</v>
      </c>
      <c r="B2853" s="99" t="s">
        <v>502</v>
      </c>
      <c r="C2853" s="142"/>
      <c r="D2853" s="143" t="s">
        <v>95</v>
      </c>
      <c r="E2853" s="100" t="s">
        <v>649</v>
      </c>
      <c r="F2853" s="102">
        <v>7.95008109569292</v>
      </c>
      <c r="G2853" s="102">
        <v>55.49</v>
      </c>
      <c r="H2853" s="100">
        <v>441.15</v>
      </c>
      <c r="I2853" s="35">
        <v>911.28</v>
      </c>
      <c r="J2853" s="35" t="s">
        <v>96</v>
      </c>
      <c r="K2853" s="125"/>
      <c r="L2853" s="145" t="s">
        <v>261</v>
      </c>
      <c r="M2853" s="112" t="str">
        <f t="shared" si="71"/>
        <v>20236闽AR5N75</v>
      </c>
    </row>
    <row r="2854" s="85" customFormat="1" ht="20.1" customHeight="1" spans="1:13">
      <c r="A2854" s="98">
        <v>2853</v>
      </c>
      <c r="B2854" s="99"/>
      <c r="C2854" s="142"/>
      <c r="D2854" s="143"/>
      <c r="E2854" s="100"/>
      <c r="F2854" s="102"/>
      <c r="G2854" s="102"/>
      <c r="H2854" s="100"/>
      <c r="I2854" s="35"/>
      <c r="J2854" s="35"/>
      <c r="K2854" s="125"/>
      <c r="L2854" s="145"/>
      <c r="M2854" s="112" t="str">
        <f t="shared" si="71"/>
        <v>19001</v>
      </c>
    </row>
    <row r="2855" s="85" customFormat="1" ht="20.1" customHeight="1" spans="1:13">
      <c r="A2855" s="98">
        <v>2854</v>
      </c>
      <c r="B2855" s="99">
        <v>45090</v>
      </c>
      <c r="C2855" s="142"/>
      <c r="D2855" s="143" t="s">
        <v>102</v>
      </c>
      <c r="E2855" s="100"/>
      <c r="F2855" s="102">
        <v>7.3484375</v>
      </c>
      <c r="G2855" s="102">
        <v>19.2</v>
      </c>
      <c r="H2855" s="100">
        <v>141.09</v>
      </c>
      <c r="I2855" s="35">
        <v>255.34</v>
      </c>
      <c r="J2855" s="35"/>
      <c r="K2855" s="125"/>
      <c r="L2855" s="145" t="s">
        <v>262</v>
      </c>
      <c r="M2855" s="112" t="str">
        <f t="shared" si="71"/>
        <v>20236油桶</v>
      </c>
    </row>
    <row r="2856" s="85" customFormat="1" ht="20.1" customHeight="1" spans="1:13">
      <c r="A2856" s="98">
        <v>2855</v>
      </c>
      <c r="B2856" s="99"/>
      <c r="C2856" s="142"/>
      <c r="D2856" s="143"/>
      <c r="E2856" s="100"/>
      <c r="F2856" s="102"/>
      <c r="G2856" s="102"/>
      <c r="H2856" s="100"/>
      <c r="I2856" s="35"/>
      <c r="J2856" s="35"/>
      <c r="K2856" s="125"/>
      <c r="L2856" s="145"/>
      <c r="M2856" s="112" t="str">
        <f t="shared" si="71"/>
        <v>19001</v>
      </c>
    </row>
    <row r="2857" s="85" customFormat="1" ht="20.1" customHeight="1" spans="1:13">
      <c r="A2857" s="98">
        <v>2856</v>
      </c>
      <c r="B2857" s="99">
        <v>45094</v>
      </c>
      <c r="C2857" s="142">
        <v>183018</v>
      </c>
      <c r="D2857" s="143" t="s">
        <v>79</v>
      </c>
      <c r="E2857" s="100">
        <v>10294</v>
      </c>
      <c r="F2857" s="102">
        <v>7.35000661638216</v>
      </c>
      <c r="G2857" s="102">
        <v>75.57</v>
      </c>
      <c r="H2857" s="100">
        <v>555.44</v>
      </c>
      <c r="I2857" s="35">
        <v>31.31</v>
      </c>
      <c r="J2857" s="35" t="s">
        <v>77</v>
      </c>
      <c r="K2857" s="125"/>
      <c r="L2857" s="145" t="s">
        <v>262</v>
      </c>
      <c r="M2857" s="112" t="str">
        <f t="shared" si="71"/>
        <v>20236闽A99P3E</v>
      </c>
    </row>
    <row r="2858" s="85" customFormat="1" ht="20.1" customHeight="1" spans="1:13">
      <c r="A2858" s="98">
        <v>2857</v>
      </c>
      <c r="B2858" s="99">
        <v>45104</v>
      </c>
      <c r="C2858" s="142">
        <v>183018</v>
      </c>
      <c r="D2858" s="143" t="s">
        <v>79</v>
      </c>
      <c r="E2858" s="100">
        <v>10437</v>
      </c>
      <c r="F2858" s="102">
        <v>7.34968615791212</v>
      </c>
      <c r="G2858" s="102">
        <v>60.54</v>
      </c>
      <c r="H2858" s="100">
        <v>444.95</v>
      </c>
      <c r="I2858" s="35">
        <v>86.36</v>
      </c>
      <c r="J2858" s="35" t="s">
        <v>80</v>
      </c>
      <c r="K2858" s="125"/>
      <c r="L2858" s="145" t="s">
        <v>262</v>
      </c>
      <c r="M2858" s="112" t="str">
        <f t="shared" si="71"/>
        <v>20236闽A99P3E</v>
      </c>
    </row>
    <row r="2859" s="85" customFormat="1" ht="20.1" customHeight="1" spans="1:13">
      <c r="A2859" s="98">
        <v>2858</v>
      </c>
      <c r="B2859" s="99"/>
      <c r="C2859" s="142"/>
      <c r="D2859" s="143"/>
      <c r="E2859" s="100"/>
      <c r="F2859" s="102"/>
      <c r="G2859" s="102"/>
      <c r="H2859" s="100"/>
      <c r="I2859" s="35"/>
      <c r="J2859" s="35"/>
      <c r="K2859" s="125"/>
      <c r="L2859" s="145"/>
      <c r="M2859" s="112" t="str">
        <f t="shared" si="71"/>
        <v>19001</v>
      </c>
    </row>
    <row r="2860" s="85" customFormat="1" ht="20.1" customHeight="1" spans="1:13">
      <c r="A2860" s="98">
        <v>2859</v>
      </c>
      <c r="B2860" s="99">
        <v>45084</v>
      </c>
      <c r="C2860" s="142">
        <v>183022</v>
      </c>
      <c r="D2860" s="143" t="s">
        <v>81</v>
      </c>
      <c r="E2860" s="100">
        <v>6232</v>
      </c>
      <c r="F2860" s="102">
        <v>7.38945476333134</v>
      </c>
      <c r="G2860" s="102">
        <v>66.76</v>
      </c>
      <c r="H2860" s="100">
        <v>493.32</v>
      </c>
      <c r="I2860" s="35">
        <v>52.61</v>
      </c>
      <c r="J2860" s="35" t="s">
        <v>82</v>
      </c>
      <c r="K2860" s="125"/>
      <c r="L2860" s="145" t="s">
        <v>262</v>
      </c>
      <c r="M2860" s="112" t="str">
        <f t="shared" si="71"/>
        <v>20236闽A92P3S</v>
      </c>
    </row>
    <row r="2861" s="85" customFormat="1" ht="20.1" customHeight="1" spans="1:13">
      <c r="A2861" s="98">
        <v>2860</v>
      </c>
      <c r="B2861" s="99">
        <v>45096</v>
      </c>
      <c r="C2861" s="142">
        <v>183022</v>
      </c>
      <c r="D2861" s="143" t="s">
        <v>81</v>
      </c>
      <c r="E2861" s="100">
        <v>6384</v>
      </c>
      <c r="F2861" s="102">
        <v>7.34956772334294</v>
      </c>
      <c r="G2861" s="102">
        <v>69.4</v>
      </c>
      <c r="H2861" s="100">
        <v>510.06</v>
      </c>
      <c r="I2861" s="35">
        <v>142.55</v>
      </c>
      <c r="J2861" s="35" t="s">
        <v>82</v>
      </c>
      <c r="K2861" s="125"/>
      <c r="L2861" s="145" t="s">
        <v>262</v>
      </c>
      <c r="M2861" s="112" t="str">
        <f t="shared" ref="M2861:M2924" si="72">YEAR(B2861)&amp;MONTH(B2861)&amp;D2861</f>
        <v>20236闽A92P3S</v>
      </c>
    </row>
    <row r="2862" s="85" customFormat="1" ht="20.1" customHeight="1" spans="1:13">
      <c r="A2862" s="98">
        <v>2861</v>
      </c>
      <c r="B2862" s="99"/>
      <c r="C2862" s="142"/>
      <c r="D2862" s="143"/>
      <c r="E2862" s="100"/>
      <c r="F2862" s="102"/>
      <c r="G2862" s="102"/>
      <c r="H2862" s="100"/>
      <c r="I2862" s="35"/>
      <c r="J2862" s="35"/>
      <c r="K2862" s="125"/>
      <c r="L2862" s="145"/>
      <c r="M2862" s="112" t="str">
        <f t="shared" si="72"/>
        <v>19001</v>
      </c>
    </row>
    <row r="2863" s="85" customFormat="1" ht="20.1" customHeight="1" spans="1:13">
      <c r="A2863" s="98">
        <v>2862</v>
      </c>
      <c r="B2863" s="99">
        <v>45100</v>
      </c>
      <c r="C2863" s="142">
        <v>183016</v>
      </c>
      <c r="D2863" s="143" t="s">
        <v>76</v>
      </c>
      <c r="E2863" s="100">
        <v>7290</v>
      </c>
      <c r="F2863" s="102">
        <v>7.34954456733897</v>
      </c>
      <c r="G2863" s="102">
        <v>61.48</v>
      </c>
      <c r="H2863" s="100">
        <v>451.85</v>
      </c>
      <c r="I2863" s="35">
        <v>1176.84</v>
      </c>
      <c r="J2863" s="35" t="s">
        <v>77</v>
      </c>
      <c r="K2863" s="125"/>
      <c r="L2863" s="145" t="s">
        <v>262</v>
      </c>
      <c r="M2863" s="112" t="str">
        <f t="shared" si="72"/>
        <v>20236闽A63Q6R</v>
      </c>
    </row>
    <row r="2864" s="85" customFormat="1" ht="20.1" customHeight="1" spans="1:13">
      <c r="A2864" s="98">
        <v>2863</v>
      </c>
      <c r="B2864" s="99">
        <v>45107</v>
      </c>
      <c r="C2864" s="142">
        <v>183016</v>
      </c>
      <c r="D2864" s="143" t="s">
        <v>76</v>
      </c>
      <c r="E2864" s="100">
        <v>7450</v>
      </c>
      <c r="F2864" s="102">
        <v>7.40039699418687</v>
      </c>
      <c r="G2864" s="102">
        <v>70.53</v>
      </c>
      <c r="H2864" s="100">
        <v>521.95</v>
      </c>
      <c r="I2864" s="35">
        <v>654.89</v>
      </c>
      <c r="J2864" s="35" t="s">
        <v>77</v>
      </c>
      <c r="K2864" s="125"/>
      <c r="L2864" s="145" t="s">
        <v>262</v>
      </c>
      <c r="M2864" s="112" t="str">
        <f t="shared" si="72"/>
        <v>20236闽A63Q6R</v>
      </c>
    </row>
    <row r="2865" s="85" customFormat="1" ht="20.1" customHeight="1" spans="1:13">
      <c r="A2865" s="98"/>
      <c r="B2865" s="99"/>
      <c r="C2865" s="142"/>
      <c r="D2865" s="143"/>
      <c r="E2865" s="100"/>
      <c r="F2865" s="102"/>
      <c r="G2865" s="102"/>
      <c r="H2865" s="100"/>
      <c r="I2865" s="35"/>
      <c r="J2865" s="35"/>
      <c r="K2865" s="125"/>
      <c r="L2865" s="145"/>
      <c r="M2865" s="112" t="str">
        <f t="shared" si="72"/>
        <v>19001</v>
      </c>
    </row>
    <row r="2866" s="85" customFormat="1" ht="20.1" customHeight="1" spans="1:13">
      <c r="A2866" s="98"/>
      <c r="B2866" s="99"/>
      <c r="C2866" s="142"/>
      <c r="D2866" s="143"/>
      <c r="E2866" s="100"/>
      <c r="F2866" s="102"/>
      <c r="G2866" s="102"/>
      <c r="H2866" s="100"/>
      <c r="I2866" s="35"/>
      <c r="J2866" s="35"/>
      <c r="K2866" s="125"/>
      <c r="L2866" s="145"/>
      <c r="M2866" s="112" t="str">
        <f t="shared" si="72"/>
        <v>19001</v>
      </c>
    </row>
    <row r="2867" s="85" customFormat="1" ht="20.1" customHeight="1" spans="1:13">
      <c r="A2867" s="98"/>
      <c r="B2867" s="99"/>
      <c r="C2867" s="142"/>
      <c r="D2867" s="143"/>
      <c r="E2867" s="100"/>
      <c r="F2867" s="102"/>
      <c r="G2867" s="102"/>
      <c r="H2867" s="100"/>
      <c r="I2867" s="35"/>
      <c r="J2867" s="35"/>
      <c r="K2867" s="125"/>
      <c r="L2867" s="145"/>
      <c r="M2867" s="112" t="str">
        <f t="shared" si="72"/>
        <v>19001</v>
      </c>
    </row>
    <row r="2868" s="85" customFormat="1" ht="20.1" customHeight="1" spans="1:13">
      <c r="A2868" s="98"/>
      <c r="B2868" s="99"/>
      <c r="C2868" s="142"/>
      <c r="D2868" s="143"/>
      <c r="E2868" s="100"/>
      <c r="F2868" s="102"/>
      <c r="G2868" s="102"/>
      <c r="H2868" s="100"/>
      <c r="I2868" s="35"/>
      <c r="J2868" s="35"/>
      <c r="K2868" s="125"/>
      <c r="L2868" s="145"/>
      <c r="M2868" s="112" t="str">
        <f t="shared" si="72"/>
        <v>19001</v>
      </c>
    </row>
    <row r="2869" s="85" customFormat="1" ht="20.1" customHeight="1" spans="1:13">
      <c r="A2869" s="98"/>
      <c r="B2869" s="99"/>
      <c r="C2869" s="142"/>
      <c r="D2869" s="143"/>
      <c r="E2869" s="100"/>
      <c r="F2869" s="102"/>
      <c r="G2869" s="102"/>
      <c r="H2869" s="100"/>
      <c r="I2869" s="35"/>
      <c r="J2869" s="35"/>
      <c r="K2869" s="125"/>
      <c r="L2869" s="145"/>
      <c r="M2869" s="112" t="str">
        <f t="shared" si="72"/>
        <v>19001</v>
      </c>
    </row>
    <row r="2870" s="85" customFormat="1" ht="20.1" customHeight="1" spans="1:13">
      <c r="A2870" s="98"/>
      <c r="B2870" s="99"/>
      <c r="C2870" s="142"/>
      <c r="D2870" s="143"/>
      <c r="E2870" s="100"/>
      <c r="F2870" s="102"/>
      <c r="G2870" s="102"/>
      <c r="H2870" s="100"/>
      <c r="I2870" s="35"/>
      <c r="J2870" s="35"/>
      <c r="K2870" s="125"/>
      <c r="L2870" s="145"/>
      <c r="M2870" s="112" t="str">
        <f t="shared" si="72"/>
        <v>19001</v>
      </c>
    </row>
    <row r="2871" s="85" customFormat="1" ht="20.1" customHeight="1" spans="1:13">
      <c r="A2871" s="98"/>
      <c r="B2871" s="99"/>
      <c r="C2871" s="142"/>
      <c r="D2871" s="143"/>
      <c r="E2871" s="100"/>
      <c r="F2871" s="102"/>
      <c r="G2871" s="102"/>
      <c r="H2871" s="100"/>
      <c r="I2871" s="35"/>
      <c r="J2871" s="35"/>
      <c r="K2871" s="125"/>
      <c r="L2871" s="145"/>
      <c r="M2871" s="112" t="str">
        <f t="shared" si="72"/>
        <v>19001</v>
      </c>
    </row>
    <row r="2872" s="85" customFormat="1" ht="20.1" customHeight="1" spans="1:13">
      <c r="A2872" s="98"/>
      <c r="B2872" s="99"/>
      <c r="C2872" s="142"/>
      <c r="D2872" s="143"/>
      <c r="E2872" s="100"/>
      <c r="F2872" s="102"/>
      <c r="G2872" s="102"/>
      <c r="H2872" s="100"/>
      <c r="I2872" s="35"/>
      <c r="J2872" s="35"/>
      <c r="K2872" s="125"/>
      <c r="L2872" s="145"/>
      <c r="M2872" s="112" t="str">
        <f t="shared" si="72"/>
        <v>19001</v>
      </c>
    </row>
    <row r="2873" s="85" customFormat="1" ht="20.1" customHeight="1" spans="1:13">
      <c r="A2873" s="98"/>
      <c r="B2873" s="99"/>
      <c r="C2873" s="142"/>
      <c r="D2873" s="143"/>
      <c r="E2873" s="100"/>
      <c r="F2873" s="102"/>
      <c r="G2873" s="102"/>
      <c r="H2873" s="100"/>
      <c r="I2873" s="35"/>
      <c r="J2873" s="35"/>
      <c r="K2873" s="125"/>
      <c r="L2873" s="145"/>
      <c r="M2873" s="112" t="str">
        <f t="shared" si="72"/>
        <v>19001</v>
      </c>
    </row>
    <row r="2874" s="85" customFormat="1" ht="20.1" customHeight="1" spans="1:13">
      <c r="A2874" s="98"/>
      <c r="B2874" s="99"/>
      <c r="C2874" s="142"/>
      <c r="D2874" s="143"/>
      <c r="E2874" s="100"/>
      <c r="F2874" s="102"/>
      <c r="G2874" s="102"/>
      <c r="H2874" s="100"/>
      <c r="I2874" s="35"/>
      <c r="J2874" s="35"/>
      <c r="K2874" s="125"/>
      <c r="L2874" s="145"/>
      <c r="M2874" s="112" t="str">
        <f t="shared" si="72"/>
        <v>19001</v>
      </c>
    </row>
    <row r="2875" s="85" customFormat="1" ht="20.1" customHeight="1" spans="1:13">
      <c r="A2875" s="98"/>
      <c r="B2875" s="99"/>
      <c r="C2875" s="142"/>
      <c r="D2875" s="143"/>
      <c r="E2875" s="100"/>
      <c r="F2875" s="102"/>
      <c r="G2875" s="102"/>
      <c r="H2875" s="100"/>
      <c r="I2875" s="35"/>
      <c r="J2875" s="35"/>
      <c r="K2875" s="125"/>
      <c r="L2875" s="145"/>
      <c r="M2875" s="112" t="str">
        <f t="shared" si="72"/>
        <v>19001</v>
      </c>
    </row>
    <row r="2876" s="85" customFormat="1" ht="20.1" customHeight="1" spans="1:13">
      <c r="A2876" s="98"/>
      <c r="B2876" s="99"/>
      <c r="C2876" s="142"/>
      <c r="D2876" s="143"/>
      <c r="E2876" s="100"/>
      <c r="F2876" s="102"/>
      <c r="G2876" s="102"/>
      <c r="H2876" s="100"/>
      <c r="I2876" s="35"/>
      <c r="J2876" s="35"/>
      <c r="K2876" s="125"/>
      <c r="L2876" s="145"/>
      <c r="M2876" s="112" t="str">
        <f t="shared" si="72"/>
        <v>19001</v>
      </c>
    </row>
    <row r="2877" s="85" customFormat="1" ht="20.1" customHeight="1" spans="1:13">
      <c r="A2877" s="98"/>
      <c r="B2877" s="99"/>
      <c r="C2877" s="142"/>
      <c r="D2877" s="143"/>
      <c r="E2877" s="100"/>
      <c r="F2877" s="102"/>
      <c r="G2877" s="102"/>
      <c r="H2877" s="100"/>
      <c r="I2877" s="35"/>
      <c r="J2877" s="35"/>
      <c r="K2877" s="125"/>
      <c r="L2877" s="145"/>
      <c r="M2877" s="112" t="str">
        <f t="shared" si="72"/>
        <v>19001</v>
      </c>
    </row>
    <row r="2878" s="85" customFormat="1" ht="20.1" customHeight="1" spans="1:13">
      <c r="A2878" s="98"/>
      <c r="B2878" s="99"/>
      <c r="C2878" s="142"/>
      <c r="D2878" s="143"/>
      <c r="E2878" s="100"/>
      <c r="F2878" s="102"/>
      <c r="G2878" s="102"/>
      <c r="H2878" s="100"/>
      <c r="I2878" s="35"/>
      <c r="J2878" s="35"/>
      <c r="K2878" s="125"/>
      <c r="L2878" s="145"/>
      <c r="M2878" s="112" t="str">
        <f t="shared" si="72"/>
        <v>19001</v>
      </c>
    </row>
    <row r="2879" s="85" customFormat="1" ht="20.1" customHeight="1" spans="1:13">
      <c r="A2879" s="98"/>
      <c r="B2879" s="99"/>
      <c r="C2879" s="142"/>
      <c r="D2879" s="143"/>
      <c r="E2879" s="100"/>
      <c r="F2879" s="102"/>
      <c r="G2879" s="102"/>
      <c r="H2879" s="100"/>
      <c r="I2879" s="35"/>
      <c r="J2879" s="35"/>
      <c r="K2879" s="125"/>
      <c r="L2879" s="145"/>
      <c r="M2879" s="112" t="str">
        <f t="shared" si="72"/>
        <v>19001</v>
      </c>
    </row>
    <row r="2880" s="85" customFormat="1" ht="20.1" customHeight="1" spans="1:13">
      <c r="A2880" s="98"/>
      <c r="B2880" s="99"/>
      <c r="C2880" s="142"/>
      <c r="D2880" s="143"/>
      <c r="E2880" s="100"/>
      <c r="F2880" s="102"/>
      <c r="G2880" s="102"/>
      <c r="H2880" s="100"/>
      <c r="I2880" s="35"/>
      <c r="J2880" s="35"/>
      <c r="K2880" s="125"/>
      <c r="L2880" s="145"/>
      <c r="M2880" s="112" t="str">
        <f t="shared" si="72"/>
        <v>19001</v>
      </c>
    </row>
    <row r="2881" s="85" customFormat="1" ht="20.1" customHeight="1" spans="1:13">
      <c r="A2881" s="98"/>
      <c r="B2881" s="99"/>
      <c r="C2881" s="142"/>
      <c r="D2881" s="143"/>
      <c r="E2881" s="100"/>
      <c r="F2881" s="102"/>
      <c r="G2881" s="102"/>
      <c r="H2881" s="100"/>
      <c r="I2881" s="35"/>
      <c r="J2881" s="35"/>
      <c r="K2881" s="125"/>
      <c r="L2881" s="145"/>
      <c r="M2881" s="112" t="str">
        <f t="shared" si="72"/>
        <v>19001</v>
      </c>
    </row>
    <row r="2882" s="85" customFormat="1" ht="20.1" customHeight="1" spans="1:13">
      <c r="A2882" s="98"/>
      <c r="B2882" s="99"/>
      <c r="C2882" s="142"/>
      <c r="D2882" s="143"/>
      <c r="E2882" s="100"/>
      <c r="F2882" s="102"/>
      <c r="G2882" s="102"/>
      <c r="H2882" s="100"/>
      <c r="I2882" s="35"/>
      <c r="J2882" s="35"/>
      <c r="K2882" s="125"/>
      <c r="L2882" s="145"/>
      <c r="M2882" s="112" t="str">
        <f t="shared" si="72"/>
        <v>19001</v>
      </c>
    </row>
    <row r="2883" s="85" customFormat="1" ht="20.1" customHeight="1" spans="1:13">
      <c r="A2883" s="98"/>
      <c r="B2883" s="99"/>
      <c r="C2883" s="142"/>
      <c r="D2883" s="143"/>
      <c r="E2883" s="100"/>
      <c r="F2883" s="102"/>
      <c r="G2883" s="102"/>
      <c r="H2883" s="100"/>
      <c r="I2883" s="35"/>
      <c r="J2883" s="35"/>
      <c r="K2883" s="125"/>
      <c r="L2883" s="145"/>
      <c r="M2883" s="112" t="str">
        <f t="shared" si="72"/>
        <v>19001</v>
      </c>
    </row>
    <row r="2884" s="85" customFormat="1" ht="20.1" customHeight="1" spans="1:13">
      <c r="A2884" s="98"/>
      <c r="B2884" s="99"/>
      <c r="C2884" s="142"/>
      <c r="D2884" s="143"/>
      <c r="E2884" s="100"/>
      <c r="F2884" s="102"/>
      <c r="G2884" s="102"/>
      <c r="H2884" s="100"/>
      <c r="I2884" s="35"/>
      <c r="J2884" s="35"/>
      <c r="K2884" s="125"/>
      <c r="L2884" s="145"/>
      <c r="M2884" s="112" t="str">
        <f t="shared" si="72"/>
        <v>19001</v>
      </c>
    </row>
    <row r="2885" s="85" customFormat="1" ht="20.1" customHeight="1" spans="1:13">
      <c r="A2885" s="98"/>
      <c r="B2885" s="99"/>
      <c r="C2885" s="142"/>
      <c r="D2885" s="143"/>
      <c r="E2885" s="100"/>
      <c r="F2885" s="102"/>
      <c r="G2885" s="102"/>
      <c r="H2885" s="100"/>
      <c r="I2885" s="35"/>
      <c r="J2885" s="35"/>
      <c r="K2885" s="125"/>
      <c r="L2885" s="145"/>
      <c r="M2885" s="112" t="str">
        <f t="shared" si="72"/>
        <v>19001</v>
      </c>
    </row>
    <row r="2886" s="85" customFormat="1" ht="20.1" customHeight="1" spans="1:13">
      <c r="A2886" s="98"/>
      <c r="B2886" s="99"/>
      <c r="C2886" s="142"/>
      <c r="D2886" s="143"/>
      <c r="E2886" s="100"/>
      <c r="F2886" s="102"/>
      <c r="G2886" s="102"/>
      <c r="H2886" s="100"/>
      <c r="I2886" s="35"/>
      <c r="J2886" s="35"/>
      <c r="K2886" s="125"/>
      <c r="L2886" s="145"/>
      <c r="M2886" s="112" t="str">
        <f t="shared" si="72"/>
        <v>19001</v>
      </c>
    </row>
    <row r="2887" s="85" customFormat="1" ht="20.1" customHeight="1" spans="1:13">
      <c r="A2887" s="98"/>
      <c r="B2887" s="99"/>
      <c r="C2887" s="142"/>
      <c r="D2887" s="143"/>
      <c r="E2887" s="100"/>
      <c r="F2887" s="102"/>
      <c r="G2887" s="102"/>
      <c r="H2887" s="100"/>
      <c r="I2887" s="35"/>
      <c r="J2887" s="35"/>
      <c r="K2887" s="125"/>
      <c r="L2887" s="145"/>
      <c r="M2887" s="112" t="str">
        <f t="shared" si="72"/>
        <v>19001</v>
      </c>
    </row>
    <row r="2888" s="85" customFormat="1" ht="20.1" customHeight="1" spans="1:13">
      <c r="A2888" s="98"/>
      <c r="B2888" s="99"/>
      <c r="C2888" s="142"/>
      <c r="D2888" s="143"/>
      <c r="E2888" s="100"/>
      <c r="F2888" s="102"/>
      <c r="G2888" s="102"/>
      <c r="H2888" s="100"/>
      <c r="I2888" s="35"/>
      <c r="J2888" s="35"/>
      <c r="K2888" s="125"/>
      <c r="L2888" s="145"/>
      <c r="M2888" s="112" t="str">
        <f t="shared" si="72"/>
        <v>19001</v>
      </c>
    </row>
    <row r="2889" s="85" customFormat="1" ht="20.1" customHeight="1" spans="1:13">
      <c r="A2889" s="98"/>
      <c r="B2889" s="99"/>
      <c r="C2889" s="142"/>
      <c r="D2889" s="143"/>
      <c r="E2889" s="100"/>
      <c r="F2889" s="102"/>
      <c r="G2889" s="102"/>
      <c r="H2889" s="100"/>
      <c r="I2889" s="35"/>
      <c r="J2889" s="35"/>
      <c r="K2889" s="125"/>
      <c r="L2889" s="145"/>
      <c r="M2889" s="112" t="str">
        <f t="shared" si="72"/>
        <v>19001</v>
      </c>
    </row>
    <row r="2890" s="85" customFormat="1" ht="20.1" customHeight="1" spans="1:13">
      <c r="A2890" s="98"/>
      <c r="B2890" s="99"/>
      <c r="C2890" s="142"/>
      <c r="D2890" s="143"/>
      <c r="E2890" s="100"/>
      <c r="F2890" s="102"/>
      <c r="G2890" s="102"/>
      <c r="H2890" s="100"/>
      <c r="I2890" s="35"/>
      <c r="J2890" s="35"/>
      <c r="K2890" s="125"/>
      <c r="L2890" s="145"/>
      <c r="M2890" s="112" t="str">
        <f t="shared" si="72"/>
        <v>19001</v>
      </c>
    </row>
    <row r="2891" s="85" customFormat="1" ht="20.1" customHeight="1" spans="1:13">
      <c r="A2891" s="98"/>
      <c r="B2891" s="99"/>
      <c r="C2891" s="142"/>
      <c r="D2891" s="143"/>
      <c r="E2891" s="100"/>
      <c r="F2891" s="102"/>
      <c r="G2891" s="102"/>
      <c r="H2891" s="100"/>
      <c r="I2891" s="35"/>
      <c r="J2891" s="35"/>
      <c r="K2891" s="125"/>
      <c r="L2891" s="145"/>
      <c r="M2891" s="112" t="str">
        <f t="shared" si="72"/>
        <v>19001</v>
      </c>
    </row>
    <row r="2892" s="85" customFormat="1" ht="20.1" customHeight="1" spans="1:13">
      <c r="A2892" s="98"/>
      <c r="B2892" s="99"/>
      <c r="C2892" s="142"/>
      <c r="D2892" s="143"/>
      <c r="E2892" s="100"/>
      <c r="F2892" s="102"/>
      <c r="G2892" s="102"/>
      <c r="H2892" s="100"/>
      <c r="I2892" s="35"/>
      <c r="J2892" s="35"/>
      <c r="K2892" s="125"/>
      <c r="L2892" s="145"/>
      <c r="M2892" s="112" t="str">
        <f t="shared" si="72"/>
        <v>19001</v>
      </c>
    </row>
    <row r="2893" s="85" customFormat="1" ht="20.1" customHeight="1" spans="1:13">
      <c r="A2893" s="98"/>
      <c r="B2893" s="99"/>
      <c r="C2893" s="142"/>
      <c r="D2893" s="143"/>
      <c r="E2893" s="100"/>
      <c r="F2893" s="102"/>
      <c r="G2893" s="102"/>
      <c r="H2893" s="100"/>
      <c r="I2893" s="35"/>
      <c r="J2893" s="35"/>
      <c r="K2893" s="125"/>
      <c r="L2893" s="145"/>
      <c r="M2893" s="112" t="str">
        <f t="shared" si="72"/>
        <v>19001</v>
      </c>
    </row>
    <row r="2894" s="85" customFormat="1" ht="20.1" customHeight="1" spans="1:13">
      <c r="A2894" s="98"/>
      <c r="B2894" s="99"/>
      <c r="C2894" s="142"/>
      <c r="D2894" s="143"/>
      <c r="E2894" s="100"/>
      <c r="F2894" s="102"/>
      <c r="G2894" s="102"/>
      <c r="H2894" s="100"/>
      <c r="I2894" s="35"/>
      <c r="J2894" s="35"/>
      <c r="K2894" s="125"/>
      <c r="L2894" s="145"/>
      <c r="M2894" s="112" t="str">
        <f t="shared" si="72"/>
        <v>19001</v>
      </c>
    </row>
    <row r="2895" s="85" customFormat="1" ht="20.1" customHeight="1" spans="1:13">
      <c r="A2895" s="98"/>
      <c r="B2895" s="99"/>
      <c r="C2895" s="142"/>
      <c r="D2895" s="143"/>
      <c r="E2895" s="100"/>
      <c r="F2895" s="102"/>
      <c r="G2895" s="102"/>
      <c r="H2895" s="100"/>
      <c r="I2895" s="35"/>
      <c r="J2895" s="35"/>
      <c r="K2895" s="125"/>
      <c r="L2895" s="145"/>
      <c r="M2895" s="112" t="str">
        <f t="shared" si="72"/>
        <v>19001</v>
      </c>
    </row>
    <row r="2896" s="85" customFormat="1" ht="20.1" customHeight="1" spans="1:13">
      <c r="A2896" s="98"/>
      <c r="B2896" s="99"/>
      <c r="C2896" s="142"/>
      <c r="D2896" s="143"/>
      <c r="E2896" s="100"/>
      <c r="F2896" s="102"/>
      <c r="G2896" s="102"/>
      <c r="H2896" s="100"/>
      <c r="I2896" s="35"/>
      <c r="J2896" s="35"/>
      <c r="K2896" s="125"/>
      <c r="L2896" s="145"/>
      <c r="M2896" s="112" t="str">
        <f t="shared" si="72"/>
        <v>19001</v>
      </c>
    </row>
    <row r="2897" s="85" customFormat="1" ht="20.1" customHeight="1" spans="1:13">
      <c r="A2897" s="98"/>
      <c r="B2897" s="99"/>
      <c r="C2897" s="142"/>
      <c r="D2897" s="143"/>
      <c r="E2897" s="100"/>
      <c r="F2897" s="102"/>
      <c r="G2897" s="102"/>
      <c r="H2897" s="100"/>
      <c r="I2897" s="35"/>
      <c r="J2897" s="35"/>
      <c r="K2897" s="125"/>
      <c r="L2897" s="145"/>
      <c r="M2897" s="112" t="str">
        <f t="shared" si="72"/>
        <v>19001</v>
      </c>
    </row>
    <row r="2898" s="85" customFormat="1" ht="20.1" customHeight="1" spans="1:13">
      <c r="A2898" s="98"/>
      <c r="B2898" s="99"/>
      <c r="C2898" s="142"/>
      <c r="D2898" s="143"/>
      <c r="E2898" s="100"/>
      <c r="F2898" s="102"/>
      <c r="G2898" s="102"/>
      <c r="H2898" s="100"/>
      <c r="I2898" s="35"/>
      <c r="J2898" s="35"/>
      <c r="K2898" s="125"/>
      <c r="L2898" s="145"/>
      <c r="M2898" s="112" t="str">
        <f t="shared" si="72"/>
        <v>19001</v>
      </c>
    </row>
    <row r="2899" s="85" customFormat="1" ht="20.1" customHeight="1" spans="1:13">
      <c r="A2899" s="98"/>
      <c r="B2899" s="99"/>
      <c r="C2899" s="142"/>
      <c r="D2899" s="143"/>
      <c r="E2899" s="100"/>
      <c r="F2899" s="102"/>
      <c r="G2899" s="102"/>
      <c r="H2899" s="100"/>
      <c r="I2899" s="35"/>
      <c r="J2899" s="35"/>
      <c r="K2899" s="125"/>
      <c r="L2899" s="145"/>
      <c r="M2899" s="112" t="str">
        <f t="shared" si="72"/>
        <v>19001</v>
      </c>
    </row>
    <row r="2900" s="85" customFormat="1" ht="20.1" customHeight="1" spans="1:13">
      <c r="A2900" s="98"/>
      <c r="B2900" s="99"/>
      <c r="C2900" s="142"/>
      <c r="D2900" s="143"/>
      <c r="E2900" s="100"/>
      <c r="F2900" s="102"/>
      <c r="G2900" s="102"/>
      <c r="H2900" s="100"/>
      <c r="I2900" s="35"/>
      <c r="J2900" s="35"/>
      <c r="K2900" s="125"/>
      <c r="L2900" s="145"/>
      <c r="M2900" s="112" t="str">
        <f t="shared" si="72"/>
        <v>19001</v>
      </c>
    </row>
    <row r="2901" s="85" customFormat="1" ht="20.1" customHeight="1" spans="1:13">
      <c r="A2901" s="98"/>
      <c r="B2901" s="99"/>
      <c r="C2901" s="142"/>
      <c r="D2901" s="143"/>
      <c r="E2901" s="100"/>
      <c r="F2901" s="102"/>
      <c r="G2901" s="102"/>
      <c r="H2901" s="100"/>
      <c r="I2901" s="35"/>
      <c r="J2901" s="35"/>
      <c r="K2901" s="125"/>
      <c r="L2901" s="145"/>
      <c r="M2901" s="112" t="str">
        <f t="shared" si="72"/>
        <v>19001</v>
      </c>
    </row>
    <row r="2902" s="85" customFormat="1" ht="20.1" customHeight="1" spans="1:13">
      <c r="A2902" s="98"/>
      <c r="B2902" s="99"/>
      <c r="C2902" s="142"/>
      <c r="D2902" s="143"/>
      <c r="E2902" s="100"/>
      <c r="F2902" s="102"/>
      <c r="G2902" s="102"/>
      <c r="H2902" s="100"/>
      <c r="I2902" s="35"/>
      <c r="J2902" s="35"/>
      <c r="K2902" s="125"/>
      <c r="L2902" s="145"/>
      <c r="M2902" s="112" t="str">
        <f t="shared" si="72"/>
        <v>19001</v>
      </c>
    </row>
    <row r="2903" s="85" customFormat="1" ht="20.1" customHeight="1" spans="1:13">
      <c r="A2903" s="98"/>
      <c r="B2903" s="99"/>
      <c r="C2903" s="142"/>
      <c r="D2903" s="143"/>
      <c r="E2903" s="100"/>
      <c r="F2903" s="102"/>
      <c r="G2903" s="102"/>
      <c r="H2903" s="100"/>
      <c r="I2903" s="35"/>
      <c r="J2903" s="35"/>
      <c r="K2903" s="125"/>
      <c r="L2903" s="145"/>
      <c r="M2903" s="112" t="str">
        <f t="shared" si="72"/>
        <v>19001</v>
      </c>
    </row>
    <row r="2904" s="85" customFormat="1" ht="20.1" customHeight="1" spans="1:13">
      <c r="A2904" s="98"/>
      <c r="B2904" s="99"/>
      <c r="C2904" s="142"/>
      <c r="D2904" s="143"/>
      <c r="E2904" s="100"/>
      <c r="F2904" s="102"/>
      <c r="G2904" s="102"/>
      <c r="H2904" s="100"/>
      <c r="I2904" s="35"/>
      <c r="J2904" s="35"/>
      <c r="K2904" s="125"/>
      <c r="L2904" s="145"/>
      <c r="M2904" s="112" t="str">
        <f t="shared" si="72"/>
        <v>19001</v>
      </c>
    </row>
    <row r="2905" s="85" customFormat="1" ht="20.1" customHeight="1" spans="1:13">
      <c r="A2905" s="98"/>
      <c r="B2905" s="99"/>
      <c r="C2905" s="142"/>
      <c r="D2905" s="143"/>
      <c r="E2905" s="100"/>
      <c r="F2905" s="102"/>
      <c r="G2905" s="102"/>
      <c r="H2905" s="100"/>
      <c r="I2905" s="35"/>
      <c r="J2905" s="35"/>
      <c r="K2905" s="125"/>
      <c r="L2905" s="145"/>
      <c r="M2905" s="112" t="str">
        <f t="shared" si="72"/>
        <v>19001</v>
      </c>
    </row>
    <row r="2906" s="85" customFormat="1" ht="20.1" customHeight="1" spans="1:13">
      <c r="A2906" s="98"/>
      <c r="B2906" s="99"/>
      <c r="C2906" s="142"/>
      <c r="D2906" s="143"/>
      <c r="E2906" s="100"/>
      <c r="F2906" s="102"/>
      <c r="G2906" s="102"/>
      <c r="H2906" s="100"/>
      <c r="I2906" s="35"/>
      <c r="J2906" s="35"/>
      <c r="K2906" s="125"/>
      <c r="L2906" s="145"/>
      <c r="M2906" s="112" t="str">
        <f t="shared" si="72"/>
        <v>19001</v>
      </c>
    </row>
    <row r="2907" s="85" customFormat="1" ht="20.1" customHeight="1" spans="1:13">
      <c r="A2907" s="98"/>
      <c r="B2907" s="99"/>
      <c r="C2907" s="142"/>
      <c r="D2907" s="143"/>
      <c r="E2907" s="100"/>
      <c r="F2907" s="102"/>
      <c r="G2907" s="102"/>
      <c r="H2907" s="100"/>
      <c r="I2907" s="35"/>
      <c r="J2907" s="35"/>
      <c r="K2907" s="125"/>
      <c r="L2907" s="145"/>
      <c r="M2907" s="112" t="str">
        <f t="shared" si="72"/>
        <v>19001</v>
      </c>
    </row>
    <row r="2908" s="85" customFormat="1" ht="20.1" customHeight="1" spans="1:13">
      <c r="A2908" s="98"/>
      <c r="B2908" s="99"/>
      <c r="C2908" s="142"/>
      <c r="D2908" s="143"/>
      <c r="E2908" s="100"/>
      <c r="F2908" s="102"/>
      <c r="G2908" s="102"/>
      <c r="H2908" s="100"/>
      <c r="I2908" s="35"/>
      <c r="J2908" s="35"/>
      <c r="K2908" s="125"/>
      <c r="L2908" s="145"/>
      <c r="M2908" s="112" t="str">
        <f t="shared" si="72"/>
        <v>19001</v>
      </c>
    </row>
    <row r="2909" s="85" customFormat="1" ht="20.1" customHeight="1" spans="1:13">
      <c r="A2909" s="98"/>
      <c r="B2909" s="99"/>
      <c r="C2909" s="142"/>
      <c r="D2909" s="143"/>
      <c r="E2909" s="100"/>
      <c r="F2909" s="102"/>
      <c r="G2909" s="102"/>
      <c r="H2909" s="100"/>
      <c r="I2909" s="35"/>
      <c r="J2909" s="35"/>
      <c r="K2909" s="125"/>
      <c r="L2909" s="145"/>
      <c r="M2909" s="112" t="str">
        <f t="shared" si="72"/>
        <v>19001</v>
      </c>
    </row>
    <row r="2910" s="85" customFormat="1" ht="20.1" customHeight="1" spans="1:13">
      <c r="A2910" s="98"/>
      <c r="B2910" s="99"/>
      <c r="C2910" s="142"/>
      <c r="D2910" s="143"/>
      <c r="E2910" s="100"/>
      <c r="F2910" s="102"/>
      <c r="G2910" s="102"/>
      <c r="H2910" s="100"/>
      <c r="I2910" s="35"/>
      <c r="J2910" s="35"/>
      <c r="K2910" s="125"/>
      <c r="L2910" s="145"/>
      <c r="M2910" s="112" t="str">
        <f t="shared" si="72"/>
        <v>19001</v>
      </c>
    </row>
    <row r="2911" s="85" customFormat="1" ht="20.1" customHeight="1" spans="1:13">
      <c r="A2911" s="98"/>
      <c r="B2911" s="99"/>
      <c r="C2911" s="142"/>
      <c r="D2911" s="143"/>
      <c r="E2911" s="100"/>
      <c r="F2911" s="102"/>
      <c r="G2911" s="102"/>
      <c r="H2911" s="100"/>
      <c r="I2911" s="35"/>
      <c r="J2911" s="35"/>
      <c r="K2911" s="125"/>
      <c r="L2911" s="145"/>
      <c r="M2911" s="112" t="str">
        <f t="shared" si="72"/>
        <v>19001</v>
      </c>
    </row>
    <row r="2912" s="85" customFormat="1" ht="20.1" customHeight="1" spans="1:13">
      <c r="A2912" s="98"/>
      <c r="B2912" s="99"/>
      <c r="C2912" s="142"/>
      <c r="D2912" s="143"/>
      <c r="E2912" s="100"/>
      <c r="F2912" s="102"/>
      <c r="G2912" s="102"/>
      <c r="H2912" s="100"/>
      <c r="I2912" s="35"/>
      <c r="J2912" s="35"/>
      <c r="K2912" s="125"/>
      <c r="L2912" s="145"/>
      <c r="M2912" s="112" t="str">
        <f t="shared" si="72"/>
        <v>19001</v>
      </c>
    </row>
    <row r="2913" s="85" customFormat="1" ht="20.1" customHeight="1" spans="1:13">
      <c r="A2913" s="98"/>
      <c r="B2913" s="99"/>
      <c r="C2913" s="142"/>
      <c r="D2913" s="143"/>
      <c r="E2913" s="100"/>
      <c r="F2913" s="102"/>
      <c r="G2913" s="102"/>
      <c r="H2913" s="100"/>
      <c r="I2913" s="35"/>
      <c r="J2913" s="35"/>
      <c r="K2913" s="125"/>
      <c r="L2913" s="145"/>
      <c r="M2913" s="112" t="str">
        <f t="shared" si="72"/>
        <v>19001</v>
      </c>
    </row>
    <row r="2914" s="85" customFormat="1" ht="20.1" customHeight="1" spans="1:13">
      <c r="A2914" s="98"/>
      <c r="B2914" s="99"/>
      <c r="C2914" s="142"/>
      <c r="D2914" s="143"/>
      <c r="E2914" s="100"/>
      <c r="F2914" s="102"/>
      <c r="G2914" s="102"/>
      <c r="H2914" s="100"/>
      <c r="I2914" s="35"/>
      <c r="J2914" s="35"/>
      <c r="K2914" s="125"/>
      <c r="L2914" s="145"/>
      <c r="M2914" s="112" t="str">
        <f t="shared" si="72"/>
        <v>19001</v>
      </c>
    </row>
    <row r="2915" s="85" customFormat="1" ht="20.1" customHeight="1" spans="1:13">
      <c r="A2915" s="98"/>
      <c r="B2915" s="99"/>
      <c r="C2915" s="142"/>
      <c r="D2915" s="143"/>
      <c r="E2915" s="100"/>
      <c r="F2915" s="102"/>
      <c r="G2915" s="102"/>
      <c r="H2915" s="100"/>
      <c r="I2915" s="35"/>
      <c r="J2915" s="35"/>
      <c r="K2915" s="125"/>
      <c r="L2915" s="145"/>
      <c r="M2915" s="112" t="str">
        <f t="shared" si="72"/>
        <v>19001</v>
      </c>
    </row>
    <row r="2916" s="85" customFormat="1" ht="20.1" customHeight="1" spans="1:13">
      <c r="A2916" s="98"/>
      <c r="B2916" s="99"/>
      <c r="C2916" s="142"/>
      <c r="D2916" s="143"/>
      <c r="E2916" s="100"/>
      <c r="F2916" s="102"/>
      <c r="G2916" s="102"/>
      <c r="H2916" s="100"/>
      <c r="I2916" s="35"/>
      <c r="J2916" s="35"/>
      <c r="K2916" s="125"/>
      <c r="L2916" s="145"/>
      <c r="M2916" s="112" t="str">
        <f t="shared" si="72"/>
        <v>19001</v>
      </c>
    </row>
    <row r="2917" s="85" customFormat="1" ht="20.1" customHeight="1" spans="1:13">
      <c r="A2917" s="98"/>
      <c r="B2917" s="99"/>
      <c r="C2917" s="142"/>
      <c r="D2917" s="143"/>
      <c r="E2917" s="100"/>
      <c r="F2917" s="102"/>
      <c r="G2917" s="102"/>
      <c r="H2917" s="100"/>
      <c r="I2917" s="35"/>
      <c r="J2917" s="35"/>
      <c r="K2917" s="125"/>
      <c r="L2917" s="145"/>
      <c r="M2917" s="112" t="str">
        <f t="shared" si="72"/>
        <v>19001</v>
      </c>
    </row>
    <row r="2918" s="85" customFormat="1" ht="20.1" customHeight="1" spans="1:13">
      <c r="A2918" s="98"/>
      <c r="B2918" s="99"/>
      <c r="C2918" s="142"/>
      <c r="D2918" s="143"/>
      <c r="E2918" s="100"/>
      <c r="F2918" s="102"/>
      <c r="G2918" s="102"/>
      <c r="H2918" s="100"/>
      <c r="I2918" s="35"/>
      <c r="J2918" s="35"/>
      <c r="K2918" s="125"/>
      <c r="L2918" s="145"/>
      <c r="M2918" s="112" t="str">
        <f t="shared" si="72"/>
        <v>19001</v>
      </c>
    </row>
    <row r="2919" s="85" customFormat="1" ht="20.1" customHeight="1" spans="1:13">
      <c r="A2919" s="98"/>
      <c r="B2919" s="99"/>
      <c r="C2919" s="142"/>
      <c r="D2919" s="143"/>
      <c r="E2919" s="100"/>
      <c r="F2919" s="102"/>
      <c r="G2919" s="102"/>
      <c r="H2919" s="100"/>
      <c r="I2919" s="35"/>
      <c r="J2919" s="35"/>
      <c r="K2919" s="125"/>
      <c r="L2919" s="145"/>
      <c r="M2919" s="112" t="str">
        <f t="shared" si="72"/>
        <v>19001</v>
      </c>
    </row>
    <row r="2920" s="85" customFormat="1" ht="20.1" customHeight="1" spans="1:13">
      <c r="A2920" s="98"/>
      <c r="B2920" s="99"/>
      <c r="C2920" s="142"/>
      <c r="D2920" s="143"/>
      <c r="E2920" s="100"/>
      <c r="F2920" s="102"/>
      <c r="G2920" s="102"/>
      <c r="H2920" s="100"/>
      <c r="I2920" s="35"/>
      <c r="J2920" s="35"/>
      <c r="K2920" s="125"/>
      <c r="L2920" s="145"/>
      <c r="M2920" s="112" t="str">
        <f t="shared" si="72"/>
        <v>19001</v>
      </c>
    </row>
    <row r="2921" s="85" customFormat="1" ht="20.1" customHeight="1" spans="1:13">
      <c r="A2921" s="98"/>
      <c r="B2921" s="99"/>
      <c r="C2921" s="142"/>
      <c r="D2921" s="143"/>
      <c r="E2921" s="100"/>
      <c r="F2921" s="102"/>
      <c r="G2921" s="102"/>
      <c r="H2921" s="100"/>
      <c r="I2921" s="35"/>
      <c r="J2921" s="35"/>
      <c r="K2921" s="125"/>
      <c r="L2921" s="145"/>
      <c r="M2921" s="112" t="str">
        <f t="shared" si="72"/>
        <v>19001</v>
      </c>
    </row>
    <row r="2922" s="85" customFormat="1" ht="20.1" customHeight="1" spans="1:13">
      <c r="A2922" s="98"/>
      <c r="B2922" s="99"/>
      <c r="C2922" s="142"/>
      <c r="D2922" s="143"/>
      <c r="E2922" s="100"/>
      <c r="F2922" s="102"/>
      <c r="G2922" s="102"/>
      <c r="H2922" s="100"/>
      <c r="I2922" s="35"/>
      <c r="J2922" s="35"/>
      <c r="K2922" s="125"/>
      <c r="L2922" s="145"/>
      <c r="M2922" s="112" t="str">
        <f t="shared" si="72"/>
        <v>19001</v>
      </c>
    </row>
    <row r="2923" s="85" customFormat="1" ht="20.1" customHeight="1" spans="1:13">
      <c r="A2923" s="98"/>
      <c r="B2923" s="99"/>
      <c r="C2923" s="142"/>
      <c r="D2923" s="143"/>
      <c r="E2923" s="100"/>
      <c r="F2923" s="102"/>
      <c r="G2923" s="102"/>
      <c r="H2923" s="100"/>
      <c r="I2923" s="35"/>
      <c r="J2923" s="35"/>
      <c r="K2923" s="125"/>
      <c r="L2923" s="145"/>
      <c r="M2923" s="112" t="str">
        <f t="shared" si="72"/>
        <v>19001</v>
      </c>
    </row>
    <row r="2924" s="85" customFormat="1" ht="20.1" customHeight="1" spans="1:13">
      <c r="A2924" s="98"/>
      <c r="B2924" s="99"/>
      <c r="C2924" s="142"/>
      <c r="D2924" s="143"/>
      <c r="E2924" s="100"/>
      <c r="F2924" s="102"/>
      <c r="G2924" s="102"/>
      <c r="H2924" s="100"/>
      <c r="I2924" s="35"/>
      <c r="J2924" s="35"/>
      <c r="K2924" s="125"/>
      <c r="L2924" s="145"/>
      <c r="M2924" s="112" t="str">
        <f t="shared" si="72"/>
        <v>19001</v>
      </c>
    </row>
    <row r="2925" s="85" customFormat="1" ht="20.1" customHeight="1" spans="1:13">
      <c r="A2925" s="98"/>
      <c r="B2925" s="99"/>
      <c r="C2925" s="142"/>
      <c r="D2925" s="143"/>
      <c r="E2925" s="100"/>
      <c r="F2925" s="102"/>
      <c r="G2925" s="102"/>
      <c r="H2925" s="100"/>
      <c r="I2925" s="35"/>
      <c r="J2925" s="35"/>
      <c r="K2925" s="125"/>
      <c r="L2925" s="145"/>
      <c r="M2925" s="112" t="str">
        <f t="shared" ref="M2925:M2988" si="73">YEAR(B2925)&amp;MONTH(B2925)&amp;D2925</f>
        <v>19001</v>
      </c>
    </row>
    <row r="2926" s="85" customFormat="1" ht="20.1" customHeight="1" spans="1:13">
      <c r="A2926" s="98"/>
      <c r="B2926" s="99"/>
      <c r="C2926" s="142"/>
      <c r="D2926" s="143"/>
      <c r="E2926" s="100"/>
      <c r="F2926" s="102"/>
      <c r="G2926" s="102"/>
      <c r="H2926" s="100"/>
      <c r="I2926" s="35"/>
      <c r="J2926" s="35"/>
      <c r="K2926" s="125"/>
      <c r="L2926" s="145"/>
      <c r="M2926" s="112" t="str">
        <f t="shared" si="73"/>
        <v>19001</v>
      </c>
    </row>
    <row r="2927" s="85" customFormat="1" ht="20.1" customHeight="1" spans="1:13">
      <c r="A2927" s="98"/>
      <c r="B2927" s="99"/>
      <c r="C2927" s="142"/>
      <c r="D2927" s="143"/>
      <c r="E2927" s="100"/>
      <c r="F2927" s="102"/>
      <c r="G2927" s="102"/>
      <c r="H2927" s="100"/>
      <c r="I2927" s="35"/>
      <c r="J2927" s="35"/>
      <c r="K2927" s="125"/>
      <c r="L2927" s="145"/>
      <c r="M2927" s="112" t="str">
        <f t="shared" si="73"/>
        <v>19001</v>
      </c>
    </row>
    <row r="2928" s="85" customFormat="1" ht="20.1" customHeight="1" spans="1:13">
      <c r="A2928" s="98"/>
      <c r="B2928" s="99"/>
      <c r="C2928" s="142"/>
      <c r="D2928" s="143"/>
      <c r="E2928" s="100"/>
      <c r="F2928" s="102"/>
      <c r="G2928" s="102"/>
      <c r="H2928" s="100"/>
      <c r="I2928" s="35"/>
      <c r="J2928" s="35"/>
      <c r="K2928" s="125"/>
      <c r="L2928" s="145"/>
      <c r="M2928" s="112" t="str">
        <f t="shared" si="73"/>
        <v>19001</v>
      </c>
    </row>
    <row r="2929" s="85" customFormat="1" ht="20.1" customHeight="1" spans="1:13">
      <c r="A2929" s="98"/>
      <c r="B2929" s="99"/>
      <c r="C2929" s="142"/>
      <c r="D2929" s="143"/>
      <c r="E2929" s="100"/>
      <c r="F2929" s="102"/>
      <c r="G2929" s="102"/>
      <c r="H2929" s="100"/>
      <c r="I2929" s="35"/>
      <c r="J2929" s="35"/>
      <c r="K2929" s="125"/>
      <c r="L2929" s="145"/>
      <c r="M2929" s="112" t="str">
        <f t="shared" si="73"/>
        <v>19001</v>
      </c>
    </row>
    <row r="2930" s="85" customFormat="1" ht="20.1" customHeight="1" spans="1:13">
      <c r="A2930" s="98"/>
      <c r="B2930" s="99"/>
      <c r="C2930" s="142"/>
      <c r="D2930" s="143"/>
      <c r="E2930" s="100"/>
      <c r="F2930" s="102"/>
      <c r="G2930" s="102"/>
      <c r="H2930" s="100"/>
      <c r="I2930" s="35"/>
      <c r="J2930" s="35"/>
      <c r="K2930" s="125"/>
      <c r="L2930" s="145"/>
      <c r="M2930" s="112" t="str">
        <f t="shared" si="73"/>
        <v>19001</v>
      </c>
    </row>
    <row r="2931" s="85" customFormat="1" ht="20.1" customHeight="1" spans="1:13">
      <c r="A2931" s="98"/>
      <c r="B2931" s="99"/>
      <c r="C2931" s="142"/>
      <c r="D2931" s="143"/>
      <c r="E2931" s="100"/>
      <c r="F2931" s="102"/>
      <c r="G2931" s="102"/>
      <c r="H2931" s="100"/>
      <c r="I2931" s="35"/>
      <c r="J2931" s="35"/>
      <c r="K2931" s="125"/>
      <c r="L2931" s="145"/>
      <c r="M2931" s="112" t="str">
        <f t="shared" si="73"/>
        <v>19001</v>
      </c>
    </row>
    <row r="2932" s="85" customFormat="1" ht="20.1" customHeight="1" spans="1:13">
      <c r="A2932" s="98"/>
      <c r="B2932" s="99"/>
      <c r="C2932" s="142"/>
      <c r="D2932" s="143"/>
      <c r="E2932" s="100"/>
      <c r="F2932" s="102"/>
      <c r="G2932" s="102"/>
      <c r="H2932" s="100"/>
      <c r="I2932" s="35"/>
      <c r="J2932" s="35"/>
      <c r="K2932" s="125"/>
      <c r="L2932" s="145"/>
      <c r="M2932" s="112" t="str">
        <f t="shared" si="73"/>
        <v>19001</v>
      </c>
    </row>
    <row r="2933" s="85" customFormat="1" ht="20.1" customHeight="1" spans="1:13">
      <c r="A2933" s="98"/>
      <c r="B2933" s="99"/>
      <c r="C2933" s="142"/>
      <c r="D2933" s="143"/>
      <c r="E2933" s="100"/>
      <c r="F2933" s="102"/>
      <c r="G2933" s="102"/>
      <c r="H2933" s="100"/>
      <c r="I2933" s="35"/>
      <c r="J2933" s="35"/>
      <c r="K2933" s="125"/>
      <c r="L2933" s="145"/>
      <c r="M2933" s="112" t="str">
        <f t="shared" si="73"/>
        <v>19001</v>
      </c>
    </row>
    <row r="2934" s="85" customFormat="1" ht="20.1" customHeight="1" spans="1:13">
      <c r="A2934" s="98"/>
      <c r="B2934" s="99"/>
      <c r="C2934" s="142"/>
      <c r="D2934" s="143"/>
      <c r="E2934" s="100"/>
      <c r="F2934" s="102"/>
      <c r="G2934" s="102"/>
      <c r="H2934" s="100"/>
      <c r="I2934" s="35"/>
      <c r="J2934" s="35"/>
      <c r="K2934" s="125"/>
      <c r="L2934" s="145"/>
      <c r="M2934" s="112" t="str">
        <f t="shared" si="73"/>
        <v>19001</v>
      </c>
    </row>
    <row r="2935" s="85" customFormat="1" ht="20.1" customHeight="1" spans="1:13">
      <c r="A2935" s="98"/>
      <c r="B2935" s="99"/>
      <c r="C2935" s="142"/>
      <c r="D2935" s="143"/>
      <c r="E2935" s="100"/>
      <c r="F2935" s="102"/>
      <c r="G2935" s="102"/>
      <c r="H2935" s="100"/>
      <c r="I2935" s="35"/>
      <c r="J2935" s="35"/>
      <c r="K2935" s="125"/>
      <c r="L2935" s="145"/>
      <c r="M2935" s="112" t="str">
        <f t="shared" si="73"/>
        <v>19001</v>
      </c>
    </row>
    <row r="2936" s="85" customFormat="1" ht="20.1" customHeight="1" spans="1:13">
      <c r="A2936" s="98"/>
      <c r="B2936" s="99"/>
      <c r="C2936" s="142"/>
      <c r="D2936" s="143"/>
      <c r="E2936" s="100"/>
      <c r="F2936" s="102"/>
      <c r="G2936" s="102"/>
      <c r="H2936" s="100"/>
      <c r="I2936" s="35"/>
      <c r="J2936" s="35"/>
      <c r="K2936" s="125"/>
      <c r="L2936" s="145"/>
      <c r="M2936" s="112" t="str">
        <f t="shared" si="73"/>
        <v>19001</v>
      </c>
    </row>
    <row r="2937" s="85" customFormat="1" ht="20.1" customHeight="1" spans="1:13">
      <c r="A2937" s="98"/>
      <c r="B2937" s="99"/>
      <c r="C2937" s="142"/>
      <c r="D2937" s="143"/>
      <c r="E2937" s="100"/>
      <c r="F2937" s="102"/>
      <c r="G2937" s="102"/>
      <c r="H2937" s="100"/>
      <c r="I2937" s="35"/>
      <c r="J2937" s="35"/>
      <c r="K2937" s="125"/>
      <c r="L2937" s="145"/>
      <c r="M2937" s="112" t="str">
        <f t="shared" si="73"/>
        <v>19001</v>
      </c>
    </row>
    <row r="2938" s="85" customFormat="1" ht="20.1" customHeight="1" spans="1:13">
      <c r="A2938" s="98"/>
      <c r="B2938" s="99"/>
      <c r="C2938" s="142"/>
      <c r="D2938" s="143"/>
      <c r="E2938" s="100"/>
      <c r="F2938" s="102"/>
      <c r="G2938" s="102"/>
      <c r="H2938" s="100"/>
      <c r="I2938" s="35"/>
      <c r="J2938" s="35"/>
      <c r="K2938" s="125"/>
      <c r="L2938" s="145"/>
      <c r="M2938" s="112" t="str">
        <f t="shared" si="73"/>
        <v>19001</v>
      </c>
    </row>
    <row r="2939" s="85" customFormat="1" ht="20.1" customHeight="1" spans="1:13">
      <c r="A2939" s="98"/>
      <c r="B2939" s="99"/>
      <c r="C2939" s="142"/>
      <c r="D2939" s="143"/>
      <c r="E2939" s="100"/>
      <c r="F2939" s="102"/>
      <c r="G2939" s="102"/>
      <c r="H2939" s="100"/>
      <c r="I2939" s="35"/>
      <c r="J2939" s="35"/>
      <c r="K2939" s="125"/>
      <c r="L2939" s="145"/>
      <c r="M2939" s="112" t="str">
        <f t="shared" si="73"/>
        <v>19001</v>
      </c>
    </row>
    <row r="2940" s="85" customFormat="1" ht="20.1" customHeight="1" spans="1:13">
      <c r="A2940" s="98"/>
      <c r="B2940" s="99"/>
      <c r="C2940" s="142"/>
      <c r="D2940" s="143"/>
      <c r="E2940" s="100"/>
      <c r="F2940" s="102"/>
      <c r="G2940" s="102"/>
      <c r="H2940" s="100"/>
      <c r="I2940" s="35"/>
      <c r="J2940" s="35"/>
      <c r="K2940" s="125"/>
      <c r="L2940" s="145"/>
      <c r="M2940" s="112" t="str">
        <f t="shared" si="73"/>
        <v>19001</v>
      </c>
    </row>
    <row r="2941" s="85" customFormat="1" ht="20.1" customHeight="1" spans="1:13">
      <c r="A2941" s="98"/>
      <c r="B2941" s="99"/>
      <c r="C2941" s="142"/>
      <c r="D2941" s="143"/>
      <c r="E2941" s="100"/>
      <c r="F2941" s="102"/>
      <c r="G2941" s="102"/>
      <c r="H2941" s="100"/>
      <c r="I2941" s="35"/>
      <c r="J2941" s="35"/>
      <c r="K2941" s="125"/>
      <c r="L2941" s="145"/>
      <c r="M2941" s="112" t="str">
        <f t="shared" si="73"/>
        <v>19001</v>
      </c>
    </row>
    <row r="2942" s="85" customFormat="1" ht="20.1" customHeight="1" spans="1:13">
      <c r="A2942" s="98"/>
      <c r="B2942" s="99"/>
      <c r="C2942" s="142"/>
      <c r="D2942" s="143"/>
      <c r="E2942" s="100"/>
      <c r="F2942" s="102"/>
      <c r="G2942" s="102"/>
      <c r="H2942" s="100"/>
      <c r="I2942" s="35"/>
      <c r="J2942" s="35"/>
      <c r="K2942" s="125"/>
      <c r="L2942" s="145"/>
      <c r="M2942" s="112" t="str">
        <f t="shared" si="73"/>
        <v>19001</v>
      </c>
    </row>
    <row r="2943" s="85" customFormat="1" ht="20.1" customHeight="1" spans="1:13">
      <c r="A2943" s="98"/>
      <c r="B2943" s="99"/>
      <c r="C2943" s="142"/>
      <c r="D2943" s="143"/>
      <c r="E2943" s="100"/>
      <c r="F2943" s="102"/>
      <c r="G2943" s="102"/>
      <c r="H2943" s="100"/>
      <c r="I2943" s="35"/>
      <c r="J2943" s="35"/>
      <c r="K2943" s="125"/>
      <c r="L2943" s="145"/>
      <c r="M2943" s="112" t="str">
        <f t="shared" si="73"/>
        <v>19001</v>
      </c>
    </row>
    <row r="2944" s="85" customFormat="1" ht="20.1" customHeight="1" spans="1:13">
      <c r="A2944" s="98"/>
      <c r="B2944" s="99"/>
      <c r="C2944" s="142"/>
      <c r="D2944" s="143"/>
      <c r="E2944" s="100"/>
      <c r="F2944" s="102"/>
      <c r="G2944" s="102"/>
      <c r="H2944" s="100"/>
      <c r="I2944" s="35"/>
      <c r="J2944" s="35"/>
      <c r="K2944" s="125"/>
      <c r="L2944" s="145"/>
      <c r="M2944" s="112" t="str">
        <f t="shared" si="73"/>
        <v>19001</v>
      </c>
    </row>
    <row r="2945" s="85" customFormat="1" ht="20.1" customHeight="1" spans="1:13">
      <c r="A2945" s="98"/>
      <c r="B2945" s="99"/>
      <c r="C2945" s="142"/>
      <c r="D2945" s="143"/>
      <c r="E2945" s="100"/>
      <c r="F2945" s="102"/>
      <c r="G2945" s="102"/>
      <c r="H2945" s="100"/>
      <c r="I2945" s="35"/>
      <c r="J2945" s="35"/>
      <c r="K2945" s="125"/>
      <c r="L2945" s="145"/>
      <c r="M2945" s="112" t="str">
        <f t="shared" si="73"/>
        <v>19001</v>
      </c>
    </row>
    <row r="2946" s="85" customFormat="1" ht="20.1" customHeight="1" spans="1:13">
      <c r="A2946" s="98"/>
      <c r="B2946" s="99"/>
      <c r="C2946" s="142"/>
      <c r="D2946" s="143"/>
      <c r="E2946" s="100"/>
      <c r="F2946" s="102"/>
      <c r="G2946" s="102"/>
      <c r="H2946" s="100"/>
      <c r="I2946" s="35"/>
      <c r="J2946" s="35"/>
      <c r="K2946" s="125"/>
      <c r="L2946" s="145"/>
      <c r="M2946" s="112" t="str">
        <f t="shared" si="73"/>
        <v>19001</v>
      </c>
    </row>
    <row r="2947" s="85" customFormat="1" ht="20.1" customHeight="1" spans="1:13">
      <c r="A2947" s="98"/>
      <c r="B2947" s="99"/>
      <c r="C2947" s="142"/>
      <c r="D2947" s="143"/>
      <c r="E2947" s="100"/>
      <c r="F2947" s="102"/>
      <c r="G2947" s="102"/>
      <c r="H2947" s="100"/>
      <c r="I2947" s="35"/>
      <c r="J2947" s="35"/>
      <c r="K2947" s="125"/>
      <c r="L2947" s="145"/>
      <c r="M2947" s="112" t="str">
        <f t="shared" si="73"/>
        <v>19001</v>
      </c>
    </row>
    <row r="2948" s="85" customFormat="1" ht="20.1" customHeight="1" spans="1:13">
      <c r="A2948" s="98"/>
      <c r="B2948" s="99"/>
      <c r="C2948" s="142"/>
      <c r="D2948" s="143"/>
      <c r="E2948" s="100"/>
      <c r="F2948" s="102"/>
      <c r="G2948" s="102"/>
      <c r="H2948" s="100"/>
      <c r="I2948" s="35"/>
      <c r="J2948" s="35"/>
      <c r="K2948" s="125"/>
      <c r="L2948" s="145"/>
      <c r="M2948" s="112" t="str">
        <f t="shared" si="73"/>
        <v>19001</v>
      </c>
    </row>
    <row r="2949" s="85" customFormat="1" ht="20.1" customHeight="1" spans="1:13">
      <c r="A2949" s="98"/>
      <c r="B2949" s="99"/>
      <c r="C2949" s="142"/>
      <c r="D2949" s="143"/>
      <c r="E2949" s="100"/>
      <c r="F2949" s="102"/>
      <c r="G2949" s="102"/>
      <c r="H2949" s="100"/>
      <c r="I2949" s="35"/>
      <c r="J2949" s="35"/>
      <c r="K2949" s="125"/>
      <c r="L2949" s="145"/>
      <c r="M2949" s="112" t="str">
        <f t="shared" si="73"/>
        <v>19001</v>
      </c>
    </row>
    <row r="2950" s="85" customFormat="1" ht="20.1" customHeight="1" spans="1:13">
      <c r="A2950" s="98"/>
      <c r="B2950" s="99"/>
      <c r="C2950" s="142"/>
      <c r="D2950" s="143"/>
      <c r="E2950" s="100"/>
      <c r="F2950" s="102"/>
      <c r="G2950" s="102"/>
      <c r="H2950" s="100"/>
      <c r="I2950" s="35"/>
      <c r="J2950" s="35"/>
      <c r="K2950" s="125"/>
      <c r="L2950" s="145"/>
      <c r="M2950" s="112" t="str">
        <f t="shared" si="73"/>
        <v>19001</v>
      </c>
    </row>
    <row r="2951" s="85" customFormat="1" ht="20.1" customHeight="1" spans="1:13">
      <c r="A2951" s="98"/>
      <c r="B2951" s="99"/>
      <c r="C2951" s="142"/>
      <c r="D2951" s="143"/>
      <c r="E2951" s="100"/>
      <c r="F2951" s="102"/>
      <c r="G2951" s="102"/>
      <c r="H2951" s="100"/>
      <c r="I2951" s="35"/>
      <c r="J2951" s="35"/>
      <c r="K2951" s="125"/>
      <c r="L2951" s="145"/>
      <c r="M2951" s="112" t="str">
        <f t="shared" si="73"/>
        <v>19001</v>
      </c>
    </row>
    <row r="2952" s="85" customFormat="1" ht="20.1" customHeight="1" spans="1:13">
      <c r="A2952" s="98"/>
      <c r="B2952" s="99"/>
      <c r="C2952" s="142"/>
      <c r="D2952" s="143"/>
      <c r="E2952" s="100"/>
      <c r="F2952" s="102"/>
      <c r="G2952" s="102"/>
      <c r="H2952" s="100"/>
      <c r="I2952" s="35"/>
      <c r="J2952" s="35"/>
      <c r="K2952" s="125"/>
      <c r="L2952" s="145"/>
      <c r="M2952" s="112" t="str">
        <f t="shared" si="73"/>
        <v>19001</v>
      </c>
    </row>
    <row r="2953" s="85" customFormat="1" ht="20.1" customHeight="1" spans="1:13">
      <c r="A2953" s="98"/>
      <c r="B2953" s="99"/>
      <c r="C2953" s="142"/>
      <c r="D2953" s="143"/>
      <c r="E2953" s="100"/>
      <c r="F2953" s="102"/>
      <c r="G2953" s="102"/>
      <c r="H2953" s="100"/>
      <c r="I2953" s="35"/>
      <c r="J2953" s="35"/>
      <c r="K2953" s="125"/>
      <c r="L2953" s="145"/>
      <c r="M2953" s="112" t="str">
        <f t="shared" si="73"/>
        <v>19001</v>
      </c>
    </row>
    <row r="2954" s="85" customFormat="1" ht="20.1" customHeight="1" spans="1:13">
      <c r="A2954" s="98"/>
      <c r="B2954" s="99"/>
      <c r="C2954" s="142"/>
      <c r="D2954" s="143"/>
      <c r="E2954" s="100"/>
      <c r="F2954" s="102"/>
      <c r="G2954" s="102"/>
      <c r="H2954" s="100"/>
      <c r="I2954" s="35"/>
      <c r="J2954" s="35"/>
      <c r="K2954" s="125"/>
      <c r="L2954" s="145"/>
      <c r="M2954" s="112" t="str">
        <f t="shared" si="73"/>
        <v>19001</v>
      </c>
    </row>
    <row r="2955" s="85" customFormat="1" ht="20.1" customHeight="1" spans="1:13">
      <c r="A2955" s="98"/>
      <c r="B2955" s="99"/>
      <c r="C2955" s="142"/>
      <c r="D2955" s="143"/>
      <c r="E2955" s="100"/>
      <c r="F2955" s="102"/>
      <c r="G2955" s="102"/>
      <c r="H2955" s="100"/>
      <c r="I2955" s="35"/>
      <c r="J2955" s="35"/>
      <c r="K2955" s="125"/>
      <c r="L2955" s="145"/>
      <c r="M2955" s="112" t="str">
        <f t="shared" si="73"/>
        <v>19001</v>
      </c>
    </row>
    <row r="2956" s="85" customFormat="1" ht="20.1" customHeight="1" spans="1:13">
      <c r="A2956" s="98"/>
      <c r="B2956" s="99"/>
      <c r="C2956" s="142"/>
      <c r="D2956" s="143"/>
      <c r="E2956" s="100"/>
      <c r="F2956" s="102"/>
      <c r="G2956" s="102"/>
      <c r="H2956" s="100"/>
      <c r="I2956" s="35"/>
      <c r="J2956" s="35"/>
      <c r="K2956" s="125"/>
      <c r="L2956" s="145"/>
      <c r="M2956" s="112" t="str">
        <f t="shared" si="73"/>
        <v>19001</v>
      </c>
    </row>
    <row r="2957" s="85" customFormat="1" ht="20.1" customHeight="1" spans="1:13">
      <c r="A2957" s="98"/>
      <c r="B2957" s="99"/>
      <c r="C2957" s="142"/>
      <c r="D2957" s="143"/>
      <c r="E2957" s="100"/>
      <c r="F2957" s="102"/>
      <c r="G2957" s="102"/>
      <c r="H2957" s="100"/>
      <c r="I2957" s="35"/>
      <c r="J2957" s="35"/>
      <c r="K2957" s="125"/>
      <c r="L2957" s="145"/>
      <c r="M2957" s="112" t="str">
        <f t="shared" si="73"/>
        <v>19001</v>
      </c>
    </row>
    <row r="2958" s="85" customFormat="1" ht="20.1" customHeight="1" spans="1:13">
      <c r="A2958" s="98"/>
      <c r="B2958" s="99"/>
      <c r="C2958" s="142"/>
      <c r="D2958" s="143"/>
      <c r="E2958" s="100"/>
      <c r="F2958" s="102"/>
      <c r="G2958" s="102"/>
      <c r="H2958" s="100"/>
      <c r="I2958" s="35"/>
      <c r="J2958" s="35"/>
      <c r="K2958" s="125"/>
      <c r="L2958" s="145"/>
      <c r="M2958" s="112" t="str">
        <f t="shared" si="73"/>
        <v>19001</v>
      </c>
    </row>
    <row r="2959" s="85" customFormat="1" ht="20.1" customHeight="1" spans="1:13">
      <c r="A2959" s="98"/>
      <c r="B2959" s="99"/>
      <c r="C2959" s="142"/>
      <c r="D2959" s="143"/>
      <c r="E2959" s="100"/>
      <c r="F2959" s="102"/>
      <c r="G2959" s="102"/>
      <c r="H2959" s="100"/>
      <c r="I2959" s="35"/>
      <c r="J2959" s="35"/>
      <c r="K2959" s="125"/>
      <c r="L2959" s="145"/>
      <c r="M2959" s="112" t="str">
        <f t="shared" si="73"/>
        <v>19001</v>
      </c>
    </row>
    <row r="2960" s="85" customFormat="1" ht="20.1" customHeight="1" spans="1:13">
      <c r="A2960" s="98"/>
      <c r="B2960" s="99"/>
      <c r="C2960" s="142"/>
      <c r="D2960" s="143"/>
      <c r="E2960" s="100"/>
      <c r="F2960" s="102"/>
      <c r="G2960" s="102"/>
      <c r="H2960" s="100"/>
      <c r="I2960" s="35"/>
      <c r="J2960" s="35"/>
      <c r="K2960" s="125"/>
      <c r="L2960" s="145"/>
      <c r="M2960" s="112" t="str">
        <f t="shared" si="73"/>
        <v>19001</v>
      </c>
    </row>
    <row r="2961" s="85" customFormat="1" ht="20.1" customHeight="1" spans="1:13">
      <c r="A2961" s="98"/>
      <c r="B2961" s="99"/>
      <c r="C2961" s="142"/>
      <c r="D2961" s="143"/>
      <c r="E2961" s="100"/>
      <c r="F2961" s="102"/>
      <c r="G2961" s="102"/>
      <c r="H2961" s="100"/>
      <c r="I2961" s="35"/>
      <c r="J2961" s="35"/>
      <c r="K2961" s="125"/>
      <c r="L2961" s="145"/>
      <c r="M2961" s="112" t="str">
        <f t="shared" si="73"/>
        <v>19001</v>
      </c>
    </row>
    <row r="2962" s="85" customFormat="1" ht="20.1" customHeight="1" spans="1:13">
      <c r="A2962" s="98"/>
      <c r="B2962" s="99"/>
      <c r="C2962" s="142"/>
      <c r="D2962" s="143"/>
      <c r="E2962" s="100"/>
      <c r="F2962" s="102"/>
      <c r="G2962" s="102"/>
      <c r="H2962" s="100"/>
      <c r="I2962" s="35"/>
      <c r="J2962" s="35"/>
      <c r="K2962" s="125"/>
      <c r="L2962" s="145"/>
      <c r="M2962" s="112" t="str">
        <f t="shared" si="73"/>
        <v>19001</v>
      </c>
    </row>
    <row r="2963" s="85" customFormat="1" ht="20.1" customHeight="1" spans="1:13">
      <c r="A2963" s="98"/>
      <c r="B2963" s="99"/>
      <c r="C2963" s="142"/>
      <c r="D2963" s="143"/>
      <c r="E2963" s="100"/>
      <c r="F2963" s="102"/>
      <c r="G2963" s="102"/>
      <c r="H2963" s="100"/>
      <c r="I2963" s="35"/>
      <c r="J2963" s="35"/>
      <c r="K2963" s="125"/>
      <c r="L2963" s="145"/>
      <c r="M2963" s="112" t="str">
        <f t="shared" si="73"/>
        <v>19001</v>
      </c>
    </row>
    <row r="2964" s="85" customFormat="1" ht="20.1" customHeight="1" spans="1:13">
      <c r="A2964" s="98"/>
      <c r="B2964" s="99"/>
      <c r="C2964" s="142"/>
      <c r="D2964" s="143"/>
      <c r="E2964" s="100"/>
      <c r="F2964" s="102"/>
      <c r="G2964" s="102"/>
      <c r="H2964" s="100"/>
      <c r="I2964" s="35"/>
      <c r="J2964" s="35"/>
      <c r="K2964" s="125"/>
      <c r="L2964" s="145"/>
      <c r="M2964" s="112" t="str">
        <f t="shared" si="73"/>
        <v>19001</v>
      </c>
    </row>
    <row r="2965" s="85" customFormat="1" ht="20.1" customHeight="1" spans="1:13">
      <c r="A2965" s="98"/>
      <c r="B2965" s="99"/>
      <c r="C2965" s="142"/>
      <c r="D2965" s="143"/>
      <c r="E2965" s="100"/>
      <c r="F2965" s="102"/>
      <c r="G2965" s="102"/>
      <c r="H2965" s="100"/>
      <c r="I2965" s="35"/>
      <c r="J2965" s="35"/>
      <c r="K2965" s="125"/>
      <c r="L2965" s="145"/>
      <c r="M2965" s="112" t="str">
        <f t="shared" si="73"/>
        <v>19001</v>
      </c>
    </row>
    <row r="2966" s="85" customFormat="1" ht="20.1" customHeight="1" spans="1:13">
      <c r="A2966" s="98"/>
      <c r="B2966" s="99"/>
      <c r="C2966" s="142"/>
      <c r="D2966" s="143"/>
      <c r="E2966" s="100"/>
      <c r="F2966" s="102"/>
      <c r="G2966" s="102"/>
      <c r="H2966" s="100"/>
      <c r="I2966" s="35"/>
      <c r="J2966" s="35"/>
      <c r="K2966" s="125"/>
      <c r="L2966" s="145"/>
      <c r="M2966" s="112" t="str">
        <f t="shared" si="73"/>
        <v>19001</v>
      </c>
    </row>
    <row r="2967" s="85" customFormat="1" ht="20.1" customHeight="1" spans="1:13">
      <c r="A2967" s="98"/>
      <c r="B2967" s="99"/>
      <c r="C2967" s="142"/>
      <c r="D2967" s="143"/>
      <c r="E2967" s="100"/>
      <c r="F2967" s="102"/>
      <c r="G2967" s="102"/>
      <c r="H2967" s="100"/>
      <c r="I2967" s="35"/>
      <c r="J2967" s="35"/>
      <c r="K2967" s="125"/>
      <c r="L2967" s="145"/>
      <c r="M2967" s="112" t="str">
        <f t="shared" si="73"/>
        <v>19001</v>
      </c>
    </row>
    <row r="2968" s="85" customFormat="1" ht="20.1" customHeight="1" spans="1:13">
      <c r="A2968" s="98"/>
      <c r="B2968" s="99"/>
      <c r="C2968" s="142"/>
      <c r="D2968" s="143"/>
      <c r="E2968" s="100"/>
      <c r="F2968" s="102"/>
      <c r="G2968" s="102"/>
      <c r="H2968" s="100"/>
      <c r="I2968" s="35"/>
      <c r="J2968" s="35"/>
      <c r="K2968" s="125"/>
      <c r="L2968" s="145"/>
      <c r="M2968" s="112" t="str">
        <f t="shared" si="73"/>
        <v>19001</v>
      </c>
    </row>
    <row r="2969" s="85" customFormat="1" ht="20.1" customHeight="1" spans="1:13">
      <c r="A2969" s="98"/>
      <c r="B2969" s="99"/>
      <c r="C2969" s="142"/>
      <c r="D2969" s="143"/>
      <c r="E2969" s="100"/>
      <c r="F2969" s="102"/>
      <c r="G2969" s="102"/>
      <c r="H2969" s="100"/>
      <c r="I2969" s="35"/>
      <c r="J2969" s="35"/>
      <c r="K2969" s="125"/>
      <c r="L2969" s="145"/>
      <c r="M2969" s="112" t="str">
        <f t="shared" si="73"/>
        <v>19001</v>
      </c>
    </row>
    <row r="2970" s="85" customFormat="1" ht="20.1" customHeight="1" spans="1:13">
      <c r="A2970" s="98"/>
      <c r="B2970" s="99"/>
      <c r="C2970" s="142"/>
      <c r="D2970" s="143"/>
      <c r="E2970" s="100"/>
      <c r="F2970" s="102"/>
      <c r="G2970" s="102"/>
      <c r="H2970" s="100"/>
      <c r="I2970" s="35"/>
      <c r="J2970" s="35"/>
      <c r="K2970" s="125"/>
      <c r="L2970" s="145"/>
      <c r="M2970" s="112" t="str">
        <f t="shared" si="73"/>
        <v>19001</v>
      </c>
    </row>
    <row r="2971" s="85" customFormat="1" ht="20.1" customHeight="1" spans="1:13">
      <c r="A2971" s="98"/>
      <c r="B2971" s="99"/>
      <c r="C2971" s="142"/>
      <c r="D2971" s="143"/>
      <c r="E2971" s="100"/>
      <c r="F2971" s="102"/>
      <c r="G2971" s="102"/>
      <c r="H2971" s="100"/>
      <c r="I2971" s="35"/>
      <c r="J2971" s="35"/>
      <c r="K2971" s="125"/>
      <c r="L2971" s="145"/>
      <c r="M2971" s="112" t="str">
        <f t="shared" si="73"/>
        <v>19001</v>
      </c>
    </row>
    <row r="2972" s="85" customFormat="1" ht="20.1" customHeight="1" spans="1:13">
      <c r="A2972" s="98"/>
      <c r="B2972" s="99"/>
      <c r="C2972" s="142"/>
      <c r="D2972" s="143"/>
      <c r="E2972" s="100"/>
      <c r="F2972" s="102"/>
      <c r="G2972" s="102"/>
      <c r="H2972" s="100"/>
      <c r="I2972" s="35"/>
      <c r="J2972" s="35"/>
      <c r="K2972" s="125"/>
      <c r="L2972" s="145"/>
      <c r="M2972" s="112" t="str">
        <f t="shared" si="73"/>
        <v>19001</v>
      </c>
    </row>
    <row r="2973" s="85" customFormat="1" ht="20.1" customHeight="1" spans="1:13">
      <c r="A2973" s="98"/>
      <c r="B2973" s="99"/>
      <c r="C2973" s="142"/>
      <c r="D2973" s="143"/>
      <c r="E2973" s="100"/>
      <c r="F2973" s="102"/>
      <c r="G2973" s="102"/>
      <c r="H2973" s="100"/>
      <c r="I2973" s="35"/>
      <c r="J2973" s="35"/>
      <c r="K2973" s="125"/>
      <c r="L2973" s="145"/>
      <c r="M2973" s="112" t="str">
        <f t="shared" si="73"/>
        <v>19001</v>
      </c>
    </row>
    <row r="2974" s="85" customFormat="1" ht="20.1" customHeight="1" spans="1:13">
      <c r="A2974" s="98"/>
      <c r="B2974" s="99"/>
      <c r="C2974" s="142"/>
      <c r="D2974" s="143"/>
      <c r="E2974" s="100"/>
      <c r="F2974" s="102"/>
      <c r="G2974" s="102"/>
      <c r="H2974" s="100"/>
      <c r="I2974" s="35"/>
      <c r="J2974" s="35"/>
      <c r="K2974" s="125"/>
      <c r="L2974" s="145"/>
      <c r="M2974" s="112" t="str">
        <f t="shared" si="73"/>
        <v>19001</v>
      </c>
    </row>
    <row r="2975" s="85" customFormat="1" ht="20.1" customHeight="1" spans="1:13">
      <c r="A2975" s="98"/>
      <c r="B2975" s="99"/>
      <c r="C2975" s="142"/>
      <c r="D2975" s="143"/>
      <c r="E2975" s="100"/>
      <c r="F2975" s="102"/>
      <c r="G2975" s="102"/>
      <c r="H2975" s="100"/>
      <c r="I2975" s="35"/>
      <c r="J2975" s="35"/>
      <c r="K2975" s="125"/>
      <c r="L2975" s="145"/>
      <c r="M2975" s="112" t="str">
        <f t="shared" si="73"/>
        <v>19001</v>
      </c>
    </row>
    <row r="2976" s="85" customFormat="1" ht="20.1" customHeight="1" spans="1:13">
      <c r="A2976" s="98"/>
      <c r="B2976" s="99"/>
      <c r="C2976" s="142"/>
      <c r="D2976" s="143"/>
      <c r="E2976" s="100"/>
      <c r="F2976" s="102"/>
      <c r="G2976" s="102"/>
      <c r="H2976" s="100"/>
      <c r="I2976" s="35"/>
      <c r="J2976" s="35"/>
      <c r="K2976" s="125"/>
      <c r="L2976" s="145"/>
      <c r="M2976" s="112" t="str">
        <f t="shared" si="73"/>
        <v>19001</v>
      </c>
    </row>
    <row r="2977" s="85" customFormat="1" ht="20.1" customHeight="1" spans="1:13">
      <c r="A2977" s="98"/>
      <c r="B2977" s="99"/>
      <c r="C2977" s="142"/>
      <c r="D2977" s="143"/>
      <c r="E2977" s="100"/>
      <c r="F2977" s="102"/>
      <c r="G2977" s="102"/>
      <c r="H2977" s="100"/>
      <c r="I2977" s="35"/>
      <c r="J2977" s="35"/>
      <c r="K2977" s="125"/>
      <c r="L2977" s="145"/>
      <c r="M2977" s="112" t="str">
        <f t="shared" si="73"/>
        <v>19001</v>
      </c>
    </row>
    <row r="2978" s="85" customFormat="1" ht="20.1" customHeight="1" spans="1:13">
      <c r="A2978" s="98"/>
      <c r="B2978" s="99"/>
      <c r="C2978" s="142"/>
      <c r="D2978" s="143"/>
      <c r="E2978" s="100"/>
      <c r="F2978" s="102"/>
      <c r="G2978" s="102"/>
      <c r="H2978" s="100"/>
      <c r="I2978" s="35"/>
      <c r="J2978" s="35"/>
      <c r="K2978" s="125"/>
      <c r="L2978" s="145"/>
      <c r="M2978" s="112" t="str">
        <f t="shared" si="73"/>
        <v>19001</v>
      </c>
    </row>
    <row r="2979" s="85" customFormat="1" ht="20.1" customHeight="1" spans="1:13">
      <c r="A2979" s="98"/>
      <c r="B2979" s="99"/>
      <c r="C2979" s="142"/>
      <c r="D2979" s="143"/>
      <c r="E2979" s="100"/>
      <c r="F2979" s="102"/>
      <c r="G2979" s="102"/>
      <c r="H2979" s="100"/>
      <c r="I2979" s="35"/>
      <c r="J2979" s="35"/>
      <c r="K2979" s="125"/>
      <c r="L2979" s="145"/>
      <c r="M2979" s="112" t="str">
        <f t="shared" si="73"/>
        <v>19001</v>
      </c>
    </row>
    <row r="2980" s="85" customFormat="1" ht="20.1" customHeight="1" spans="1:13">
      <c r="A2980" s="98"/>
      <c r="B2980" s="99"/>
      <c r="C2980" s="142"/>
      <c r="D2980" s="143"/>
      <c r="E2980" s="100"/>
      <c r="F2980" s="102"/>
      <c r="G2980" s="102"/>
      <c r="H2980" s="100"/>
      <c r="I2980" s="35"/>
      <c r="J2980" s="35"/>
      <c r="K2980" s="125"/>
      <c r="L2980" s="145"/>
      <c r="M2980" s="112" t="str">
        <f t="shared" si="73"/>
        <v>19001</v>
      </c>
    </row>
    <row r="2981" s="85" customFormat="1" ht="20.1" customHeight="1" spans="1:13">
      <c r="A2981" s="98"/>
      <c r="B2981" s="99"/>
      <c r="C2981" s="142"/>
      <c r="D2981" s="143"/>
      <c r="E2981" s="100"/>
      <c r="F2981" s="102"/>
      <c r="G2981" s="102"/>
      <c r="H2981" s="100"/>
      <c r="I2981" s="35"/>
      <c r="J2981" s="35"/>
      <c r="K2981" s="125"/>
      <c r="L2981" s="145"/>
      <c r="M2981" s="112" t="str">
        <f t="shared" si="73"/>
        <v>19001</v>
      </c>
    </row>
    <row r="2982" s="85" customFormat="1" ht="20.1" customHeight="1" spans="1:13">
      <c r="A2982" s="98"/>
      <c r="B2982" s="99"/>
      <c r="C2982" s="142"/>
      <c r="D2982" s="143"/>
      <c r="E2982" s="100"/>
      <c r="F2982" s="102"/>
      <c r="G2982" s="102"/>
      <c r="H2982" s="100"/>
      <c r="I2982" s="35"/>
      <c r="J2982" s="35"/>
      <c r="K2982" s="125"/>
      <c r="L2982" s="145"/>
      <c r="M2982" s="112" t="str">
        <f t="shared" si="73"/>
        <v>19001</v>
      </c>
    </row>
    <row r="2983" s="85" customFormat="1" ht="20.1" customHeight="1" spans="1:13">
      <c r="A2983" s="98"/>
      <c r="B2983" s="99"/>
      <c r="C2983" s="142"/>
      <c r="D2983" s="143"/>
      <c r="E2983" s="100"/>
      <c r="F2983" s="102"/>
      <c r="G2983" s="102"/>
      <c r="H2983" s="100"/>
      <c r="I2983" s="35"/>
      <c r="J2983" s="35"/>
      <c r="K2983" s="125"/>
      <c r="L2983" s="145"/>
      <c r="M2983" s="112" t="str">
        <f t="shared" si="73"/>
        <v>19001</v>
      </c>
    </row>
    <row r="2984" s="85" customFormat="1" ht="20.1" customHeight="1" spans="1:13">
      <c r="A2984" s="98"/>
      <c r="B2984" s="99"/>
      <c r="C2984" s="142"/>
      <c r="D2984" s="143"/>
      <c r="E2984" s="100"/>
      <c r="F2984" s="102"/>
      <c r="G2984" s="102"/>
      <c r="H2984" s="100"/>
      <c r="I2984" s="35"/>
      <c r="J2984" s="35"/>
      <c r="K2984" s="125"/>
      <c r="L2984" s="145"/>
      <c r="M2984" s="112" t="str">
        <f t="shared" si="73"/>
        <v>19001</v>
      </c>
    </row>
    <row r="2985" s="85" customFormat="1" ht="20.1" customHeight="1" spans="1:13">
      <c r="A2985" s="98"/>
      <c r="B2985" s="99"/>
      <c r="C2985" s="142"/>
      <c r="D2985" s="143"/>
      <c r="E2985" s="100"/>
      <c r="F2985" s="102"/>
      <c r="G2985" s="102"/>
      <c r="H2985" s="100"/>
      <c r="I2985" s="35"/>
      <c r="J2985" s="35"/>
      <c r="K2985" s="125"/>
      <c r="L2985" s="145"/>
      <c r="M2985" s="112" t="str">
        <f t="shared" si="73"/>
        <v>19001</v>
      </c>
    </row>
    <row r="2986" s="85" customFormat="1" ht="20.1" customHeight="1" spans="1:13">
      <c r="A2986" s="98"/>
      <c r="B2986" s="99"/>
      <c r="C2986" s="142"/>
      <c r="D2986" s="143"/>
      <c r="E2986" s="100"/>
      <c r="F2986" s="102"/>
      <c r="G2986" s="102"/>
      <c r="H2986" s="100"/>
      <c r="I2986" s="35"/>
      <c r="J2986" s="35"/>
      <c r="K2986" s="125"/>
      <c r="L2986" s="145"/>
      <c r="M2986" s="112" t="str">
        <f t="shared" si="73"/>
        <v>19001</v>
      </c>
    </row>
    <row r="2987" s="85" customFormat="1" ht="20.1" customHeight="1" spans="1:13">
      <c r="A2987" s="98"/>
      <c r="B2987" s="99"/>
      <c r="C2987" s="142"/>
      <c r="D2987" s="143"/>
      <c r="E2987" s="100"/>
      <c r="F2987" s="102"/>
      <c r="G2987" s="102"/>
      <c r="H2987" s="100"/>
      <c r="I2987" s="35"/>
      <c r="J2987" s="35"/>
      <c r="K2987" s="125"/>
      <c r="L2987" s="145"/>
      <c r="M2987" s="112" t="str">
        <f t="shared" si="73"/>
        <v>19001</v>
      </c>
    </row>
    <row r="2988" s="85" customFormat="1" ht="20.1" customHeight="1" spans="1:13">
      <c r="A2988" s="98"/>
      <c r="B2988" s="99"/>
      <c r="C2988" s="142"/>
      <c r="D2988" s="143"/>
      <c r="E2988" s="100"/>
      <c r="F2988" s="102"/>
      <c r="G2988" s="102"/>
      <c r="H2988" s="100"/>
      <c r="I2988" s="35"/>
      <c r="J2988" s="35"/>
      <c r="K2988" s="125"/>
      <c r="L2988" s="145"/>
      <c r="M2988" s="112" t="str">
        <f t="shared" si="73"/>
        <v>19001</v>
      </c>
    </row>
    <row r="2989" s="85" customFormat="1" ht="20.1" customHeight="1" spans="1:13">
      <c r="A2989" s="98"/>
      <c r="B2989" s="99"/>
      <c r="C2989" s="142"/>
      <c r="D2989" s="143"/>
      <c r="E2989" s="100"/>
      <c r="F2989" s="102"/>
      <c r="G2989" s="102"/>
      <c r="H2989" s="100"/>
      <c r="I2989" s="35"/>
      <c r="J2989" s="35"/>
      <c r="K2989" s="125"/>
      <c r="L2989" s="145"/>
      <c r="M2989" s="112" t="str">
        <f t="shared" ref="M2989:M3026" si="74">YEAR(B2989)&amp;MONTH(B2989)&amp;D2989</f>
        <v>19001</v>
      </c>
    </row>
    <row r="2990" s="85" customFormat="1" ht="20.1" customHeight="1" spans="1:13">
      <c r="A2990" s="98"/>
      <c r="B2990" s="99"/>
      <c r="C2990" s="142"/>
      <c r="D2990" s="143"/>
      <c r="E2990" s="100"/>
      <c r="F2990" s="102"/>
      <c r="G2990" s="102"/>
      <c r="H2990" s="100"/>
      <c r="I2990" s="35"/>
      <c r="J2990" s="35"/>
      <c r="K2990" s="125"/>
      <c r="L2990" s="145"/>
      <c r="M2990" s="112" t="str">
        <f t="shared" si="74"/>
        <v>19001</v>
      </c>
    </row>
    <row r="2991" s="85" customFormat="1" ht="20.1" customHeight="1" spans="1:13">
      <c r="A2991" s="98"/>
      <c r="B2991" s="99"/>
      <c r="C2991" s="142"/>
      <c r="D2991" s="143"/>
      <c r="E2991" s="100"/>
      <c r="F2991" s="102"/>
      <c r="G2991" s="102"/>
      <c r="H2991" s="100"/>
      <c r="I2991" s="35"/>
      <c r="J2991" s="35"/>
      <c r="K2991" s="125"/>
      <c r="L2991" s="145"/>
      <c r="M2991" s="112" t="str">
        <f t="shared" si="74"/>
        <v>19001</v>
      </c>
    </row>
    <row r="2992" s="85" customFormat="1" ht="20.1" customHeight="1" spans="1:13">
      <c r="A2992" s="98"/>
      <c r="B2992" s="99"/>
      <c r="C2992" s="142"/>
      <c r="D2992" s="143"/>
      <c r="E2992" s="100"/>
      <c r="F2992" s="102"/>
      <c r="G2992" s="102"/>
      <c r="H2992" s="100"/>
      <c r="I2992" s="35"/>
      <c r="J2992" s="35"/>
      <c r="K2992" s="125"/>
      <c r="L2992" s="145"/>
      <c r="M2992" s="112" t="str">
        <f t="shared" si="74"/>
        <v>19001</v>
      </c>
    </row>
    <row r="2993" s="85" customFormat="1" ht="20.1" customHeight="1" spans="1:13">
      <c r="A2993" s="98"/>
      <c r="B2993" s="99"/>
      <c r="C2993" s="142"/>
      <c r="D2993" s="143"/>
      <c r="E2993" s="100"/>
      <c r="F2993" s="102"/>
      <c r="G2993" s="102"/>
      <c r="H2993" s="100"/>
      <c r="I2993" s="35"/>
      <c r="J2993" s="35"/>
      <c r="K2993" s="125"/>
      <c r="L2993" s="145"/>
      <c r="M2993" s="112" t="str">
        <f t="shared" si="74"/>
        <v>19001</v>
      </c>
    </row>
    <row r="2994" s="85" customFormat="1" ht="20.1" customHeight="1" spans="1:13">
      <c r="A2994" s="98"/>
      <c r="B2994" s="99"/>
      <c r="C2994" s="142"/>
      <c r="D2994" s="143"/>
      <c r="E2994" s="100"/>
      <c r="F2994" s="102"/>
      <c r="G2994" s="102"/>
      <c r="H2994" s="100"/>
      <c r="I2994" s="35"/>
      <c r="J2994" s="35"/>
      <c r="K2994" s="125"/>
      <c r="L2994" s="145"/>
      <c r="M2994" s="112" t="str">
        <f t="shared" si="74"/>
        <v>19001</v>
      </c>
    </row>
    <row r="2995" s="85" customFormat="1" ht="20.1" customHeight="1" spans="1:13">
      <c r="A2995" s="98"/>
      <c r="B2995" s="99"/>
      <c r="C2995" s="142"/>
      <c r="D2995" s="143"/>
      <c r="E2995" s="100"/>
      <c r="F2995" s="102"/>
      <c r="G2995" s="102"/>
      <c r="H2995" s="100"/>
      <c r="I2995" s="35"/>
      <c r="J2995" s="35"/>
      <c r="K2995" s="125"/>
      <c r="L2995" s="145"/>
      <c r="M2995" s="112" t="str">
        <f t="shared" si="74"/>
        <v>19001</v>
      </c>
    </row>
    <row r="2996" s="85" customFormat="1" ht="20.1" customHeight="1" spans="1:13">
      <c r="A2996" s="98"/>
      <c r="B2996" s="99"/>
      <c r="C2996" s="142"/>
      <c r="D2996" s="143"/>
      <c r="E2996" s="100"/>
      <c r="F2996" s="102"/>
      <c r="G2996" s="102"/>
      <c r="H2996" s="100"/>
      <c r="I2996" s="35"/>
      <c r="J2996" s="35"/>
      <c r="K2996" s="125"/>
      <c r="L2996" s="145"/>
      <c r="M2996" s="112" t="str">
        <f t="shared" si="74"/>
        <v>19001</v>
      </c>
    </row>
    <row r="2997" s="85" customFormat="1" ht="20.1" customHeight="1" spans="1:13">
      <c r="A2997" s="98"/>
      <c r="B2997" s="99"/>
      <c r="C2997" s="142"/>
      <c r="D2997" s="143"/>
      <c r="E2997" s="100"/>
      <c r="F2997" s="102"/>
      <c r="G2997" s="102"/>
      <c r="H2997" s="100"/>
      <c r="I2997" s="35"/>
      <c r="J2997" s="35"/>
      <c r="K2997" s="125"/>
      <c r="L2997" s="145"/>
      <c r="M2997" s="112" t="str">
        <f t="shared" si="74"/>
        <v>19001</v>
      </c>
    </row>
    <row r="2998" s="85" customFormat="1" ht="20.1" customHeight="1" spans="1:13">
      <c r="A2998" s="98"/>
      <c r="B2998" s="99"/>
      <c r="C2998" s="142"/>
      <c r="D2998" s="143"/>
      <c r="E2998" s="100"/>
      <c r="F2998" s="102"/>
      <c r="G2998" s="102"/>
      <c r="H2998" s="100"/>
      <c r="I2998" s="35"/>
      <c r="J2998" s="35"/>
      <c r="K2998" s="125"/>
      <c r="L2998" s="145"/>
      <c r="M2998" s="112" t="str">
        <f t="shared" si="74"/>
        <v>19001</v>
      </c>
    </row>
    <row r="2999" s="85" customFormat="1" ht="20.1" customHeight="1" spans="1:13">
      <c r="A2999" s="98"/>
      <c r="B2999" s="99"/>
      <c r="C2999" s="142"/>
      <c r="D2999" s="143"/>
      <c r="E2999" s="100"/>
      <c r="F2999" s="102"/>
      <c r="G2999" s="102"/>
      <c r="H2999" s="100"/>
      <c r="I2999" s="35"/>
      <c r="J2999" s="35"/>
      <c r="K2999" s="125"/>
      <c r="L2999" s="145"/>
      <c r="M2999" s="112" t="str">
        <f t="shared" si="74"/>
        <v>19001</v>
      </c>
    </row>
    <row r="3000" s="85" customFormat="1" ht="20.1" customHeight="1" spans="1:13">
      <c r="A3000" s="98"/>
      <c r="B3000" s="99"/>
      <c r="C3000" s="142"/>
      <c r="D3000" s="143"/>
      <c r="E3000" s="100"/>
      <c r="F3000" s="102"/>
      <c r="G3000" s="102"/>
      <c r="H3000" s="100"/>
      <c r="I3000" s="35"/>
      <c r="J3000" s="35"/>
      <c r="K3000" s="125"/>
      <c r="L3000" s="145"/>
      <c r="M3000" s="112" t="str">
        <f t="shared" si="74"/>
        <v>19001</v>
      </c>
    </row>
    <row r="3001" s="85" customFormat="1" ht="20.1" customHeight="1" spans="1:13">
      <c r="A3001" s="98"/>
      <c r="B3001" s="99"/>
      <c r="C3001" s="142"/>
      <c r="D3001" s="143"/>
      <c r="E3001" s="100"/>
      <c r="F3001" s="102"/>
      <c r="G3001" s="102"/>
      <c r="H3001" s="100"/>
      <c r="I3001" s="35"/>
      <c r="J3001" s="35"/>
      <c r="K3001" s="125"/>
      <c r="L3001" s="145"/>
      <c r="M3001" s="112" t="str">
        <f t="shared" si="74"/>
        <v>19001</v>
      </c>
    </row>
    <row r="3002" s="85" customFormat="1" ht="20.1" customHeight="1" spans="1:13">
      <c r="A3002" s="98"/>
      <c r="B3002" s="99"/>
      <c r="C3002" s="142"/>
      <c r="D3002" s="143"/>
      <c r="E3002" s="100"/>
      <c r="F3002" s="102"/>
      <c r="G3002" s="102"/>
      <c r="H3002" s="100"/>
      <c r="I3002" s="35"/>
      <c r="J3002" s="35"/>
      <c r="K3002" s="125"/>
      <c r="L3002" s="145"/>
      <c r="M3002" s="112" t="str">
        <f t="shared" si="74"/>
        <v>19001</v>
      </c>
    </row>
    <row r="3003" s="85" customFormat="1" ht="20.1" customHeight="1" spans="1:13">
      <c r="A3003" s="98"/>
      <c r="B3003" s="99"/>
      <c r="C3003" s="142"/>
      <c r="D3003" s="143"/>
      <c r="E3003" s="100"/>
      <c r="F3003" s="102"/>
      <c r="G3003" s="102"/>
      <c r="H3003" s="100"/>
      <c r="I3003" s="35"/>
      <c r="J3003" s="35"/>
      <c r="K3003" s="125"/>
      <c r="L3003" s="145"/>
      <c r="M3003" s="112" t="str">
        <f t="shared" si="74"/>
        <v>19001</v>
      </c>
    </row>
    <row r="3004" s="85" customFormat="1" ht="20.1" customHeight="1" spans="1:13">
      <c r="A3004" s="98"/>
      <c r="B3004" s="99"/>
      <c r="C3004" s="142"/>
      <c r="D3004" s="143"/>
      <c r="E3004" s="100"/>
      <c r="F3004" s="102"/>
      <c r="G3004" s="102"/>
      <c r="H3004" s="100"/>
      <c r="I3004" s="35"/>
      <c r="J3004" s="35"/>
      <c r="K3004" s="125"/>
      <c r="L3004" s="145"/>
      <c r="M3004" s="112" t="str">
        <f t="shared" si="74"/>
        <v>19001</v>
      </c>
    </row>
    <row r="3005" s="85" customFormat="1" ht="20.1" customHeight="1" spans="1:13">
      <c r="A3005" s="98"/>
      <c r="B3005" s="99"/>
      <c r="C3005" s="142"/>
      <c r="D3005" s="143"/>
      <c r="E3005" s="100"/>
      <c r="F3005" s="102"/>
      <c r="G3005" s="102"/>
      <c r="H3005" s="100"/>
      <c r="I3005" s="35"/>
      <c r="J3005" s="35"/>
      <c r="K3005" s="125"/>
      <c r="L3005" s="145"/>
      <c r="M3005" s="112" t="str">
        <f t="shared" si="74"/>
        <v>19001</v>
      </c>
    </row>
    <row r="3006" s="85" customFormat="1" ht="20.1" customHeight="1" spans="1:13">
      <c r="A3006" s="98"/>
      <c r="B3006" s="99"/>
      <c r="C3006" s="142"/>
      <c r="D3006" s="143"/>
      <c r="E3006" s="100"/>
      <c r="F3006" s="102"/>
      <c r="G3006" s="102"/>
      <c r="H3006" s="100"/>
      <c r="I3006" s="35"/>
      <c r="J3006" s="35"/>
      <c r="K3006" s="125"/>
      <c r="L3006" s="145"/>
      <c r="M3006" s="112" t="str">
        <f t="shared" si="74"/>
        <v>19001</v>
      </c>
    </row>
    <row r="3007" s="85" customFormat="1" ht="20.1" customHeight="1" spans="1:13">
      <c r="A3007" s="98"/>
      <c r="B3007" s="99"/>
      <c r="C3007" s="142"/>
      <c r="D3007" s="143"/>
      <c r="E3007" s="100"/>
      <c r="F3007" s="102"/>
      <c r="G3007" s="102"/>
      <c r="H3007" s="100"/>
      <c r="I3007" s="35"/>
      <c r="J3007" s="35"/>
      <c r="K3007" s="125"/>
      <c r="L3007" s="145"/>
      <c r="M3007" s="112" t="str">
        <f t="shared" si="74"/>
        <v>19001</v>
      </c>
    </row>
    <row r="3008" s="85" customFormat="1" ht="20.1" customHeight="1" spans="1:13">
      <c r="A3008" s="98"/>
      <c r="B3008" s="99"/>
      <c r="C3008" s="142"/>
      <c r="D3008" s="143"/>
      <c r="E3008" s="100"/>
      <c r="F3008" s="102"/>
      <c r="G3008" s="102"/>
      <c r="H3008" s="100"/>
      <c r="I3008" s="35"/>
      <c r="J3008" s="35"/>
      <c r="K3008" s="125"/>
      <c r="L3008" s="145"/>
      <c r="M3008" s="112" t="str">
        <f t="shared" si="74"/>
        <v>19001</v>
      </c>
    </row>
    <row r="3009" s="85" customFormat="1" ht="20.1" customHeight="1" spans="1:13">
      <c r="A3009" s="98"/>
      <c r="B3009" s="99"/>
      <c r="C3009" s="142"/>
      <c r="D3009" s="143"/>
      <c r="E3009" s="100"/>
      <c r="F3009" s="102"/>
      <c r="G3009" s="102"/>
      <c r="H3009" s="100"/>
      <c r="I3009" s="35"/>
      <c r="J3009" s="35"/>
      <c r="K3009" s="125"/>
      <c r="L3009" s="145"/>
      <c r="M3009" s="112" t="str">
        <f t="shared" si="74"/>
        <v>19001</v>
      </c>
    </row>
    <row r="3010" s="85" customFormat="1" ht="20.1" customHeight="1" spans="1:13">
      <c r="A3010" s="98"/>
      <c r="B3010" s="99"/>
      <c r="C3010" s="142"/>
      <c r="D3010" s="143"/>
      <c r="E3010" s="100"/>
      <c r="F3010" s="102"/>
      <c r="G3010" s="102"/>
      <c r="H3010" s="100"/>
      <c r="I3010" s="35"/>
      <c r="J3010" s="35"/>
      <c r="K3010" s="125"/>
      <c r="L3010" s="145"/>
      <c r="M3010" s="112" t="str">
        <f t="shared" si="74"/>
        <v>19001</v>
      </c>
    </row>
    <row r="3011" s="85" customFormat="1" ht="20.1" customHeight="1" spans="1:13">
      <c r="A3011" s="98"/>
      <c r="B3011" s="99"/>
      <c r="C3011" s="142"/>
      <c r="D3011" s="143"/>
      <c r="E3011" s="100"/>
      <c r="F3011" s="102"/>
      <c r="G3011" s="102"/>
      <c r="H3011" s="100"/>
      <c r="I3011" s="35"/>
      <c r="J3011" s="35"/>
      <c r="K3011" s="125"/>
      <c r="L3011" s="145"/>
      <c r="M3011" s="112" t="str">
        <f t="shared" si="74"/>
        <v>19001</v>
      </c>
    </row>
    <row r="3012" s="85" customFormat="1" ht="20.1" customHeight="1" spans="1:13">
      <c r="A3012" s="98"/>
      <c r="B3012" s="99"/>
      <c r="C3012" s="142"/>
      <c r="D3012" s="143"/>
      <c r="E3012" s="100"/>
      <c r="F3012" s="102"/>
      <c r="G3012" s="102"/>
      <c r="H3012" s="100"/>
      <c r="I3012" s="35"/>
      <c r="J3012" s="35"/>
      <c r="K3012" s="125"/>
      <c r="L3012" s="145"/>
      <c r="M3012" s="112" t="str">
        <f t="shared" si="74"/>
        <v>19001</v>
      </c>
    </row>
    <row r="3013" s="85" customFormat="1" ht="20.1" customHeight="1" spans="1:13">
      <c r="A3013" s="98"/>
      <c r="B3013" s="99"/>
      <c r="C3013" s="142"/>
      <c r="D3013" s="143"/>
      <c r="E3013" s="100"/>
      <c r="F3013" s="102"/>
      <c r="G3013" s="102"/>
      <c r="H3013" s="100"/>
      <c r="I3013" s="35"/>
      <c r="J3013" s="35"/>
      <c r="K3013" s="125"/>
      <c r="L3013" s="145"/>
      <c r="M3013" s="112" t="str">
        <f t="shared" si="74"/>
        <v>19001</v>
      </c>
    </row>
    <row r="3014" s="85" customFormat="1" ht="20.1" customHeight="1" spans="1:13">
      <c r="A3014" s="98"/>
      <c r="B3014" s="99"/>
      <c r="C3014" s="142"/>
      <c r="D3014" s="143"/>
      <c r="E3014" s="100"/>
      <c r="F3014" s="102"/>
      <c r="G3014" s="102"/>
      <c r="H3014" s="100"/>
      <c r="I3014" s="35"/>
      <c r="J3014" s="35"/>
      <c r="K3014" s="125"/>
      <c r="L3014" s="145"/>
      <c r="M3014" s="112" t="str">
        <f t="shared" si="74"/>
        <v>19001</v>
      </c>
    </row>
    <row r="3015" s="85" customFormat="1" ht="20.1" customHeight="1" spans="1:13">
      <c r="A3015" s="98"/>
      <c r="B3015" s="99"/>
      <c r="C3015" s="142"/>
      <c r="D3015" s="143"/>
      <c r="E3015" s="100"/>
      <c r="F3015" s="102"/>
      <c r="G3015" s="102"/>
      <c r="H3015" s="100"/>
      <c r="I3015" s="35"/>
      <c r="J3015" s="35"/>
      <c r="K3015" s="125"/>
      <c r="L3015" s="145"/>
      <c r="M3015" s="112" t="str">
        <f t="shared" si="74"/>
        <v>19001</v>
      </c>
    </row>
    <row r="3016" s="85" customFormat="1" ht="20.1" customHeight="1" spans="1:13">
      <c r="A3016" s="98"/>
      <c r="B3016" s="99"/>
      <c r="C3016" s="142"/>
      <c r="D3016" s="143"/>
      <c r="E3016" s="100"/>
      <c r="F3016" s="102"/>
      <c r="G3016" s="102"/>
      <c r="H3016" s="100"/>
      <c r="I3016" s="35"/>
      <c r="J3016" s="35"/>
      <c r="K3016" s="125"/>
      <c r="L3016" s="145"/>
      <c r="M3016" s="112" t="str">
        <f t="shared" si="74"/>
        <v>19001</v>
      </c>
    </row>
    <row r="3017" s="85" customFormat="1" ht="20.1" customHeight="1" spans="1:13">
      <c r="A3017" s="98"/>
      <c r="B3017" s="99"/>
      <c r="C3017" s="142"/>
      <c r="D3017" s="143"/>
      <c r="E3017" s="100"/>
      <c r="F3017" s="102"/>
      <c r="G3017" s="102"/>
      <c r="H3017" s="100"/>
      <c r="I3017" s="35"/>
      <c r="J3017" s="35"/>
      <c r="K3017" s="125"/>
      <c r="L3017" s="145"/>
      <c r="M3017" s="112" t="str">
        <f t="shared" si="74"/>
        <v>19001</v>
      </c>
    </row>
    <row r="3018" s="85" customFormat="1" ht="20.1" customHeight="1" spans="1:13">
      <c r="A3018" s="98"/>
      <c r="B3018" s="99"/>
      <c r="C3018" s="142"/>
      <c r="D3018" s="143"/>
      <c r="E3018" s="100"/>
      <c r="F3018" s="102"/>
      <c r="G3018" s="102"/>
      <c r="H3018" s="100"/>
      <c r="I3018" s="35"/>
      <c r="J3018" s="35"/>
      <c r="K3018" s="125"/>
      <c r="L3018" s="145"/>
      <c r="M3018" s="112" t="str">
        <f t="shared" si="74"/>
        <v>19001</v>
      </c>
    </row>
    <row r="3019" s="85" customFormat="1" ht="20.1" customHeight="1" spans="1:13">
      <c r="A3019" s="98"/>
      <c r="B3019" s="99"/>
      <c r="C3019" s="142"/>
      <c r="D3019" s="143"/>
      <c r="E3019" s="100"/>
      <c r="F3019" s="102"/>
      <c r="G3019" s="102"/>
      <c r="H3019" s="100"/>
      <c r="I3019" s="35"/>
      <c r="J3019" s="35"/>
      <c r="K3019" s="125"/>
      <c r="L3019" s="145"/>
      <c r="M3019" s="112" t="str">
        <f t="shared" si="74"/>
        <v>19001</v>
      </c>
    </row>
    <row r="3020" s="85" customFormat="1" ht="20.1" customHeight="1" spans="1:13">
      <c r="A3020" s="98"/>
      <c r="B3020" s="99"/>
      <c r="C3020" s="142"/>
      <c r="D3020" s="143"/>
      <c r="E3020" s="100"/>
      <c r="F3020" s="102"/>
      <c r="G3020" s="102"/>
      <c r="H3020" s="100"/>
      <c r="I3020" s="35"/>
      <c r="J3020" s="35"/>
      <c r="K3020" s="125"/>
      <c r="L3020" s="145"/>
      <c r="M3020" s="112" t="str">
        <f t="shared" si="74"/>
        <v>19001</v>
      </c>
    </row>
    <row r="3021" s="85" customFormat="1" ht="20.1" customHeight="1" spans="1:13">
      <c r="A3021" s="98"/>
      <c r="B3021" s="99"/>
      <c r="C3021" s="142"/>
      <c r="D3021" s="143"/>
      <c r="E3021" s="100"/>
      <c r="F3021" s="102"/>
      <c r="G3021" s="102"/>
      <c r="H3021" s="100"/>
      <c r="I3021" s="35"/>
      <c r="J3021" s="35"/>
      <c r="K3021" s="125"/>
      <c r="L3021" s="145"/>
      <c r="M3021" s="112" t="str">
        <f t="shared" si="74"/>
        <v>19001</v>
      </c>
    </row>
    <row r="3022" s="85" customFormat="1" ht="20.1" customHeight="1" spans="1:13">
      <c r="A3022" s="98"/>
      <c r="B3022" s="99"/>
      <c r="C3022" s="142"/>
      <c r="D3022" s="143"/>
      <c r="E3022" s="100"/>
      <c r="F3022" s="102"/>
      <c r="G3022" s="102"/>
      <c r="H3022" s="100"/>
      <c r="I3022" s="35"/>
      <c r="J3022" s="35"/>
      <c r="K3022" s="125"/>
      <c r="L3022" s="145"/>
      <c r="M3022" s="112" t="str">
        <f t="shared" si="74"/>
        <v>19001</v>
      </c>
    </row>
    <row r="3023" s="85" customFormat="1" ht="20.1" customHeight="1" spans="1:13">
      <c r="A3023" s="98"/>
      <c r="B3023" s="99"/>
      <c r="C3023" s="142"/>
      <c r="D3023" s="143"/>
      <c r="E3023" s="100"/>
      <c r="F3023" s="102"/>
      <c r="G3023" s="102"/>
      <c r="H3023" s="100"/>
      <c r="I3023" s="35"/>
      <c r="J3023" s="35"/>
      <c r="K3023" s="125"/>
      <c r="L3023" s="145"/>
      <c r="M3023" s="112" t="str">
        <f t="shared" si="74"/>
        <v>19001</v>
      </c>
    </row>
    <row r="3024" s="85" customFormat="1" ht="20.1" customHeight="1" spans="1:13">
      <c r="A3024" s="98"/>
      <c r="B3024" s="99"/>
      <c r="C3024" s="142"/>
      <c r="D3024" s="143"/>
      <c r="E3024" s="100"/>
      <c r="F3024" s="102"/>
      <c r="G3024" s="102"/>
      <c r="H3024" s="100"/>
      <c r="I3024" s="35"/>
      <c r="J3024" s="35"/>
      <c r="K3024" s="125"/>
      <c r="L3024" s="145"/>
      <c r="M3024" s="112" t="str">
        <f t="shared" si="74"/>
        <v>19001</v>
      </c>
    </row>
    <row r="3025" s="85" customFormat="1" ht="20.1" customHeight="1" spans="1:13">
      <c r="A3025" s="98"/>
      <c r="B3025" s="99"/>
      <c r="C3025" s="142"/>
      <c r="D3025" s="143"/>
      <c r="E3025" s="100"/>
      <c r="F3025" s="102"/>
      <c r="G3025" s="102"/>
      <c r="H3025" s="100"/>
      <c r="I3025" s="35"/>
      <c r="J3025" s="35"/>
      <c r="K3025" s="125"/>
      <c r="L3025" s="145"/>
      <c r="M3025" s="112" t="str">
        <f t="shared" si="74"/>
        <v>19001</v>
      </c>
    </row>
    <row r="3026" s="85" customFormat="1" ht="20.1" customHeight="1" spans="1:13">
      <c r="A3026" s="98"/>
      <c r="B3026" s="99"/>
      <c r="C3026" s="142"/>
      <c r="D3026" s="143"/>
      <c r="E3026" s="100"/>
      <c r="F3026" s="102"/>
      <c r="G3026" s="102"/>
      <c r="H3026" s="100"/>
      <c r="I3026" s="35"/>
      <c r="J3026" s="35"/>
      <c r="K3026" s="125"/>
      <c r="L3026" s="145"/>
      <c r="M3026" s="112" t="str">
        <f t="shared" si="74"/>
        <v>19001</v>
      </c>
    </row>
    <row r="3027" s="85" customFormat="1" ht="20.1" customHeight="1" spans="1:13">
      <c r="A3027" s="98"/>
      <c r="B3027" s="99"/>
      <c r="C3027" s="142"/>
      <c r="D3027" s="143"/>
      <c r="E3027" s="100"/>
      <c r="F3027" s="102"/>
      <c r="G3027" s="102"/>
      <c r="H3027" s="100"/>
      <c r="I3027" s="35"/>
      <c r="J3027" s="35"/>
      <c r="K3027" s="125"/>
      <c r="L3027" s="145"/>
      <c r="M3027" s="112" t="str">
        <f t="shared" ref="M3000:M3063" si="75">YEAR(B3027)&amp;MONTH(B3027)&amp;D3027</f>
        <v>19001</v>
      </c>
    </row>
    <row r="3028" s="85" customFormat="1" ht="20.1" customHeight="1" spans="1:13">
      <c r="A3028" s="98"/>
      <c r="B3028" s="99"/>
      <c r="C3028" s="142"/>
      <c r="D3028" s="143"/>
      <c r="E3028" s="100"/>
      <c r="F3028" s="102"/>
      <c r="G3028" s="102"/>
      <c r="H3028" s="100"/>
      <c r="I3028" s="35"/>
      <c r="J3028" s="35"/>
      <c r="K3028" s="125"/>
      <c r="L3028" s="145"/>
      <c r="M3028" s="112" t="str">
        <f t="shared" si="75"/>
        <v>19001</v>
      </c>
    </row>
    <row r="3029" s="85" customFormat="1" ht="20.1" customHeight="1" spans="1:13">
      <c r="A3029" s="98"/>
      <c r="B3029" s="99"/>
      <c r="C3029" s="142"/>
      <c r="D3029" s="143"/>
      <c r="E3029" s="100"/>
      <c r="F3029" s="102"/>
      <c r="G3029" s="102"/>
      <c r="H3029" s="100"/>
      <c r="I3029" s="35"/>
      <c r="J3029" s="35"/>
      <c r="K3029" s="125"/>
      <c r="L3029" s="145"/>
      <c r="M3029" s="112" t="str">
        <f t="shared" si="75"/>
        <v>19001</v>
      </c>
    </row>
    <row r="3030" s="85" customFormat="1" ht="20.1" customHeight="1" spans="1:13">
      <c r="A3030" s="98"/>
      <c r="B3030" s="99"/>
      <c r="C3030" s="142"/>
      <c r="D3030" s="143"/>
      <c r="E3030" s="100"/>
      <c r="F3030" s="102"/>
      <c r="G3030" s="102"/>
      <c r="H3030" s="100"/>
      <c r="I3030" s="35"/>
      <c r="J3030" s="35"/>
      <c r="K3030" s="125"/>
      <c r="L3030" s="145"/>
      <c r="M3030" s="112" t="str">
        <f t="shared" si="75"/>
        <v>19001</v>
      </c>
    </row>
    <row r="3031" s="85" customFormat="1" ht="20.1" customHeight="1" spans="1:13">
      <c r="A3031" s="98"/>
      <c r="B3031" s="99"/>
      <c r="C3031" s="142"/>
      <c r="D3031" s="143"/>
      <c r="E3031" s="100"/>
      <c r="F3031" s="102"/>
      <c r="G3031" s="102"/>
      <c r="H3031" s="100"/>
      <c r="I3031" s="35"/>
      <c r="J3031" s="35"/>
      <c r="K3031" s="125"/>
      <c r="L3031" s="145"/>
      <c r="M3031" s="112" t="str">
        <f t="shared" si="75"/>
        <v>19001</v>
      </c>
    </row>
    <row r="3032" s="85" customFormat="1" ht="20.1" customHeight="1" spans="1:13">
      <c r="A3032" s="98"/>
      <c r="B3032" s="99"/>
      <c r="C3032" s="142"/>
      <c r="D3032" s="143"/>
      <c r="E3032" s="100"/>
      <c r="F3032" s="102"/>
      <c r="G3032" s="102"/>
      <c r="H3032" s="100"/>
      <c r="I3032" s="35"/>
      <c r="J3032" s="35"/>
      <c r="K3032" s="125"/>
      <c r="L3032" s="145"/>
      <c r="M3032" s="112" t="str">
        <f t="shared" si="75"/>
        <v>19001</v>
      </c>
    </row>
    <row r="3033" s="85" customFormat="1" ht="20.1" customHeight="1" spans="1:13">
      <c r="A3033" s="98"/>
      <c r="B3033" s="99"/>
      <c r="C3033" s="142"/>
      <c r="D3033" s="143"/>
      <c r="E3033" s="100"/>
      <c r="F3033" s="102"/>
      <c r="G3033" s="102"/>
      <c r="H3033" s="100"/>
      <c r="I3033" s="35"/>
      <c r="J3033" s="35"/>
      <c r="K3033" s="125"/>
      <c r="L3033" s="145"/>
      <c r="M3033" s="112" t="str">
        <f t="shared" si="75"/>
        <v>19001</v>
      </c>
    </row>
    <row r="3034" s="85" customFormat="1" ht="20.1" customHeight="1" spans="1:13">
      <c r="A3034" s="98"/>
      <c r="B3034" s="99"/>
      <c r="C3034" s="142"/>
      <c r="D3034" s="143"/>
      <c r="E3034" s="100"/>
      <c r="F3034" s="102"/>
      <c r="G3034" s="102"/>
      <c r="H3034" s="100"/>
      <c r="I3034" s="35"/>
      <c r="J3034" s="35"/>
      <c r="K3034" s="125"/>
      <c r="L3034" s="145"/>
      <c r="M3034" s="112" t="str">
        <f t="shared" si="75"/>
        <v>19001</v>
      </c>
    </row>
    <row r="3035" s="85" customFormat="1" ht="20.1" customHeight="1" spans="1:13">
      <c r="A3035" s="98"/>
      <c r="B3035" s="99"/>
      <c r="C3035" s="142"/>
      <c r="D3035" s="143"/>
      <c r="E3035" s="100"/>
      <c r="F3035" s="102"/>
      <c r="G3035" s="102"/>
      <c r="H3035" s="100"/>
      <c r="I3035" s="35"/>
      <c r="J3035" s="35"/>
      <c r="K3035" s="125"/>
      <c r="L3035" s="145"/>
      <c r="M3035" s="112" t="str">
        <f t="shared" si="75"/>
        <v>19001</v>
      </c>
    </row>
    <row r="3036" s="85" customFormat="1" ht="20.1" customHeight="1" spans="1:13">
      <c r="A3036" s="98"/>
      <c r="B3036" s="99"/>
      <c r="C3036" s="142"/>
      <c r="D3036" s="143"/>
      <c r="E3036" s="100"/>
      <c r="F3036" s="102"/>
      <c r="G3036" s="102"/>
      <c r="H3036" s="100"/>
      <c r="I3036" s="35"/>
      <c r="J3036" s="35"/>
      <c r="K3036" s="125"/>
      <c r="L3036" s="145"/>
      <c r="M3036" s="112" t="str">
        <f t="shared" si="75"/>
        <v>19001</v>
      </c>
    </row>
    <row r="3037" s="85" customFormat="1" ht="20.1" customHeight="1" spans="1:13">
      <c r="A3037" s="98"/>
      <c r="B3037" s="99"/>
      <c r="C3037" s="142"/>
      <c r="D3037" s="143"/>
      <c r="E3037" s="100"/>
      <c r="F3037" s="102"/>
      <c r="G3037" s="102"/>
      <c r="H3037" s="100"/>
      <c r="I3037" s="35"/>
      <c r="J3037" s="35"/>
      <c r="K3037" s="125"/>
      <c r="L3037" s="145"/>
      <c r="M3037" s="112" t="str">
        <f t="shared" si="75"/>
        <v>19001</v>
      </c>
    </row>
    <row r="3038" s="85" customFormat="1" ht="20.1" customHeight="1" spans="1:13">
      <c r="A3038" s="98"/>
      <c r="B3038" s="99"/>
      <c r="C3038" s="142"/>
      <c r="D3038" s="143"/>
      <c r="E3038" s="100"/>
      <c r="F3038" s="102"/>
      <c r="G3038" s="102"/>
      <c r="H3038" s="100"/>
      <c r="I3038" s="35"/>
      <c r="J3038" s="35"/>
      <c r="K3038" s="125"/>
      <c r="L3038" s="145"/>
      <c r="M3038" s="112" t="str">
        <f t="shared" si="75"/>
        <v>19001</v>
      </c>
    </row>
    <row r="3039" s="85" customFormat="1" ht="20.1" customHeight="1" spans="1:13">
      <c r="A3039" s="98"/>
      <c r="B3039" s="99"/>
      <c r="C3039" s="142"/>
      <c r="D3039" s="143"/>
      <c r="E3039" s="100"/>
      <c r="F3039" s="102"/>
      <c r="G3039" s="102"/>
      <c r="H3039" s="100"/>
      <c r="I3039" s="35"/>
      <c r="J3039" s="35"/>
      <c r="K3039" s="125"/>
      <c r="L3039" s="145"/>
      <c r="M3039" s="112" t="str">
        <f t="shared" si="75"/>
        <v>19001</v>
      </c>
    </row>
    <row r="3040" s="85" customFormat="1" ht="20.1" customHeight="1" spans="1:13">
      <c r="A3040" s="98"/>
      <c r="B3040" s="99"/>
      <c r="C3040" s="142"/>
      <c r="D3040" s="143"/>
      <c r="E3040" s="100"/>
      <c r="F3040" s="102"/>
      <c r="G3040" s="102"/>
      <c r="H3040" s="100"/>
      <c r="I3040" s="35"/>
      <c r="J3040" s="35"/>
      <c r="K3040" s="125"/>
      <c r="L3040" s="145"/>
      <c r="M3040" s="112" t="str">
        <f t="shared" si="75"/>
        <v>19001</v>
      </c>
    </row>
    <row r="3041" s="85" customFormat="1" ht="20.1" customHeight="1" spans="1:13">
      <c r="A3041" s="98"/>
      <c r="B3041" s="99"/>
      <c r="C3041" s="142"/>
      <c r="D3041" s="143"/>
      <c r="E3041" s="100"/>
      <c r="F3041" s="102"/>
      <c r="G3041" s="102"/>
      <c r="H3041" s="100"/>
      <c r="I3041" s="35"/>
      <c r="J3041" s="35"/>
      <c r="K3041" s="125"/>
      <c r="L3041" s="145"/>
      <c r="M3041" s="112" t="str">
        <f t="shared" si="75"/>
        <v>19001</v>
      </c>
    </row>
    <row r="3042" s="85" customFormat="1" ht="20.1" customHeight="1" spans="1:13">
      <c r="A3042" s="98"/>
      <c r="B3042" s="99"/>
      <c r="C3042" s="142"/>
      <c r="D3042" s="143"/>
      <c r="E3042" s="100"/>
      <c r="F3042" s="102"/>
      <c r="G3042" s="102"/>
      <c r="H3042" s="100"/>
      <c r="I3042" s="35"/>
      <c r="J3042" s="35"/>
      <c r="K3042" s="125"/>
      <c r="L3042" s="145"/>
      <c r="M3042" s="112" t="str">
        <f t="shared" si="75"/>
        <v>19001</v>
      </c>
    </row>
    <row r="3043" s="85" customFormat="1" ht="20.1" customHeight="1" spans="1:13">
      <c r="A3043" s="98"/>
      <c r="B3043" s="99"/>
      <c r="C3043" s="142"/>
      <c r="D3043" s="143"/>
      <c r="E3043" s="100"/>
      <c r="F3043" s="102"/>
      <c r="G3043" s="102"/>
      <c r="H3043" s="100"/>
      <c r="I3043" s="35"/>
      <c r="J3043" s="35"/>
      <c r="K3043" s="125"/>
      <c r="L3043" s="145"/>
      <c r="M3043" s="112" t="str">
        <f t="shared" si="75"/>
        <v>19001</v>
      </c>
    </row>
    <row r="3044" s="85" customFormat="1" ht="20.1" customHeight="1" spans="1:13">
      <c r="A3044" s="98"/>
      <c r="B3044" s="99"/>
      <c r="C3044" s="142"/>
      <c r="D3044" s="143"/>
      <c r="E3044" s="100"/>
      <c r="F3044" s="102"/>
      <c r="G3044" s="102"/>
      <c r="H3044" s="100"/>
      <c r="I3044" s="35"/>
      <c r="J3044" s="35"/>
      <c r="K3044" s="125"/>
      <c r="L3044" s="145"/>
      <c r="M3044" s="112" t="str">
        <f t="shared" si="75"/>
        <v>19001</v>
      </c>
    </row>
    <row r="3045" s="85" customFormat="1" ht="20.1" customHeight="1" spans="1:13">
      <c r="A3045" s="98"/>
      <c r="B3045" s="99"/>
      <c r="C3045" s="142"/>
      <c r="D3045" s="143"/>
      <c r="E3045" s="100"/>
      <c r="F3045" s="102"/>
      <c r="G3045" s="102"/>
      <c r="H3045" s="100"/>
      <c r="I3045" s="35"/>
      <c r="J3045" s="35"/>
      <c r="K3045" s="125"/>
      <c r="L3045" s="145"/>
      <c r="M3045" s="112" t="str">
        <f t="shared" si="75"/>
        <v>19001</v>
      </c>
    </row>
    <row r="3046" s="85" customFormat="1" ht="20.1" customHeight="1" spans="1:13">
      <c r="A3046" s="98"/>
      <c r="B3046" s="99"/>
      <c r="C3046" s="142"/>
      <c r="D3046" s="143"/>
      <c r="E3046" s="100"/>
      <c r="F3046" s="102"/>
      <c r="G3046" s="102"/>
      <c r="H3046" s="100"/>
      <c r="I3046" s="35"/>
      <c r="J3046" s="35"/>
      <c r="K3046" s="125"/>
      <c r="L3046" s="145"/>
      <c r="M3046" s="112" t="str">
        <f t="shared" si="75"/>
        <v>19001</v>
      </c>
    </row>
    <row r="3047" s="85" customFormat="1" ht="20.1" customHeight="1" spans="1:13">
      <c r="A3047" s="98"/>
      <c r="B3047" s="99"/>
      <c r="C3047" s="142"/>
      <c r="D3047" s="143"/>
      <c r="E3047" s="100"/>
      <c r="F3047" s="102"/>
      <c r="G3047" s="102"/>
      <c r="H3047" s="100"/>
      <c r="I3047" s="35"/>
      <c r="J3047" s="35"/>
      <c r="K3047" s="125"/>
      <c r="L3047" s="145"/>
      <c r="M3047" s="112" t="str">
        <f t="shared" si="75"/>
        <v>19001</v>
      </c>
    </row>
    <row r="3048" s="85" customFormat="1" ht="20.1" customHeight="1" spans="1:13">
      <c r="A3048" s="98"/>
      <c r="B3048" s="99"/>
      <c r="C3048" s="142"/>
      <c r="D3048" s="143"/>
      <c r="E3048" s="100"/>
      <c r="F3048" s="102"/>
      <c r="G3048" s="102"/>
      <c r="H3048" s="100"/>
      <c r="I3048" s="35"/>
      <c r="J3048" s="35"/>
      <c r="K3048" s="125"/>
      <c r="L3048" s="145"/>
      <c r="M3048" s="112" t="str">
        <f t="shared" si="75"/>
        <v>19001</v>
      </c>
    </row>
    <row r="3049" s="85" customFormat="1" ht="20.1" customHeight="1" spans="1:13">
      <c r="A3049" s="98"/>
      <c r="B3049" s="99"/>
      <c r="C3049" s="142"/>
      <c r="D3049" s="143"/>
      <c r="E3049" s="100"/>
      <c r="F3049" s="102"/>
      <c r="G3049" s="102"/>
      <c r="H3049" s="100"/>
      <c r="I3049" s="35"/>
      <c r="J3049" s="35"/>
      <c r="K3049" s="125"/>
      <c r="L3049" s="145"/>
      <c r="M3049" s="112" t="str">
        <f t="shared" si="75"/>
        <v>19001</v>
      </c>
    </row>
    <row r="3050" s="85" customFormat="1" ht="20.1" customHeight="1" spans="1:13">
      <c r="A3050" s="98"/>
      <c r="B3050" s="99"/>
      <c r="C3050" s="142"/>
      <c r="D3050" s="143"/>
      <c r="E3050" s="100"/>
      <c r="F3050" s="102"/>
      <c r="G3050" s="102"/>
      <c r="H3050" s="100"/>
      <c r="I3050" s="35"/>
      <c r="J3050" s="35"/>
      <c r="K3050" s="125"/>
      <c r="L3050" s="145"/>
      <c r="M3050" s="112" t="str">
        <f t="shared" si="75"/>
        <v>19001</v>
      </c>
    </row>
    <row r="3051" s="85" customFormat="1" ht="20.1" customHeight="1" spans="1:13">
      <c r="A3051" s="98"/>
      <c r="B3051" s="99"/>
      <c r="C3051" s="142"/>
      <c r="D3051" s="143"/>
      <c r="E3051" s="100"/>
      <c r="F3051" s="102"/>
      <c r="G3051" s="102"/>
      <c r="H3051" s="100"/>
      <c r="I3051" s="35"/>
      <c r="J3051" s="35"/>
      <c r="K3051" s="125"/>
      <c r="L3051" s="145"/>
      <c r="M3051" s="112" t="str">
        <f t="shared" si="75"/>
        <v>19001</v>
      </c>
    </row>
    <row r="3052" s="85" customFormat="1" ht="20.1" customHeight="1" spans="1:13">
      <c r="A3052" s="98"/>
      <c r="B3052" s="99"/>
      <c r="C3052" s="142"/>
      <c r="D3052" s="143"/>
      <c r="E3052" s="100"/>
      <c r="F3052" s="102"/>
      <c r="G3052" s="102"/>
      <c r="H3052" s="100"/>
      <c r="I3052" s="35"/>
      <c r="J3052" s="35"/>
      <c r="K3052" s="125"/>
      <c r="L3052" s="145"/>
      <c r="M3052" s="112" t="str">
        <f t="shared" si="75"/>
        <v>19001</v>
      </c>
    </row>
    <row r="3053" s="85" customFormat="1" ht="20.1" customHeight="1" spans="1:13">
      <c r="A3053" s="98"/>
      <c r="B3053" s="99"/>
      <c r="C3053" s="142"/>
      <c r="D3053" s="143"/>
      <c r="E3053" s="100"/>
      <c r="F3053" s="102"/>
      <c r="G3053" s="102"/>
      <c r="H3053" s="100"/>
      <c r="I3053" s="35"/>
      <c r="J3053" s="35"/>
      <c r="K3053" s="125"/>
      <c r="L3053" s="145"/>
      <c r="M3053" s="112" t="str">
        <f t="shared" si="75"/>
        <v>19001</v>
      </c>
    </row>
    <row r="3054" s="85" customFormat="1" ht="20.1" customHeight="1" spans="1:13">
      <c r="A3054" s="98"/>
      <c r="B3054" s="99"/>
      <c r="C3054" s="142"/>
      <c r="D3054" s="143"/>
      <c r="E3054" s="100"/>
      <c r="F3054" s="102"/>
      <c r="G3054" s="102"/>
      <c r="H3054" s="100"/>
      <c r="I3054" s="35"/>
      <c r="J3054" s="35"/>
      <c r="K3054" s="125"/>
      <c r="L3054" s="145"/>
      <c r="M3054" s="112" t="str">
        <f t="shared" si="75"/>
        <v>19001</v>
      </c>
    </row>
    <row r="3055" s="85" customFormat="1" ht="20.1" customHeight="1" spans="1:13">
      <c r="A3055" s="98"/>
      <c r="B3055" s="99"/>
      <c r="C3055" s="142"/>
      <c r="D3055" s="143"/>
      <c r="E3055" s="100"/>
      <c r="F3055" s="102"/>
      <c r="G3055" s="102"/>
      <c r="H3055" s="100"/>
      <c r="I3055" s="35"/>
      <c r="J3055" s="35"/>
      <c r="K3055" s="125"/>
      <c r="L3055" s="145"/>
      <c r="M3055" s="112" t="str">
        <f t="shared" si="75"/>
        <v>19001</v>
      </c>
    </row>
    <row r="3056" s="85" customFormat="1" ht="20.1" customHeight="1" spans="1:13">
      <c r="A3056" s="98"/>
      <c r="B3056" s="99"/>
      <c r="C3056" s="142"/>
      <c r="D3056" s="143"/>
      <c r="E3056" s="100"/>
      <c r="F3056" s="102"/>
      <c r="G3056" s="102"/>
      <c r="H3056" s="100"/>
      <c r="I3056" s="35"/>
      <c r="J3056" s="35"/>
      <c r="K3056" s="125"/>
      <c r="L3056" s="145"/>
      <c r="M3056" s="112" t="str">
        <f t="shared" si="75"/>
        <v>19001</v>
      </c>
    </row>
    <row r="3057" s="85" customFormat="1" ht="20.1" customHeight="1" spans="1:13">
      <c r="A3057" s="98"/>
      <c r="B3057" s="99"/>
      <c r="C3057" s="142"/>
      <c r="D3057" s="143"/>
      <c r="E3057" s="100"/>
      <c r="F3057" s="102"/>
      <c r="G3057" s="102"/>
      <c r="H3057" s="100"/>
      <c r="I3057" s="35"/>
      <c r="J3057" s="35"/>
      <c r="K3057" s="125"/>
      <c r="L3057" s="145"/>
      <c r="M3057" s="112" t="str">
        <f t="shared" si="75"/>
        <v>19001</v>
      </c>
    </row>
    <row r="3058" s="85" customFormat="1" ht="20.1" customHeight="1" spans="1:13">
      <c r="A3058" s="98"/>
      <c r="B3058" s="99"/>
      <c r="C3058" s="142"/>
      <c r="D3058" s="143"/>
      <c r="E3058" s="100"/>
      <c r="F3058" s="102"/>
      <c r="G3058" s="102"/>
      <c r="H3058" s="100"/>
      <c r="I3058" s="35"/>
      <c r="J3058" s="35"/>
      <c r="K3058" s="125"/>
      <c r="L3058" s="145"/>
      <c r="M3058" s="112" t="str">
        <f t="shared" si="75"/>
        <v>19001</v>
      </c>
    </row>
    <row r="3059" s="85" customFormat="1" ht="20.1" customHeight="1" spans="1:13">
      <c r="A3059" s="98"/>
      <c r="B3059" s="99"/>
      <c r="C3059" s="142"/>
      <c r="D3059" s="143"/>
      <c r="E3059" s="100"/>
      <c r="F3059" s="102"/>
      <c r="G3059" s="102"/>
      <c r="H3059" s="100"/>
      <c r="I3059" s="35"/>
      <c r="J3059" s="35"/>
      <c r="K3059" s="125"/>
      <c r="L3059" s="145"/>
      <c r="M3059" s="112" t="str">
        <f t="shared" si="75"/>
        <v>19001</v>
      </c>
    </row>
    <row r="3060" s="85" customFormat="1" ht="20.1" customHeight="1" spans="1:13">
      <c r="A3060" s="98"/>
      <c r="B3060" s="99"/>
      <c r="C3060" s="142"/>
      <c r="D3060" s="143"/>
      <c r="E3060" s="100"/>
      <c r="F3060" s="102"/>
      <c r="G3060" s="102"/>
      <c r="H3060" s="100"/>
      <c r="I3060" s="35"/>
      <c r="J3060" s="35"/>
      <c r="K3060" s="125"/>
      <c r="L3060" s="145"/>
      <c r="M3060" s="112" t="str">
        <f t="shared" si="75"/>
        <v>19001</v>
      </c>
    </row>
    <row r="3061" s="85" customFormat="1" ht="20.1" customHeight="1" spans="1:13">
      <c r="A3061" s="98"/>
      <c r="B3061" s="99"/>
      <c r="C3061" s="142"/>
      <c r="D3061" s="143"/>
      <c r="E3061" s="100"/>
      <c r="F3061" s="102"/>
      <c r="G3061" s="102"/>
      <c r="H3061" s="100"/>
      <c r="I3061" s="35"/>
      <c r="J3061" s="35"/>
      <c r="K3061" s="125"/>
      <c r="L3061" s="145"/>
      <c r="M3061" s="112" t="str">
        <f t="shared" si="75"/>
        <v>19001</v>
      </c>
    </row>
    <row r="3062" s="85" customFormat="1" ht="20.1" customHeight="1" spans="1:13">
      <c r="A3062" s="98"/>
      <c r="B3062" s="99"/>
      <c r="C3062" s="142"/>
      <c r="D3062" s="143"/>
      <c r="E3062" s="100"/>
      <c r="F3062" s="102"/>
      <c r="G3062" s="102"/>
      <c r="H3062" s="100"/>
      <c r="I3062" s="35"/>
      <c r="J3062" s="35"/>
      <c r="K3062" s="125"/>
      <c r="L3062" s="145"/>
      <c r="M3062" s="112" t="str">
        <f t="shared" si="75"/>
        <v>19001</v>
      </c>
    </row>
    <row r="3063" s="85" customFormat="1" ht="20.1" customHeight="1" spans="1:13">
      <c r="A3063" s="98"/>
      <c r="B3063" s="99"/>
      <c r="C3063" s="142"/>
      <c r="D3063" s="143"/>
      <c r="E3063" s="100"/>
      <c r="F3063" s="102"/>
      <c r="G3063" s="102"/>
      <c r="H3063" s="100"/>
      <c r="I3063" s="35"/>
      <c r="J3063" s="35"/>
      <c r="K3063" s="125"/>
      <c r="L3063" s="145"/>
      <c r="M3063" s="112" t="str">
        <f t="shared" si="75"/>
        <v>19001</v>
      </c>
    </row>
    <row r="3064" s="85" customFormat="1" ht="20.1" customHeight="1" spans="1:13">
      <c r="A3064" s="98"/>
      <c r="B3064" s="99"/>
      <c r="C3064" s="142"/>
      <c r="D3064" s="143"/>
      <c r="E3064" s="100"/>
      <c r="F3064" s="102"/>
      <c r="G3064" s="102"/>
      <c r="H3064" s="100"/>
      <c r="I3064" s="35"/>
      <c r="J3064" s="35"/>
      <c r="K3064" s="125"/>
      <c r="L3064" s="145"/>
      <c r="M3064" s="112" t="str">
        <f t="shared" ref="M3064:M3127" si="76">YEAR(B3064)&amp;MONTH(B3064)&amp;D3064</f>
        <v>19001</v>
      </c>
    </row>
    <row r="3065" s="85" customFormat="1" ht="20.1" customHeight="1" spans="1:13">
      <c r="A3065" s="98"/>
      <c r="B3065" s="99"/>
      <c r="C3065" s="142"/>
      <c r="D3065" s="143"/>
      <c r="E3065" s="100"/>
      <c r="F3065" s="102"/>
      <c r="G3065" s="102"/>
      <c r="H3065" s="100"/>
      <c r="I3065" s="35"/>
      <c r="J3065" s="35"/>
      <c r="K3065" s="125"/>
      <c r="L3065" s="145"/>
      <c r="M3065" s="112" t="str">
        <f t="shared" si="76"/>
        <v>19001</v>
      </c>
    </row>
    <row r="3066" s="85" customFormat="1" ht="20.1" customHeight="1" spans="1:13">
      <c r="A3066" s="98"/>
      <c r="B3066" s="99"/>
      <c r="C3066" s="142"/>
      <c r="D3066" s="143"/>
      <c r="E3066" s="100"/>
      <c r="F3066" s="102"/>
      <c r="G3066" s="102"/>
      <c r="H3066" s="100"/>
      <c r="I3066" s="35"/>
      <c r="J3066" s="35"/>
      <c r="K3066" s="125"/>
      <c r="L3066" s="145"/>
      <c r="M3066" s="112" t="str">
        <f t="shared" si="76"/>
        <v>19001</v>
      </c>
    </row>
    <row r="3067" s="85" customFormat="1" ht="20.1" customHeight="1" spans="1:13">
      <c r="A3067" s="98"/>
      <c r="B3067" s="99"/>
      <c r="C3067" s="142"/>
      <c r="D3067" s="143"/>
      <c r="E3067" s="100"/>
      <c r="F3067" s="102"/>
      <c r="G3067" s="102"/>
      <c r="H3067" s="100"/>
      <c r="I3067" s="35"/>
      <c r="J3067" s="35"/>
      <c r="K3067" s="125"/>
      <c r="L3067" s="145"/>
      <c r="M3067" s="112" t="str">
        <f t="shared" si="76"/>
        <v>19001</v>
      </c>
    </row>
    <row r="3068" s="85" customFormat="1" ht="20.1" customHeight="1" spans="1:13">
      <c r="A3068" s="98"/>
      <c r="B3068" s="99"/>
      <c r="C3068" s="142"/>
      <c r="D3068" s="143"/>
      <c r="E3068" s="100"/>
      <c r="F3068" s="102"/>
      <c r="G3068" s="102"/>
      <c r="H3068" s="100"/>
      <c r="I3068" s="35"/>
      <c r="J3068" s="35"/>
      <c r="K3068" s="125"/>
      <c r="L3068" s="145"/>
      <c r="M3068" s="112" t="str">
        <f t="shared" si="76"/>
        <v>19001</v>
      </c>
    </row>
    <row r="3069" s="85" customFormat="1" ht="20.1" customHeight="1" spans="1:13">
      <c r="A3069" s="98"/>
      <c r="B3069" s="99"/>
      <c r="C3069" s="142"/>
      <c r="D3069" s="143"/>
      <c r="E3069" s="100"/>
      <c r="F3069" s="102"/>
      <c r="G3069" s="102"/>
      <c r="H3069" s="100"/>
      <c r="I3069" s="35"/>
      <c r="J3069" s="35"/>
      <c r="K3069" s="125"/>
      <c r="L3069" s="145"/>
      <c r="M3069" s="112" t="str">
        <f t="shared" si="76"/>
        <v>19001</v>
      </c>
    </row>
    <row r="3070" s="85" customFormat="1" ht="20.1" customHeight="1" spans="1:13">
      <c r="A3070" s="98"/>
      <c r="B3070" s="99"/>
      <c r="C3070" s="142"/>
      <c r="D3070" s="143"/>
      <c r="E3070" s="100"/>
      <c r="F3070" s="102"/>
      <c r="G3070" s="102"/>
      <c r="H3070" s="100"/>
      <c r="I3070" s="35"/>
      <c r="J3070" s="35"/>
      <c r="K3070" s="125"/>
      <c r="L3070" s="145"/>
      <c r="M3070" s="112" t="str">
        <f t="shared" si="76"/>
        <v>19001</v>
      </c>
    </row>
    <row r="3071" s="85" customFormat="1" ht="20.1" customHeight="1" spans="1:13">
      <c r="A3071" s="98"/>
      <c r="B3071" s="99"/>
      <c r="C3071" s="142"/>
      <c r="D3071" s="143"/>
      <c r="E3071" s="100"/>
      <c r="F3071" s="102"/>
      <c r="G3071" s="102"/>
      <c r="H3071" s="100"/>
      <c r="I3071" s="35"/>
      <c r="J3071" s="35"/>
      <c r="K3071" s="125"/>
      <c r="L3071" s="145"/>
      <c r="M3071" s="112" t="str">
        <f t="shared" si="76"/>
        <v>19001</v>
      </c>
    </row>
    <row r="3072" s="85" customFormat="1" ht="20.1" customHeight="1" spans="1:13">
      <c r="A3072" s="98"/>
      <c r="B3072" s="99"/>
      <c r="C3072" s="142"/>
      <c r="D3072" s="143"/>
      <c r="E3072" s="100"/>
      <c r="F3072" s="102"/>
      <c r="G3072" s="102"/>
      <c r="H3072" s="100"/>
      <c r="I3072" s="35"/>
      <c r="J3072" s="35"/>
      <c r="K3072" s="125"/>
      <c r="L3072" s="145"/>
      <c r="M3072" s="112" t="str">
        <f t="shared" si="76"/>
        <v>19001</v>
      </c>
    </row>
    <row r="3073" s="85" customFormat="1" ht="20.1" customHeight="1" spans="1:13">
      <c r="A3073" s="98"/>
      <c r="B3073" s="99"/>
      <c r="C3073" s="142"/>
      <c r="D3073" s="143"/>
      <c r="E3073" s="100"/>
      <c r="F3073" s="102"/>
      <c r="G3073" s="102"/>
      <c r="H3073" s="100"/>
      <c r="I3073" s="35"/>
      <c r="J3073" s="35"/>
      <c r="K3073" s="125"/>
      <c r="L3073" s="145"/>
      <c r="M3073" s="112" t="str">
        <f t="shared" si="76"/>
        <v>19001</v>
      </c>
    </row>
    <row r="3074" s="85" customFormat="1" ht="20.1" customHeight="1" spans="1:13">
      <c r="A3074" s="98"/>
      <c r="B3074" s="99"/>
      <c r="C3074" s="142"/>
      <c r="D3074" s="143"/>
      <c r="E3074" s="100"/>
      <c r="F3074" s="102"/>
      <c r="G3074" s="102"/>
      <c r="H3074" s="100"/>
      <c r="I3074" s="35"/>
      <c r="J3074" s="35"/>
      <c r="K3074" s="125"/>
      <c r="L3074" s="145"/>
      <c r="M3074" s="112" t="str">
        <f t="shared" si="76"/>
        <v>19001</v>
      </c>
    </row>
    <row r="3075" s="85" customFormat="1" ht="20.1" customHeight="1" spans="1:13">
      <c r="A3075" s="98"/>
      <c r="B3075" s="99"/>
      <c r="C3075" s="142"/>
      <c r="D3075" s="143"/>
      <c r="E3075" s="100"/>
      <c r="F3075" s="102"/>
      <c r="G3075" s="102"/>
      <c r="H3075" s="100"/>
      <c r="I3075" s="35"/>
      <c r="J3075" s="35"/>
      <c r="K3075" s="125"/>
      <c r="L3075" s="145"/>
      <c r="M3075" s="112" t="str">
        <f t="shared" si="76"/>
        <v>19001</v>
      </c>
    </row>
    <row r="3076" s="85" customFormat="1" ht="20.1" customHeight="1" spans="1:13">
      <c r="A3076" s="98"/>
      <c r="B3076" s="99"/>
      <c r="C3076" s="142"/>
      <c r="D3076" s="143"/>
      <c r="E3076" s="100"/>
      <c r="F3076" s="102"/>
      <c r="G3076" s="102"/>
      <c r="H3076" s="100"/>
      <c r="I3076" s="35"/>
      <c r="J3076" s="35"/>
      <c r="K3076" s="125"/>
      <c r="L3076" s="145"/>
      <c r="M3076" s="112" t="str">
        <f t="shared" si="76"/>
        <v>19001</v>
      </c>
    </row>
    <row r="3077" s="85" customFormat="1" ht="20.1" customHeight="1" spans="1:13">
      <c r="A3077" s="98"/>
      <c r="B3077" s="99"/>
      <c r="C3077" s="142"/>
      <c r="D3077" s="143"/>
      <c r="E3077" s="100"/>
      <c r="F3077" s="102"/>
      <c r="G3077" s="102"/>
      <c r="H3077" s="100"/>
      <c r="I3077" s="35"/>
      <c r="J3077" s="35"/>
      <c r="K3077" s="125"/>
      <c r="L3077" s="145"/>
      <c r="M3077" s="112" t="str">
        <f t="shared" si="76"/>
        <v>19001</v>
      </c>
    </row>
    <row r="3078" s="85" customFormat="1" ht="20.1" customHeight="1" spans="1:13">
      <c r="A3078" s="98"/>
      <c r="B3078" s="99"/>
      <c r="C3078" s="142"/>
      <c r="D3078" s="143"/>
      <c r="E3078" s="100"/>
      <c r="F3078" s="102"/>
      <c r="G3078" s="102"/>
      <c r="H3078" s="100"/>
      <c r="I3078" s="35"/>
      <c r="J3078" s="35"/>
      <c r="K3078" s="125"/>
      <c r="L3078" s="145"/>
      <c r="M3078" s="112" t="str">
        <f t="shared" si="76"/>
        <v>19001</v>
      </c>
    </row>
    <row r="3079" s="85" customFormat="1" ht="20.1" customHeight="1" spans="1:13">
      <c r="A3079" s="98"/>
      <c r="B3079" s="99"/>
      <c r="C3079" s="142"/>
      <c r="D3079" s="143"/>
      <c r="E3079" s="100"/>
      <c r="F3079" s="102"/>
      <c r="G3079" s="102"/>
      <c r="H3079" s="100"/>
      <c r="I3079" s="35"/>
      <c r="J3079" s="35"/>
      <c r="K3079" s="125"/>
      <c r="L3079" s="145"/>
      <c r="M3079" s="112" t="str">
        <f t="shared" si="76"/>
        <v>19001</v>
      </c>
    </row>
    <row r="3080" s="85" customFormat="1" ht="20.1" customHeight="1" spans="1:13">
      <c r="A3080" s="98"/>
      <c r="B3080" s="99"/>
      <c r="C3080" s="142"/>
      <c r="D3080" s="143"/>
      <c r="E3080" s="100"/>
      <c r="F3080" s="102"/>
      <c r="G3080" s="102"/>
      <c r="H3080" s="100"/>
      <c r="I3080" s="35"/>
      <c r="J3080" s="35"/>
      <c r="K3080" s="125"/>
      <c r="L3080" s="145"/>
      <c r="M3080" s="112" t="str">
        <f t="shared" si="76"/>
        <v>19001</v>
      </c>
    </row>
    <row r="3081" s="85" customFormat="1" ht="20.1" customHeight="1" spans="1:13">
      <c r="A3081" s="98"/>
      <c r="B3081" s="99"/>
      <c r="C3081" s="142"/>
      <c r="D3081" s="143"/>
      <c r="E3081" s="100"/>
      <c r="F3081" s="102"/>
      <c r="G3081" s="102"/>
      <c r="H3081" s="100"/>
      <c r="I3081" s="35"/>
      <c r="J3081" s="35"/>
      <c r="K3081" s="125"/>
      <c r="L3081" s="145"/>
      <c r="M3081" s="112" t="str">
        <f t="shared" si="76"/>
        <v>19001</v>
      </c>
    </row>
    <row r="3082" s="85" customFormat="1" ht="20.1" customHeight="1" spans="1:13">
      <c r="A3082" s="98"/>
      <c r="B3082" s="99"/>
      <c r="C3082" s="142"/>
      <c r="D3082" s="143"/>
      <c r="E3082" s="100"/>
      <c r="F3082" s="102"/>
      <c r="G3082" s="102"/>
      <c r="H3082" s="100"/>
      <c r="I3082" s="35"/>
      <c r="J3082" s="35"/>
      <c r="K3082" s="125"/>
      <c r="L3082" s="145"/>
      <c r="M3082" s="112" t="str">
        <f t="shared" si="76"/>
        <v>19001</v>
      </c>
    </row>
    <row r="3083" s="85" customFormat="1" ht="20.1" customHeight="1" spans="1:13">
      <c r="A3083" s="98"/>
      <c r="B3083" s="99"/>
      <c r="C3083" s="142"/>
      <c r="D3083" s="143"/>
      <c r="E3083" s="100"/>
      <c r="F3083" s="102"/>
      <c r="G3083" s="102"/>
      <c r="H3083" s="100"/>
      <c r="I3083" s="35"/>
      <c r="J3083" s="35"/>
      <c r="K3083" s="125"/>
      <c r="L3083" s="145"/>
      <c r="M3083" s="112" t="str">
        <f t="shared" si="76"/>
        <v>19001</v>
      </c>
    </row>
    <row r="3084" s="85" customFormat="1" ht="20.1" customHeight="1" spans="1:13">
      <c r="A3084" s="98"/>
      <c r="B3084" s="99"/>
      <c r="C3084" s="142"/>
      <c r="D3084" s="143"/>
      <c r="E3084" s="100"/>
      <c r="F3084" s="102"/>
      <c r="G3084" s="102"/>
      <c r="H3084" s="100"/>
      <c r="I3084" s="35"/>
      <c r="J3084" s="35"/>
      <c r="K3084" s="125"/>
      <c r="L3084" s="145"/>
      <c r="M3084" s="112" t="str">
        <f t="shared" si="76"/>
        <v>19001</v>
      </c>
    </row>
    <row r="3085" s="85" customFormat="1" ht="20.1" customHeight="1" spans="1:13">
      <c r="A3085" s="98"/>
      <c r="B3085" s="99"/>
      <c r="C3085" s="142"/>
      <c r="D3085" s="143"/>
      <c r="E3085" s="100"/>
      <c r="F3085" s="102"/>
      <c r="G3085" s="102"/>
      <c r="H3085" s="100"/>
      <c r="I3085" s="35"/>
      <c r="J3085" s="35"/>
      <c r="K3085" s="125"/>
      <c r="L3085" s="145"/>
      <c r="M3085" s="112" t="str">
        <f t="shared" si="76"/>
        <v>19001</v>
      </c>
    </row>
    <row r="3086" s="85" customFormat="1" ht="20.1" customHeight="1" spans="1:13">
      <c r="A3086" s="98"/>
      <c r="B3086" s="99"/>
      <c r="C3086" s="142"/>
      <c r="D3086" s="143"/>
      <c r="E3086" s="100"/>
      <c r="F3086" s="102"/>
      <c r="G3086" s="102"/>
      <c r="H3086" s="100"/>
      <c r="I3086" s="35"/>
      <c r="J3086" s="35"/>
      <c r="K3086" s="125"/>
      <c r="L3086" s="145"/>
      <c r="M3086" s="112" t="str">
        <f t="shared" si="76"/>
        <v>19001</v>
      </c>
    </row>
    <row r="3087" s="85" customFormat="1" ht="20.1" customHeight="1" spans="1:13">
      <c r="A3087" s="98"/>
      <c r="B3087" s="99"/>
      <c r="C3087" s="142"/>
      <c r="D3087" s="143"/>
      <c r="E3087" s="100"/>
      <c r="F3087" s="102"/>
      <c r="G3087" s="102"/>
      <c r="H3087" s="100"/>
      <c r="I3087" s="35"/>
      <c r="J3087" s="35"/>
      <c r="K3087" s="125"/>
      <c r="L3087" s="145"/>
      <c r="M3087" s="112" t="str">
        <f t="shared" si="76"/>
        <v>19001</v>
      </c>
    </row>
    <row r="3088" s="85" customFormat="1" ht="20.1" customHeight="1" spans="1:13">
      <c r="A3088" s="98"/>
      <c r="B3088" s="99"/>
      <c r="C3088" s="142"/>
      <c r="D3088" s="143"/>
      <c r="E3088" s="100"/>
      <c r="F3088" s="102"/>
      <c r="G3088" s="102"/>
      <c r="H3088" s="100"/>
      <c r="I3088" s="35"/>
      <c r="J3088" s="35"/>
      <c r="K3088" s="125"/>
      <c r="L3088" s="145"/>
      <c r="M3088" s="112" t="str">
        <f t="shared" si="76"/>
        <v>19001</v>
      </c>
    </row>
    <row r="3089" s="85" customFormat="1" ht="20.1" customHeight="1" spans="1:13">
      <c r="A3089" s="98"/>
      <c r="B3089" s="99"/>
      <c r="C3089" s="142"/>
      <c r="D3089" s="143"/>
      <c r="E3089" s="100"/>
      <c r="F3089" s="102"/>
      <c r="G3089" s="102"/>
      <c r="H3089" s="100"/>
      <c r="I3089" s="35"/>
      <c r="J3089" s="35"/>
      <c r="K3089" s="125"/>
      <c r="L3089" s="145"/>
      <c r="M3089" s="112" t="str">
        <f t="shared" si="76"/>
        <v>19001</v>
      </c>
    </row>
    <row r="3090" s="85" customFormat="1" ht="20.1" customHeight="1" spans="1:13">
      <c r="A3090" s="98"/>
      <c r="B3090" s="99"/>
      <c r="C3090" s="142"/>
      <c r="D3090" s="143"/>
      <c r="E3090" s="100"/>
      <c r="F3090" s="102"/>
      <c r="G3090" s="102"/>
      <c r="H3090" s="100"/>
      <c r="I3090" s="35"/>
      <c r="J3090" s="35"/>
      <c r="K3090" s="125"/>
      <c r="L3090" s="145"/>
      <c r="M3090" s="112" t="str">
        <f t="shared" si="76"/>
        <v>19001</v>
      </c>
    </row>
    <row r="3091" s="85" customFormat="1" ht="20.1" customHeight="1" spans="1:13">
      <c r="A3091" s="98"/>
      <c r="B3091" s="99"/>
      <c r="C3091" s="142"/>
      <c r="D3091" s="143"/>
      <c r="E3091" s="100"/>
      <c r="F3091" s="102"/>
      <c r="G3091" s="102"/>
      <c r="H3091" s="100"/>
      <c r="I3091" s="35"/>
      <c r="J3091" s="35"/>
      <c r="K3091" s="125"/>
      <c r="L3091" s="145"/>
      <c r="M3091" s="112" t="str">
        <f t="shared" si="76"/>
        <v>19001</v>
      </c>
    </row>
    <row r="3092" s="85" customFormat="1" ht="20.1" customHeight="1" spans="1:13">
      <c r="A3092" s="98"/>
      <c r="B3092" s="99"/>
      <c r="C3092" s="142"/>
      <c r="D3092" s="143"/>
      <c r="E3092" s="100"/>
      <c r="F3092" s="102"/>
      <c r="G3092" s="102"/>
      <c r="H3092" s="100"/>
      <c r="I3092" s="35"/>
      <c r="J3092" s="35"/>
      <c r="K3092" s="125"/>
      <c r="L3092" s="145"/>
      <c r="M3092" s="112" t="str">
        <f t="shared" si="76"/>
        <v>19001</v>
      </c>
    </row>
    <row r="3093" s="85" customFormat="1" ht="20.1" customHeight="1" spans="1:13">
      <c r="A3093" s="98"/>
      <c r="B3093" s="99"/>
      <c r="C3093" s="142"/>
      <c r="D3093" s="143"/>
      <c r="E3093" s="100"/>
      <c r="F3093" s="102"/>
      <c r="G3093" s="102"/>
      <c r="H3093" s="100"/>
      <c r="I3093" s="35"/>
      <c r="J3093" s="35"/>
      <c r="K3093" s="125"/>
      <c r="L3093" s="145"/>
      <c r="M3093" s="112" t="str">
        <f t="shared" si="76"/>
        <v>19001</v>
      </c>
    </row>
    <row r="3094" s="85" customFormat="1" ht="20.1" customHeight="1" spans="1:13">
      <c r="A3094" s="98"/>
      <c r="B3094" s="99"/>
      <c r="C3094" s="142"/>
      <c r="D3094" s="143"/>
      <c r="E3094" s="100"/>
      <c r="F3094" s="102"/>
      <c r="G3094" s="102"/>
      <c r="H3094" s="100"/>
      <c r="I3094" s="35"/>
      <c r="J3094" s="35"/>
      <c r="K3094" s="125"/>
      <c r="L3094" s="145"/>
      <c r="M3094" s="112" t="str">
        <f t="shared" si="76"/>
        <v>19001</v>
      </c>
    </row>
    <row r="3095" s="85" customFormat="1" ht="20.1" customHeight="1" spans="1:13">
      <c r="A3095" s="98"/>
      <c r="B3095" s="99"/>
      <c r="C3095" s="142"/>
      <c r="D3095" s="143"/>
      <c r="E3095" s="100"/>
      <c r="F3095" s="102"/>
      <c r="G3095" s="102"/>
      <c r="H3095" s="100"/>
      <c r="I3095" s="35"/>
      <c r="J3095" s="35"/>
      <c r="K3095" s="125"/>
      <c r="L3095" s="145"/>
      <c r="M3095" s="112" t="str">
        <f t="shared" si="76"/>
        <v>19001</v>
      </c>
    </row>
    <row r="3096" s="85" customFormat="1" ht="20.1" customHeight="1" spans="1:13">
      <c r="A3096" s="98"/>
      <c r="B3096" s="99"/>
      <c r="C3096" s="142"/>
      <c r="D3096" s="143"/>
      <c r="E3096" s="100"/>
      <c r="F3096" s="102"/>
      <c r="G3096" s="102"/>
      <c r="H3096" s="100"/>
      <c r="I3096" s="35"/>
      <c r="J3096" s="35"/>
      <c r="K3096" s="125"/>
      <c r="L3096" s="145"/>
      <c r="M3096" s="112" t="str">
        <f t="shared" si="76"/>
        <v>19001</v>
      </c>
    </row>
    <row r="3097" s="85" customFormat="1" ht="20.1" customHeight="1" spans="1:13">
      <c r="A3097" s="98"/>
      <c r="B3097" s="99"/>
      <c r="C3097" s="142"/>
      <c r="D3097" s="143"/>
      <c r="E3097" s="100"/>
      <c r="F3097" s="102"/>
      <c r="G3097" s="102"/>
      <c r="H3097" s="100"/>
      <c r="I3097" s="35"/>
      <c r="J3097" s="35"/>
      <c r="K3097" s="125"/>
      <c r="L3097" s="145"/>
      <c r="M3097" s="112" t="str">
        <f t="shared" si="76"/>
        <v>19001</v>
      </c>
    </row>
    <row r="3098" s="85" customFormat="1" ht="20.1" customHeight="1" spans="1:13">
      <c r="A3098" s="98"/>
      <c r="B3098" s="99"/>
      <c r="C3098" s="142"/>
      <c r="D3098" s="143"/>
      <c r="E3098" s="100"/>
      <c r="F3098" s="102"/>
      <c r="G3098" s="102"/>
      <c r="H3098" s="100"/>
      <c r="I3098" s="35"/>
      <c r="J3098" s="35"/>
      <c r="K3098" s="125"/>
      <c r="L3098" s="145"/>
      <c r="M3098" s="112" t="str">
        <f t="shared" si="76"/>
        <v>19001</v>
      </c>
    </row>
    <row r="3099" s="85" customFormat="1" ht="20.1" customHeight="1" spans="1:13">
      <c r="A3099" s="98"/>
      <c r="B3099" s="99"/>
      <c r="C3099" s="142"/>
      <c r="D3099" s="143"/>
      <c r="E3099" s="100"/>
      <c r="F3099" s="102"/>
      <c r="G3099" s="102"/>
      <c r="H3099" s="100"/>
      <c r="I3099" s="35"/>
      <c r="J3099" s="35"/>
      <c r="K3099" s="125"/>
      <c r="L3099" s="145"/>
      <c r="M3099" s="112" t="str">
        <f t="shared" si="76"/>
        <v>19001</v>
      </c>
    </row>
    <row r="3100" s="85" customFormat="1" ht="20.1" customHeight="1" spans="1:13">
      <c r="A3100" s="98"/>
      <c r="B3100" s="99"/>
      <c r="C3100" s="142"/>
      <c r="D3100" s="143"/>
      <c r="E3100" s="100"/>
      <c r="F3100" s="102"/>
      <c r="G3100" s="102"/>
      <c r="H3100" s="100"/>
      <c r="I3100" s="35"/>
      <c r="J3100" s="35"/>
      <c r="K3100" s="125"/>
      <c r="L3100" s="145"/>
      <c r="M3100" s="112" t="str">
        <f t="shared" si="76"/>
        <v>19001</v>
      </c>
    </row>
    <row r="3101" s="85" customFormat="1" ht="20.1" customHeight="1" spans="1:13">
      <c r="A3101" s="98"/>
      <c r="B3101" s="99"/>
      <c r="C3101" s="142"/>
      <c r="D3101" s="143"/>
      <c r="E3101" s="100"/>
      <c r="F3101" s="102"/>
      <c r="G3101" s="102"/>
      <c r="H3101" s="100"/>
      <c r="I3101" s="35"/>
      <c r="J3101" s="35"/>
      <c r="K3101" s="125"/>
      <c r="L3101" s="145"/>
      <c r="M3101" s="112" t="str">
        <f t="shared" si="76"/>
        <v>19001</v>
      </c>
    </row>
    <row r="3102" s="85" customFormat="1" ht="20.1" customHeight="1" spans="1:13">
      <c r="A3102" s="98"/>
      <c r="B3102" s="99"/>
      <c r="C3102" s="142"/>
      <c r="D3102" s="143"/>
      <c r="E3102" s="100"/>
      <c r="F3102" s="102"/>
      <c r="G3102" s="102"/>
      <c r="H3102" s="100"/>
      <c r="I3102" s="35"/>
      <c r="J3102" s="35"/>
      <c r="K3102" s="125"/>
      <c r="L3102" s="145"/>
      <c r="M3102" s="112" t="str">
        <f t="shared" si="76"/>
        <v>19001</v>
      </c>
    </row>
    <row r="3103" s="85" customFormat="1" ht="20.1" customHeight="1" spans="1:13">
      <c r="A3103" s="98"/>
      <c r="B3103" s="99"/>
      <c r="C3103" s="142"/>
      <c r="D3103" s="143"/>
      <c r="E3103" s="100"/>
      <c r="F3103" s="102"/>
      <c r="G3103" s="102"/>
      <c r="H3103" s="100"/>
      <c r="I3103" s="35"/>
      <c r="J3103" s="35"/>
      <c r="K3103" s="125"/>
      <c r="L3103" s="145"/>
      <c r="M3103" s="112" t="str">
        <f t="shared" si="76"/>
        <v>19001</v>
      </c>
    </row>
    <row r="3104" s="85" customFormat="1" ht="20.1" customHeight="1" spans="1:13">
      <c r="A3104" s="98"/>
      <c r="B3104" s="99"/>
      <c r="C3104" s="142"/>
      <c r="D3104" s="143"/>
      <c r="E3104" s="100"/>
      <c r="F3104" s="102"/>
      <c r="G3104" s="102"/>
      <c r="H3104" s="100"/>
      <c r="I3104" s="35"/>
      <c r="J3104" s="35"/>
      <c r="K3104" s="125"/>
      <c r="L3104" s="145"/>
      <c r="M3104" s="112" t="str">
        <f t="shared" si="76"/>
        <v>19001</v>
      </c>
    </row>
    <row r="3105" s="85" customFormat="1" ht="20.1" customHeight="1" spans="1:13">
      <c r="A3105" s="98"/>
      <c r="B3105" s="99"/>
      <c r="C3105" s="142"/>
      <c r="D3105" s="143"/>
      <c r="E3105" s="100"/>
      <c r="F3105" s="102"/>
      <c r="G3105" s="102"/>
      <c r="H3105" s="100"/>
      <c r="I3105" s="35"/>
      <c r="J3105" s="35"/>
      <c r="K3105" s="125"/>
      <c r="L3105" s="145"/>
      <c r="M3105" s="112" t="str">
        <f t="shared" si="76"/>
        <v>19001</v>
      </c>
    </row>
    <row r="3106" s="85" customFormat="1" ht="20.1" customHeight="1" spans="1:13">
      <c r="A3106" s="98"/>
      <c r="B3106" s="99"/>
      <c r="C3106" s="142"/>
      <c r="D3106" s="143"/>
      <c r="E3106" s="100"/>
      <c r="F3106" s="102"/>
      <c r="G3106" s="102"/>
      <c r="H3106" s="100"/>
      <c r="I3106" s="35"/>
      <c r="J3106" s="35"/>
      <c r="K3106" s="125"/>
      <c r="L3106" s="145"/>
      <c r="M3106" s="112" t="str">
        <f t="shared" si="76"/>
        <v>19001</v>
      </c>
    </row>
    <row r="3107" s="85" customFormat="1" ht="20.1" customHeight="1" spans="1:13">
      <c r="A3107" s="98"/>
      <c r="B3107" s="99"/>
      <c r="C3107" s="142"/>
      <c r="D3107" s="143"/>
      <c r="E3107" s="100"/>
      <c r="F3107" s="102"/>
      <c r="G3107" s="102"/>
      <c r="H3107" s="100"/>
      <c r="I3107" s="35"/>
      <c r="J3107" s="35"/>
      <c r="K3107" s="125"/>
      <c r="L3107" s="145"/>
      <c r="M3107" s="112" t="str">
        <f t="shared" si="76"/>
        <v>19001</v>
      </c>
    </row>
    <row r="3108" s="85" customFormat="1" ht="20.1" customHeight="1" spans="1:13">
      <c r="A3108" s="98"/>
      <c r="B3108" s="99"/>
      <c r="C3108" s="142"/>
      <c r="D3108" s="143"/>
      <c r="E3108" s="100"/>
      <c r="F3108" s="102"/>
      <c r="G3108" s="102"/>
      <c r="H3108" s="100"/>
      <c r="I3108" s="35"/>
      <c r="J3108" s="35"/>
      <c r="K3108" s="125"/>
      <c r="L3108" s="145"/>
      <c r="M3108" s="112" t="str">
        <f t="shared" si="76"/>
        <v>19001</v>
      </c>
    </row>
    <row r="3109" s="85" customFormat="1" ht="20.1" customHeight="1" spans="1:13">
      <c r="A3109" s="98"/>
      <c r="B3109" s="99"/>
      <c r="C3109" s="142"/>
      <c r="D3109" s="143"/>
      <c r="E3109" s="100"/>
      <c r="F3109" s="102"/>
      <c r="G3109" s="102"/>
      <c r="H3109" s="100"/>
      <c r="I3109" s="35"/>
      <c r="J3109" s="35"/>
      <c r="K3109" s="125"/>
      <c r="L3109" s="145"/>
      <c r="M3109" s="112" t="str">
        <f t="shared" si="76"/>
        <v>19001</v>
      </c>
    </row>
    <row r="3110" s="85" customFormat="1" ht="20.1" customHeight="1" spans="1:13">
      <c r="A3110" s="98"/>
      <c r="B3110" s="99"/>
      <c r="C3110" s="142"/>
      <c r="D3110" s="143"/>
      <c r="E3110" s="100"/>
      <c r="F3110" s="102"/>
      <c r="G3110" s="102"/>
      <c r="H3110" s="100"/>
      <c r="I3110" s="35"/>
      <c r="J3110" s="35"/>
      <c r="K3110" s="125"/>
      <c r="L3110" s="145"/>
      <c r="M3110" s="112" t="str">
        <f t="shared" si="76"/>
        <v>19001</v>
      </c>
    </row>
    <row r="3111" s="85" customFormat="1" ht="20.1" customHeight="1" spans="1:13">
      <c r="A3111" s="98"/>
      <c r="B3111" s="99"/>
      <c r="C3111" s="142"/>
      <c r="D3111" s="143"/>
      <c r="E3111" s="100"/>
      <c r="F3111" s="102"/>
      <c r="G3111" s="102"/>
      <c r="H3111" s="100"/>
      <c r="I3111" s="35"/>
      <c r="J3111" s="35"/>
      <c r="K3111" s="125"/>
      <c r="L3111" s="145"/>
      <c r="M3111" s="112" t="str">
        <f t="shared" si="76"/>
        <v>19001</v>
      </c>
    </row>
    <row r="3112" s="85" customFormat="1" ht="20.1" customHeight="1" spans="1:13">
      <c r="A3112" s="98"/>
      <c r="B3112" s="99"/>
      <c r="C3112" s="142"/>
      <c r="D3112" s="143"/>
      <c r="E3112" s="100"/>
      <c r="F3112" s="102"/>
      <c r="G3112" s="102"/>
      <c r="H3112" s="100"/>
      <c r="I3112" s="35"/>
      <c r="J3112" s="35"/>
      <c r="K3112" s="125"/>
      <c r="L3112" s="145"/>
      <c r="M3112" s="112" t="str">
        <f t="shared" si="76"/>
        <v>19001</v>
      </c>
    </row>
    <row r="3113" s="85" customFormat="1" ht="20.1" customHeight="1" spans="1:13">
      <c r="A3113" s="98"/>
      <c r="B3113" s="99"/>
      <c r="C3113" s="142"/>
      <c r="D3113" s="143"/>
      <c r="E3113" s="100"/>
      <c r="F3113" s="102"/>
      <c r="G3113" s="102"/>
      <c r="H3113" s="100"/>
      <c r="I3113" s="35"/>
      <c r="J3113" s="35"/>
      <c r="K3113" s="125"/>
      <c r="L3113" s="145"/>
      <c r="M3113" s="112" t="str">
        <f t="shared" si="76"/>
        <v>19001</v>
      </c>
    </row>
    <row r="3114" s="85" customFormat="1" ht="20.1" customHeight="1" spans="1:13">
      <c r="A3114" s="98"/>
      <c r="B3114" s="99"/>
      <c r="C3114" s="142"/>
      <c r="D3114" s="143"/>
      <c r="E3114" s="100"/>
      <c r="F3114" s="102"/>
      <c r="G3114" s="102"/>
      <c r="H3114" s="100"/>
      <c r="I3114" s="35"/>
      <c r="J3114" s="35"/>
      <c r="K3114" s="125"/>
      <c r="L3114" s="145"/>
      <c r="M3114" s="112" t="str">
        <f t="shared" si="76"/>
        <v>19001</v>
      </c>
    </row>
    <row r="3115" s="85" customFormat="1" ht="20.1" customHeight="1" spans="1:13">
      <c r="A3115" s="98"/>
      <c r="B3115" s="99"/>
      <c r="C3115" s="142"/>
      <c r="D3115" s="143"/>
      <c r="E3115" s="100"/>
      <c r="F3115" s="102"/>
      <c r="G3115" s="102"/>
      <c r="H3115" s="100"/>
      <c r="I3115" s="35"/>
      <c r="J3115" s="35"/>
      <c r="K3115" s="125"/>
      <c r="L3115" s="145"/>
      <c r="M3115" s="112" t="str">
        <f t="shared" si="76"/>
        <v>19001</v>
      </c>
    </row>
    <row r="3116" s="85" customFormat="1" ht="20.1" customHeight="1" spans="1:13">
      <c r="A3116" s="98"/>
      <c r="B3116" s="99"/>
      <c r="C3116" s="142"/>
      <c r="D3116" s="143"/>
      <c r="E3116" s="100"/>
      <c r="F3116" s="102"/>
      <c r="G3116" s="102"/>
      <c r="H3116" s="100"/>
      <c r="I3116" s="35"/>
      <c r="J3116" s="35"/>
      <c r="K3116" s="125"/>
      <c r="L3116" s="145"/>
      <c r="M3116" s="112" t="str">
        <f t="shared" si="76"/>
        <v>19001</v>
      </c>
    </row>
    <row r="3117" s="85" customFormat="1" ht="20.1" customHeight="1" spans="1:13">
      <c r="A3117" s="98"/>
      <c r="B3117" s="99"/>
      <c r="C3117" s="142"/>
      <c r="D3117" s="143"/>
      <c r="E3117" s="100"/>
      <c r="F3117" s="102"/>
      <c r="G3117" s="102"/>
      <c r="H3117" s="100"/>
      <c r="I3117" s="35"/>
      <c r="J3117" s="35"/>
      <c r="K3117" s="125"/>
      <c r="L3117" s="145"/>
      <c r="M3117" s="112" t="str">
        <f t="shared" si="76"/>
        <v>19001</v>
      </c>
    </row>
    <row r="3118" s="85" customFormat="1" ht="20.1" customHeight="1" spans="1:13">
      <c r="A3118" s="98"/>
      <c r="B3118" s="99"/>
      <c r="C3118" s="142"/>
      <c r="D3118" s="143"/>
      <c r="E3118" s="100"/>
      <c r="F3118" s="102"/>
      <c r="G3118" s="102"/>
      <c r="H3118" s="100"/>
      <c r="I3118" s="35"/>
      <c r="J3118" s="35"/>
      <c r="K3118" s="125"/>
      <c r="L3118" s="145"/>
      <c r="M3118" s="112" t="str">
        <f t="shared" si="76"/>
        <v>19001</v>
      </c>
    </row>
    <row r="3119" s="85" customFormat="1" ht="20.1" customHeight="1" spans="1:13">
      <c r="A3119" s="98"/>
      <c r="B3119" s="99"/>
      <c r="C3119" s="142"/>
      <c r="D3119" s="143"/>
      <c r="E3119" s="100"/>
      <c r="F3119" s="102"/>
      <c r="G3119" s="102"/>
      <c r="H3119" s="100"/>
      <c r="I3119" s="35"/>
      <c r="J3119" s="35"/>
      <c r="K3119" s="125"/>
      <c r="L3119" s="145"/>
      <c r="M3119" s="112" t="str">
        <f t="shared" si="76"/>
        <v>19001</v>
      </c>
    </row>
    <row r="3120" s="85" customFormat="1" ht="20.1" customHeight="1" spans="1:13">
      <c r="A3120" s="98"/>
      <c r="B3120" s="99"/>
      <c r="C3120" s="142"/>
      <c r="D3120" s="143"/>
      <c r="E3120" s="100"/>
      <c r="F3120" s="102"/>
      <c r="G3120" s="102"/>
      <c r="H3120" s="100"/>
      <c r="I3120" s="35"/>
      <c r="J3120" s="35"/>
      <c r="K3120" s="125"/>
      <c r="L3120" s="145"/>
      <c r="M3120" s="112" t="str">
        <f t="shared" si="76"/>
        <v>19001</v>
      </c>
    </row>
    <row r="3121" s="85" customFormat="1" ht="20.1" customHeight="1" spans="1:13">
      <c r="A3121" s="98"/>
      <c r="B3121" s="99"/>
      <c r="C3121" s="142"/>
      <c r="D3121" s="143"/>
      <c r="E3121" s="100"/>
      <c r="F3121" s="102"/>
      <c r="G3121" s="102"/>
      <c r="H3121" s="100"/>
      <c r="I3121" s="35"/>
      <c r="J3121" s="35"/>
      <c r="K3121" s="125"/>
      <c r="L3121" s="145"/>
      <c r="M3121" s="112" t="str">
        <f t="shared" si="76"/>
        <v>19001</v>
      </c>
    </row>
    <row r="3122" s="85" customFormat="1" ht="20.1" customHeight="1" spans="1:13">
      <c r="A3122" s="98"/>
      <c r="B3122" s="99"/>
      <c r="C3122" s="142"/>
      <c r="D3122" s="143"/>
      <c r="E3122" s="100"/>
      <c r="F3122" s="102"/>
      <c r="G3122" s="102"/>
      <c r="H3122" s="100"/>
      <c r="I3122" s="35"/>
      <c r="J3122" s="35"/>
      <c r="K3122" s="125"/>
      <c r="L3122" s="145"/>
      <c r="M3122" s="112" t="str">
        <f t="shared" si="76"/>
        <v>19001</v>
      </c>
    </row>
    <row r="3123" s="85" customFormat="1" ht="20.1" customHeight="1" spans="1:13">
      <c r="A3123" s="98"/>
      <c r="B3123" s="99"/>
      <c r="C3123" s="142"/>
      <c r="D3123" s="143"/>
      <c r="E3123" s="100"/>
      <c r="F3123" s="102"/>
      <c r="G3123" s="102"/>
      <c r="H3123" s="100"/>
      <c r="I3123" s="35"/>
      <c r="J3123" s="35"/>
      <c r="K3123" s="125"/>
      <c r="L3123" s="145"/>
      <c r="M3123" s="112" t="str">
        <f t="shared" si="76"/>
        <v>19001</v>
      </c>
    </row>
    <row r="3124" s="85" customFormat="1" ht="20.1" customHeight="1" spans="1:13">
      <c r="A3124" s="98"/>
      <c r="B3124" s="99"/>
      <c r="C3124" s="142"/>
      <c r="D3124" s="143"/>
      <c r="E3124" s="100"/>
      <c r="F3124" s="102"/>
      <c r="G3124" s="102"/>
      <c r="H3124" s="100"/>
      <c r="I3124" s="35"/>
      <c r="J3124" s="35"/>
      <c r="K3124" s="125"/>
      <c r="L3124" s="145"/>
      <c r="M3124" s="112" t="str">
        <f t="shared" si="76"/>
        <v>19001</v>
      </c>
    </row>
    <row r="3125" s="85" customFormat="1" ht="20.1" customHeight="1" spans="1:13">
      <c r="A3125" s="98"/>
      <c r="B3125" s="99"/>
      <c r="C3125" s="142"/>
      <c r="D3125" s="143"/>
      <c r="E3125" s="100"/>
      <c r="F3125" s="102"/>
      <c r="G3125" s="102"/>
      <c r="H3125" s="100"/>
      <c r="I3125" s="35"/>
      <c r="J3125" s="35"/>
      <c r="K3125" s="125"/>
      <c r="L3125" s="145"/>
      <c r="M3125" s="112" t="str">
        <f t="shared" si="76"/>
        <v>19001</v>
      </c>
    </row>
    <row r="3126" s="85" customFormat="1" ht="20.1" customHeight="1" spans="1:13">
      <c r="A3126" s="98"/>
      <c r="B3126" s="99"/>
      <c r="C3126" s="142"/>
      <c r="D3126" s="143"/>
      <c r="E3126" s="100"/>
      <c r="F3126" s="102"/>
      <c r="G3126" s="102"/>
      <c r="H3126" s="100"/>
      <c r="I3126" s="35"/>
      <c r="J3126" s="35"/>
      <c r="K3126" s="125"/>
      <c r="L3126" s="145"/>
      <c r="M3126" s="112" t="str">
        <f t="shared" si="76"/>
        <v>19001</v>
      </c>
    </row>
    <row r="3127" s="85" customFormat="1" ht="20.1" customHeight="1" spans="1:13">
      <c r="A3127" s="98"/>
      <c r="B3127" s="99"/>
      <c r="C3127" s="142"/>
      <c r="D3127" s="143"/>
      <c r="E3127" s="100"/>
      <c r="F3127" s="102"/>
      <c r="G3127" s="102"/>
      <c r="H3127" s="100"/>
      <c r="I3127" s="35"/>
      <c r="J3127" s="35"/>
      <c r="K3127" s="125"/>
      <c r="L3127" s="145"/>
      <c r="M3127" s="112" t="str">
        <f t="shared" si="76"/>
        <v>19001</v>
      </c>
    </row>
    <row r="3128" s="85" customFormat="1" ht="20.1" customHeight="1" spans="1:13">
      <c r="A3128" s="98"/>
      <c r="B3128" s="99"/>
      <c r="C3128" s="142"/>
      <c r="D3128" s="143"/>
      <c r="E3128" s="100"/>
      <c r="F3128" s="102"/>
      <c r="G3128" s="102"/>
      <c r="H3128" s="100"/>
      <c r="I3128" s="35"/>
      <c r="J3128" s="35"/>
      <c r="K3128" s="125"/>
      <c r="L3128" s="145"/>
      <c r="M3128" s="112" t="str">
        <f t="shared" ref="M3128:M3164" si="77">YEAR(B3128)&amp;MONTH(B3128)&amp;D3128</f>
        <v>19001</v>
      </c>
    </row>
    <row r="3129" s="85" customFormat="1" ht="20.1" customHeight="1" spans="1:13">
      <c r="A3129" s="98"/>
      <c r="B3129" s="99"/>
      <c r="C3129" s="142"/>
      <c r="D3129" s="143"/>
      <c r="E3129" s="100"/>
      <c r="F3129" s="102"/>
      <c r="G3129" s="102"/>
      <c r="H3129" s="100"/>
      <c r="I3129" s="35"/>
      <c r="J3129" s="35"/>
      <c r="K3129" s="125"/>
      <c r="L3129" s="145"/>
      <c r="M3129" s="112" t="str">
        <f t="shared" si="77"/>
        <v>19001</v>
      </c>
    </row>
    <row r="3130" s="85" customFormat="1" ht="20.1" customHeight="1" spans="1:13">
      <c r="A3130" s="98"/>
      <c r="B3130" s="99"/>
      <c r="C3130" s="142"/>
      <c r="D3130" s="143"/>
      <c r="E3130" s="100"/>
      <c r="F3130" s="102"/>
      <c r="G3130" s="102"/>
      <c r="H3130" s="100"/>
      <c r="I3130" s="35"/>
      <c r="J3130" s="35"/>
      <c r="K3130" s="125"/>
      <c r="L3130" s="145"/>
      <c r="M3130" s="112" t="str">
        <f t="shared" si="77"/>
        <v>19001</v>
      </c>
    </row>
    <row r="3131" s="85" customFormat="1" ht="20.1" customHeight="1" spans="1:13">
      <c r="A3131" s="98"/>
      <c r="B3131" s="99"/>
      <c r="C3131" s="142"/>
      <c r="D3131" s="143"/>
      <c r="E3131" s="100"/>
      <c r="F3131" s="102"/>
      <c r="G3131" s="102"/>
      <c r="H3131" s="100"/>
      <c r="I3131" s="35"/>
      <c r="J3131" s="35"/>
      <c r="K3131" s="125"/>
      <c r="L3131" s="145"/>
      <c r="M3131" s="112" t="str">
        <f t="shared" si="77"/>
        <v>19001</v>
      </c>
    </row>
    <row r="3132" s="85" customFormat="1" ht="20.1" customHeight="1" spans="1:13">
      <c r="A3132" s="98"/>
      <c r="B3132" s="99"/>
      <c r="C3132" s="142"/>
      <c r="D3132" s="143"/>
      <c r="E3132" s="100"/>
      <c r="F3132" s="102"/>
      <c r="G3132" s="102"/>
      <c r="H3132" s="100"/>
      <c r="I3132" s="35"/>
      <c r="J3132" s="35"/>
      <c r="K3132" s="125"/>
      <c r="L3132" s="145"/>
      <c r="M3132" s="112" t="str">
        <f t="shared" si="77"/>
        <v>19001</v>
      </c>
    </row>
    <row r="3133" s="85" customFormat="1" ht="20.1" customHeight="1" spans="1:13">
      <c r="A3133" s="98"/>
      <c r="B3133" s="99"/>
      <c r="C3133" s="142"/>
      <c r="D3133" s="143"/>
      <c r="E3133" s="100"/>
      <c r="F3133" s="102"/>
      <c r="G3133" s="102"/>
      <c r="H3133" s="100"/>
      <c r="I3133" s="35"/>
      <c r="J3133" s="35"/>
      <c r="K3133" s="125"/>
      <c r="L3133" s="145"/>
      <c r="M3133" s="112" t="str">
        <f t="shared" si="77"/>
        <v>19001</v>
      </c>
    </row>
    <row r="3134" s="85" customFormat="1" ht="20.1" customHeight="1" spans="1:13">
      <c r="A3134" s="98"/>
      <c r="B3134" s="99"/>
      <c r="C3134" s="142"/>
      <c r="D3134" s="143"/>
      <c r="E3134" s="100"/>
      <c r="F3134" s="102"/>
      <c r="G3134" s="102"/>
      <c r="H3134" s="100"/>
      <c r="I3134" s="35"/>
      <c r="J3134" s="35"/>
      <c r="K3134" s="125"/>
      <c r="L3134" s="145"/>
      <c r="M3134" s="112" t="str">
        <f t="shared" si="77"/>
        <v>19001</v>
      </c>
    </row>
    <row r="3135" s="85" customFormat="1" ht="20.1" customHeight="1" spans="1:13">
      <c r="A3135" s="98"/>
      <c r="B3135" s="99"/>
      <c r="C3135" s="142"/>
      <c r="D3135" s="143"/>
      <c r="E3135" s="100"/>
      <c r="F3135" s="102"/>
      <c r="G3135" s="102"/>
      <c r="H3135" s="100"/>
      <c r="I3135" s="35"/>
      <c r="J3135" s="35"/>
      <c r="K3135" s="125"/>
      <c r="L3135" s="145"/>
      <c r="M3135" s="112" t="str">
        <f t="shared" si="77"/>
        <v>19001</v>
      </c>
    </row>
    <row r="3136" s="85" customFormat="1" ht="20.1" customHeight="1" spans="1:13">
      <c r="A3136" s="98"/>
      <c r="B3136" s="99"/>
      <c r="C3136" s="142"/>
      <c r="D3136" s="143"/>
      <c r="E3136" s="100"/>
      <c r="F3136" s="102"/>
      <c r="G3136" s="102"/>
      <c r="H3136" s="100"/>
      <c r="I3136" s="35"/>
      <c r="J3136" s="35"/>
      <c r="K3136" s="125"/>
      <c r="L3136" s="145"/>
      <c r="M3136" s="112" t="str">
        <f t="shared" si="77"/>
        <v>19001</v>
      </c>
    </row>
    <row r="3137" s="85" customFormat="1" ht="20.1" customHeight="1" spans="1:13">
      <c r="A3137" s="98"/>
      <c r="B3137" s="99"/>
      <c r="C3137" s="142"/>
      <c r="D3137" s="143"/>
      <c r="E3137" s="100"/>
      <c r="F3137" s="102"/>
      <c r="G3137" s="102"/>
      <c r="H3137" s="100"/>
      <c r="I3137" s="35"/>
      <c r="J3137" s="35"/>
      <c r="K3137" s="125"/>
      <c r="L3137" s="145"/>
      <c r="M3137" s="112" t="str">
        <f t="shared" si="77"/>
        <v>19001</v>
      </c>
    </row>
    <row r="3138" s="85" customFormat="1" ht="20.1" customHeight="1" spans="1:13">
      <c r="A3138" s="98"/>
      <c r="B3138" s="99"/>
      <c r="C3138" s="142"/>
      <c r="D3138" s="143"/>
      <c r="E3138" s="100"/>
      <c r="F3138" s="102"/>
      <c r="G3138" s="102"/>
      <c r="H3138" s="100"/>
      <c r="I3138" s="35"/>
      <c r="J3138" s="35"/>
      <c r="K3138" s="125"/>
      <c r="L3138" s="145"/>
      <c r="M3138" s="112" t="str">
        <f t="shared" si="77"/>
        <v>19001</v>
      </c>
    </row>
    <row r="3139" s="85" customFormat="1" ht="20.1" customHeight="1" spans="1:13">
      <c r="A3139" s="98"/>
      <c r="B3139" s="99"/>
      <c r="C3139" s="142"/>
      <c r="D3139" s="143"/>
      <c r="E3139" s="100"/>
      <c r="F3139" s="102"/>
      <c r="G3139" s="102"/>
      <c r="H3139" s="100"/>
      <c r="I3139" s="35"/>
      <c r="J3139" s="35"/>
      <c r="K3139" s="125"/>
      <c r="L3139" s="145"/>
      <c r="M3139" s="112" t="str">
        <f t="shared" si="77"/>
        <v>19001</v>
      </c>
    </row>
    <row r="3140" s="85" customFormat="1" ht="20.1" customHeight="1" spans="1:13">
      <c r="A3140" s="98"/>
      <c r="B3140" s="99"/>
      <c r="C3140" s="142"/>
      <c r="D3140" s="143"/>
      <c r="E3140" s="100"/>
      <c r="F3140" s="102"/>
      <c r="G3140" s="102"/>
      <c r="H3140" s="100"/>
      <c r="I3140" s="35"/>
      <c r="J3140" s="35"/>
      <c r="K3140" s="125"/>
      <c r="L3140" s="145"/>
      <c r="M3140" s="112" t="str">
        <f t="shared" si="77"/>
        <v>19001</v>
      </c>
    </row>
    <row r="3141" s="85" customFormat="1" ht="20.1" customHeight="1" spans="1:13">
      <c r="A3141" s="98"/>
      <c r="B3141" s="99"/>
      <c r="C3141" s="142"/>
      <c r="D3141" s="143"/>
      <c r="E3141" s="100"/>
      <c r="F3141" s="102"/>
      <c r="G3141" s="102"/>
      <c r="H3141" s="100"/>
      <c r="I3141" s="35"/>
      <c r="J3141" s="35"/>
      <c r="K3141" s="125"/>
      <c r="L3141" s="145"/>
      <c r="M3141" s="112" t="str">
        <f t="shared" si="77"/>
        <v>19001</v>
      </c>
    </row>
    <row r="3142" s="85" customFormat="1" ht="20.1" customHeight="1" spans="1:13">
      <c r="A3142" s="98"/>
      <c r="B3142" s="99"/>
      <c r="C3142" s="142"/>
      <c r="D3142" s="143"/>
      <c r="E3142" s="100"/>
      <c r="F3142" s="102"/>
      <c r="G3142" s="102"/>
      <c r="H3142" s="100"/>
      <c r="I3142" s="35"/>
      <c r="J3142" s="35"/>
      <c r="K3142" s="125"/>
      <c r="L3142" s="145"/>
      <c r="M3142" s="112" t="str">
        <f t="shared" si="77"/>
        <v>19001</v>
      </c>
    </row>
    <row r="3143" s="85" customFormat="1" ht="20.1" customHeight="1" spans="1:13">
      <c r="A3143" s="98"/>
      <c r="B3143" s="99"/>
      <c r="C3143" s="142"/>
      <c r="D3143" s="143"/>
      <c r="E3143" s="100"/>
      <c r="F3143" s="102"/>
      <c r="G3143" s="102"/>
      <c r="H3143" s="100"/>
      <c r="I3143" s="35"/>
      <c r="J3143" s="35"/>
      <c r="K3143" s="125"/>
      <c r="L3143" s="145"/>
      <c r="M3143" s="112" t="str">
        <f t="shared" si="77"/>
        <v>19001</v>
      </c>
    </row>
    <row r="3144" s="85" customFormat="1" ht="20.1" customHeight="1" spans="1:13">
      <c r="A3144" s="98"/>
      <c r="B3144" s="99"/>
      <c r="C3144" s="142"/>
      <c r="D3144" s="143"/>
      <c r="E3144" s="100"/>
      <c r="F3144" s="102"/>
      <c r="G3144" s="102"/>
      <c r="H3144" s="100"/>
      <c r="I3144" s="35"/>
      <c r="J3144" s="35"/>
      <c r="K3144" s="125"/>
      <c r="L3144" s="145"/>
      <c r="M3144" s="112" t="str">
        <f t="shared" si="77"/>
        <v>19001</v>
      </c>
    </row>
    <row r="3145" s="85" customFormat="1" ht="20.1" customHeight="1" spans="1:13">
      <c r="A3145" s="98"/>
      <c r="B3145" s="99"/>
      <c r="C3145" s="142"/>
      <c r="D3145" s="143"/>
      <c r="E3145" s="100"/>
      <c r="F3145" s="102"/>
      <c r="G3145" s="102"/>
      <c r="H3145" s="100"/>
      <c r="I3145" s="35"/>
      <c r="J3145" s="35"/>
      <c r="K3145" s="125"/>
      <c r="L3145" s="145"/>
      <c r="M3145" s="112" t="str">
        <f t="shared" si="77"/>
        <v>19001</v>
      </c>
    </row>
    <row r="3146" s="85" customFormat="1" ht="20.1" customHeight="1" spans="1:13">
      <c r="A3146" s="98"/>
      <c r="B3146" s="99"/>
      <c r="C3146" s="142"/>
      <c r="D3146" s="143"/>
      <c r="E3146" s="100"/>
      <c r="F3146" s="102"/>
      <c r="G3146" s="102"/>
      <c r="H3146" s="100"/>
      <c r="I3146" s="35"/>
      <c r="J3146" s="35"/>
      <c r="K3146" s="125"/>
      <c r="L3146" s="145"/>
      <c r="M3146" s="112" t="str">
        <f t="shared" si="77"/>
        <v>19001</v>
      </c>
    </row>
    <row r="3147" s="85" customFormat="1" ht="20.1" customHeight="1" spans="1:13">
      <c r="A3147" s="98"/>
      <c r="B3147" s="99"/>
      <c r="C3147" s="142"/>
      <c r="D3147" s="143"/>
      <c r="E3147" s="100"/>
      <c r="F3147" s="102"/>
      <c r="G3147" s="102"/>
      <c r="H3147" s="100"/>
      <c r="I3147" s="35"/>
      <c r="J3147" s="35"/>
      <c r="K3147" s="125"/>
      <c r="L3147" s="145"/>
      <c r="M3147" s="112" t="str">
        <f t="shared" si="77"/>
        <v>19001</v>
      </c>
    </row>
    <row r="3148" s="85" customFormat="1" ht="20.1" customHeight="1" spans="1:13">
      <c r="A3148" s="98"/>
      <c r="B3148" s="99"/>
      <c r="C3148" s="142"/>
      <c r="D3148" s="143"/>
      <c r="E3148" s="100"/>
      <c r="F3148" s="102"/>
      <c r="G3148" s="102"/>
      <c r="H3148" s="100"/>
      <c r="I3148" s="35"/>
      <c r="J3148" s="35"/>
      <c r="K3148" s="125"/>
      <c r="L3148" s="145"/>
      <c r="M3148" s="112" t="str">
        <f t="shared" si="77"/>
        <v>19001</v>
      </c>
    </row>
    <row r="3149" s="85" customFormat="1" ht="20.1" customHeight="1" spans="1:13">
      <c r="A3149" s="98"/>
      <c r="B3149" s="99"/>
      <c r="C3149" s="142"/>
      <c r="D3149" s="143"/>
      <c r="E3149" s="100"/>
      <c r="F3149" s="102"/>
      <c r="G3149" s="102"/>
      <c r="H3149" s="100"/>
      <c r="I3149" s="35"/>
      <c r="J3149" s="35"/>
      <c r="K3149" s="125"/>
      <c r="L3149" s="145"/>
      <c r="M3149" s="112" t="str">
        <f t="shared" si="77"/>
        <v>19001</v>
      </c>
    </row>
    <row r="3150" s="85" customFormat="1" ht="20.1" customHeight="1" spans="1:13">
      <c r="A3150" s="98"/>
      <c r="B3150" s="99"/>
      <c r="C3150" s="142"/>
      <c r="D3150" s="143"/>
      <c r="E3150" s="100"/>
      <c r="F3150" s="102"/>
      <c r="G3150" s="102"/>
      <c r="H3150" s="100"/>
      <c r="I3150" s="35"/>
      <c r="J3150" s="35"/>
      <c r="K3150" s="125"/>
      <c r="L3150" s="145"/>
      <c r="M3150" s="112" t="str">
        <f t="shared" si="77"/>
        <v>19001</v>
      </c>
    </row>
    <row r="3151" s="85" customFormat="1" ht="20.1" customHeight="1" spans="1:13">
      <c r="A3151" s="98"/>
      <c r="B3151" s="99"/>
      <c r="C3151" s="142"/>
      <c r="D3151" s="143"/>
      <c r="E3151" s="100"/>
      <c r="F3151" s="102"/>
      <c r="G3151" s="102"/>
      <c r="H3151" s="100"/>
      <c r="I3151" s="35"/>
      <c r="J3151" s="35"/>
      <c r="K3151" s="125"/>
      <c r="L3151" s="145"/>
      <c r="M3151" s="112" t="str">
        <f t="shared" si="77"/>
        <v>19001</v>
      </c>
    </row>
    <row r="3152" s="85" customFormat="1" ht="20.1" customHeight="1" spans="1:13">
      <c r="A3152" s="98"/>
      <c r="B3152" s="99"/>
      <c r="C3152" s="142"/>
      <c r="D3152" s="143"/>
      <c r="E3152" s="100"/>
      <c r="F3152" s="102"/>
      <c r="G3152" s="102"/>
      <c r="H3152" s="100"/>
      <c r="I3152" s="35"/>
      <c r="J3152" s="35"/>
      <c r="K3152" s="125"/>
      <c r="L3152" s="145"/>
      <c r="M3152" s="112" t="str">
        <f t="shared" si="77"/>
        <v>19001</v>
      </c>
    </row>
    <row r="3153" s="85" customFormat="1" ht="20.1" customHeight="1" spans="1:13">
      <c r="A3153" s="98"/>
      <c r="B3153" s="99"/>
      <c r="C3153" s="142"/>
      <c r="D3153" s="143"/>
      <c r="E3153" s="100"/>
      <c r="F3153" s="102"/>
      <c r="G3153" s="102"/>
      <c r="H3153" s="100"/>
      <c r="I3153" s="35"/>
      <c r="J3153" s="35"/>
      <c r="K3153" s="125"/>
      <c r="L3153" s="145"/>
      <c r="M3153" s="112" t="str">
        <f t="shared" si="77"/>
        <v>19001</v>
      </c>
    </row>
    <row r="3154" s="85" customFormat="1" ht="20.1" customHeight="1" spans="1:13">
      <c r="A3154" s="98"/>
      <c r="B3154" s="99"/>
      <c r="C3154" s="142"/>
      <c r="D3154" s="143"/>
      <c r="E3154" s="100"/>
      <c r="F3154" s="102"/>
      <c r="G3154" s="102"/>
      <c r="H3154" s="100"/>
      <c r="I3154" s="35"/>
      <c r="J3154" s="35"/>
      <c r="K3154" s="125"/>
      <c r="L3154" s="145"/>
      <c r="M3154" s="112" t="str">
        <f t="shared" si="77"/>
        <v>19001</v>
      </c>
    </row>
    <row r="3155" s="85" customFormat="1" ht="20.1" customHeight="1" spans="1:13">
      <c r="A3155" s="98"/>
      <c r="B3155" s="99"/>
      <c r="C3155" s="142"/>
      <c r="D3155" s="143"/>
      <c r="E3155" s="100"/>
      <c r="F3155" s="102"/>
      <c r="G3155" s="102"/>
      <c r="H3155" s="100"/>
      <c r="I3155" s="35"/>
      <c r="J3155" s="35"/>
      <c r="K3155" s="125"/>
      <c r="L3155" s="145"/>
      <c r="M3155" s="112" t="str">
        <f t="shared" si="77"/>
        <v>19001</v>
      </c>
    </row>
    <row r="3156" s="85" customFormat="1" ht="20.1" customHeight="1" spans="1:13">
      <c r="A3156" s="98"/>
      <c r="B3156" s="99"/>
      <c r="C3156" s="142"/>
      <c r="D3156" s="143"/>
      <c r="E3156" s="100"/>
      <c r="F3156" s="102"/>
      <c r="G3156" s="102"/>
      <c r="H3156" s="100"/>
      <c r="I3156" s="35"/>
      <c r="J3156" s="35"/>
      <c r="K3156" s="125"/>
      <c r="L3156" s="145"/>
      <c r="M3156" s="112" t="str">
        <f t="shared" si="77"/>
        <v>19001</v>
      </c>
    </row>
    <row r="3157" s="85" customFormat="1" ht="20.1" customHeight="1" spans="1:13">
      <c r="A3157" s="98"/>
      <c r="B3157" s="99"/>
      <c r="C3157" s="142"/>
      <c r="D3157" s="143"/>
      <c r="E3157" s="100"/>
      <c r="F3157" s="102"/>
      <c r="G3157" s="102"/>
      <c r="H3157" s="100"/>
      <c r="I3157" s="35"/>
      <c r="J3157" s="35"/>
      <c r="K3157" s="125"/>
      <c r="L3157" s="145"/>
      <c r="M3157" s="112" t="str">
        <f t="shared" si="77"/>
        <v>19001</v>
      </c>
    </row>
    <row r="3158" s="85" customFormat="1" ht="20.1" customHeight="1" spans="1:13">
      <c r="A3158" s="98"/>
      <c r="B3158" s="99"/>
      <c r="C3158" s="142"/>
      <c r="D3158" s="143"/>
      <c r="E3158" s="100"/>
      <c r="F3158" s="102"/>
      <c r="G3158" s="102"/>
      <c r="H3158" s="100"/>
      <c r="I3158" s="35"/>
      <c r="J3158" s="35"/>
      <c r="K3158" s="125"/>
      <c r="L3158" s="145"/>
      <c r="M3158" s="112" t="str">
        <f t="shared" si="77"/>
        <v>19001</v>
      </c>
    </row>
    <row r="3159" s="85" customFormat="1" ht="20.1" customHeight="1" spans="1:13">
      <c r="A3159" s="98"/>
      <c r="B3159" s="99"/>
      <c r="C3159" s="142"/>
      <c r="D3159" s="143"/>
      <c r="E3159" s="100"/>
      <c r="F3159" s="102"/>
      <c r="G3159" s="102"/>
      <c r="H3159" s="100"/>
      <c r="I3159" s="35"/>
      <c r="J3159" s="35"/>
      <c r="K3159" s="125"/>
      <c r="L3159" s="145"/>
      <c r="M3159" s="112" t="str">
        <f t="shared" si="77"/>
        <v>19001</v>
      </c>
    </row>
    <row r="3160" s="85" customFormat="1" ht="20.1" customHeight="1" spans="1:13">
      <c r="A3160" s="98"/>
      <c r="B3160" s="99"/>
      <c r="C3160" s="100"/>
      <c r="D3160" s="100"/>
      <c r="E3160" s="100"/>
      <c r="F3160" s="102"/>
      <c r="G3160" s="100"/>
      <c r="H3160" s="100"/>
      <c r="I3160" s="35"/>
      <c r="J3160" s="35"/>
      <c r="K3160" s="125"/>
      <c r="L3160" s="110"/>
      <c r="M3160" s="112" t="str">
        <f t="shared" si="77"/>
        <v>19001</v>
      </c>
    </row>
    <row r="3161" s="85" customFormat="1" ht="20.1" customHeight="1" spans="1:13">
      <c r="A3161" s="98"/>
      <c r="B3161" s="99"/>
      <c r="C3161" s="100"/>
      <c r="D3161" s="100"/>
      <c r="E3161" s="100"/>
      <c r="F3161" s="102"/>
      <c r="G3161" s="100"/>
      <c r="H3161" s="100"/>
      <c r="I3161" s="35"/>
      <c r="J3161" s="35"/>
      <c r="K3161" s="125"/>
      <c r="L3161" s="110"/>
      <c r="M3161" s="112" t="str">
        <f t="shared" si="77"/>
        <v>19001</v>
      </c>
    </row>
    <row r="3162" s="85" customFormat="1" ht="20.1" customHeight="1" spans="1:13">
      <c r="A3162" s="98"/>
      <c r="B3162" s="99"/>
      <c r="C3162" s="100"/>
      <c r="D3162" s="100"/>
      <c r="E3162" s="100"/>
      <c r="F3162" s="102"/>
      <c r="G3162" s="100"/>
      <c r="H3162" s="100"/>
      <c r="I3162" s="35"/>
      <c r="J3162" s="35"/>
      <c r="K3162" s="125"/>
      <c r="L3162" s="110"/>
      <c r="M3162" s="112" t="str">
        <f t="shared" si="77"/>
        <v>19001</v>
      </c>
    </row>
    <row r="3163" s="85" customFormat="1" ht="20.1" customHeight="1" spans="1:13">
      <c r="A3163" s="98"/>
      <c r="B3163" s="177"/>
      <c r="C3163" s="178"/>
      <c r="D3163" s="178"/>
      <c r="E3163" s="178"/>
      <c r="F3163" s="102"/>
      <c r="G3163" s="178"/>
      <c r="H3163" s="178"/>
      <c r="I3163" s="125"/>
      <c r="J3163" s="125"/>
      <c r="K3163" s="181"/>
      <c r="L3163" s="98"/>
      <c r="M3163" s="112" t="str">
        <f t="shared" si="77"/>
        <v>19001</v>
      </c>
    </row>
    <row r="3164" s="87" customFormat="1" spans="1:13">
      <c r="A3164" s="38" t="s">
        <v>650</v>
      </c>
      <c r="B3164" s="179"/>
      <c r="G3164" s="180"/>
      <c r="H3164" s="180"/>
      <c r="I3164" s="180"/>
      <c r="J3164" s="180"/>
      <c r="M3164" s="182" t="str">
        <f t="shared" si="77"/>
        <v>19001</v>
      </c>
    </row>
    <row r="3165" ht="13.5" spans="1:1">
      <c r="A3165" s="42" t="s">
        <v>651</v>
      </c>
    </row>
    <row r="3166" ht="23" customHeight="1" spans="8:8">
      <c r="H3166" s="180"/>
    </row>
  </sheetData>
  <autoFilter ref="A1:M3165">
    <extLst/>
  </autoFilter>
  <conditionalFormatting sqref="D688:D691">
    <cfRule type="duplicateValues" dxfId="0" priority="1"/>
  </conditionalFormatting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3"/>
  <sheetViews>
    <sheetView tabSelected="1" workbookViewId="0">
      <pane ySplit="1" topLeftCell="A448" activePane="bottomLeft" state="frozen"/>
      <selection/>
      <selection pane="bottomLeft" activeCell="L462" sqref="L462"/>
    </sheetView>
  </sheetViews>
  <sheetFormatPr defaultColWidth="9" defaultRowHeight="13.5"/>
  <cols>
    <col min="1" max="1" width="6.5" style="46" customWidth="1"/>
    <col min="2" max="2" width="13.875" style="47" customWidth="1"/>
    <col min="3" max="3" width="15" style="48" customWidth="1"/>
    <col min="4" max="4" width="14.7583333333333" style="49" customWidth="1"/>
    <col min="5" max="5" width="16.125" style="46" customWidth="1"/>
    <col min="6" max="6" width="18.75" style="49" customWidth="1"/>
    <col min="7" max="7" width="20.2583333333333" style="49" customWidth="1"/>
    <col min="8" max="8" width="18.2583333333333" style="49" customWidth="1"/>
    <col min="9" max="9" width="21.2583333333333" style="49" customWidth="1"/>
    <col min="10" max="12" width="9" style="49"/>
    <col min="13" max="13" width="11.375" style="49" customWidth="1"/>
    <col min="14" max="16384" width="9" style="49"/>
  </cols>
  <sheetData>
    <row r="1" s="44" customFormat="1" ht="35" customHeight="1" spans="1:9">
      <c r="A1" s="50" t="s">
        <v>3</v>
      </c>
      <c r="B1" s="51" t="s">
        <v>652</v>
      </c>
      <c r="C1" s="52" t="s">
        <v>4</v>
      </c>
      <c r="D1" s="52" t="s">
        <v>6</v>
      </c>
      <c r="E1" s="52" t="s">
        <v>653</v>
      </c>
      <c r="F1" s="53" t="s">
        <v>654</v>
      </c>
      <c r="G1" s="53" t="s">
        <v>655</v>
      </c>
      <c r="H1" s="53" t="s">
        <v>14</v>
      </c>
      <c r="I1" s="60" t="s">
        <v>656</v>
      </c>
    </row>
    <row r="2" s="44" customFormat="1" ht="20.1" customHeight="1" spans="1:9">
      <c r="A2" s="54">
        <v>1</v>
      </c>
      <c r="B2" s="55">
        <v>44651</v>
      </c>
      <c r="C2" s="56">
        <v>141005</v>
      </c>
      <c r="D2" s="55" t="s">
        <v>119</v>
      </c>
      <c r="E2" s="56">
        <v>47678</v>
      </c>
      <c r="F2" s="55"/>
      <c r="G2" s="55"/>
      <c r="H2" s="55" t="s">
        <v>657</v>
      </c>
      <c r="I2" s="61" t="str">
        <f>YEAR(B2)&amp;MONTH(B2)&amp;D2&amp;G2</f>
        <v>20223闽AQ6377</v>
      </c>
    </row>
    <row r="3" s="44" customFormat="1" ht="20.1" customHeight="1" spans="1:9">
      <c r="A3" s="54">
        <v>2</v>
      </c>
      <c r="B3" s="55">
        <v>44651</v>
      </c>
      <c r="C3" s="56">
        <v>141007</v>
      </c>
      <c r="D3" s="55" t="s">
        <v>121</v>
      </c>
      <c r="E3" s="56">
        <v>96343</v>
      </c>
      <c r="F3" s="55"/>
      <c r="G3" s="55"/>
      <c r="H3" s="55"/>
      <c r="I3" s="61" t="str">
        <f t="shared" ref="I3:I34" si="0">YEAR(B3)&amp;MONTH(B3)&amp;D3&amp;G3</f>
        <v>20223闽AR5951</v>
      </c>
    </row>
    <row r="4" s="44" customFormat="1" ht="20.1" customHeight="1" spans="1:9">
      <c r="A4" s="54">
        <v>3</v>
      </c>
      <c r="B4" s="55">
        <v>44651</v>
      </c>
      <c r="C4" s="56">
        <v>141004</v>
      </c>
      <c r="D4" s="55" t="s">
        <v>123</v>
      </c>
      <c r="E4" s="56">
        <v>61265</v>
      </c>
      <c r="F4" s="55"/>
      <c r="G4" s="55"/>
      <c r="H4" s="55"/>
      <c r="I4" s="61" t="str">
        <f t="shared" si="0"/>
        <v>20223闽AQ6108</v>
      </c>
    </row>
    <row r="5" s="44" customFormat="1" ht="20.1" customHeight="1" spans="1:9">
      <c r="A5" s="54">
        <v>4</v>
      </c>
      <c r="B5" s="55">
        <v>44651</v>
      </c>
      <c r="C5" s="56">
        <v>180006</v>
      </c>
      <c r="D5" s="55" t="s">
        <v>125</v>
      </c>
      <c r="E5" s="56">
        <v>61561</v>
      </c>
      <c r="F5" s="55"/>
      <c r="G5" s="55"/>
      <c r="H5" s="55"/>
      <c r="I5" s="61" t="str">
        <f t="shared" si="0"/>
        <v>20223闽JML202</v>
      </c>
    </row>
    <row r="6" s="44" customFormat="1" ht="20.1" customHeight="1" spans="1:9">
      <c r="A6" s="54">
        <v>5</v>
      </c>
      <c r="B6" s="55">
        <v>44651</v>
      </c>
      <c r="C6" s="56">
        <v>140006</v>
      </c>
      <c r="D6" s="55" t="s">
        <v>32</v>
      </c>
      <c r="E6" s="56">
        <v>1810</v>
      </c>
      <c r="F6" s="55"/>
      <c r="G6" s="55"/>
      <c r="H6" s="55"/>
      <c r="I6" s="61" t="str">
        <f t="shared" si="0"/>
        <v>20223闽AU9308</v>
      </c>
    </row>
    <row r="7" s="44" customFormat="1" ht="20.1" customHeight="1" spans="1:9">
      <c r="A7" s="54">
        <v>6</v>
      </c>
      <c r="B7" s="55">
        <v>44651</v>
      </c>
      <c r="C7" s="56">
        <v>140007</v>
      </c>
      <c r="D7" s="55" t="s">
        <v>25</v>
      </c>
      <c r="E7" s="56">
        <v>1669</v>
      </c>
      <c r="F7" s="55"/>
      <c r="G7" s="55"/>
      <c r="H7" s="55"/>
      <c r="I7" s="61" t="str">
        <f t="shared" si="0"/>
        <v>20223闽AV0833</v>
      </c>
    </row>
    <row r="8" s="44" customFormat="1" ht="20.1" customHeight="1" spans="1:9">
      <c r="A8" s="54">
        <v>7</v>
      </c>
      <c r="B8" s="55">
        <v>44651</v>
      </c>
      <c r="C8" s="56">
        <v>141012</v>
      </c>
      <c r="D8" s="55" t="s">
        <v>34</v>
      </c>
      <c r="E8" s="56"/>
      <c r="F8" s="55"/>
      <c r="G8" s="55"/>
      <c r="H8" s="55"/>
      <c r="I8" s="61" t="str">
        <f t="shared" si="0"/>
        <v>20223闽AU9387</v>
      </c>
    </row>
    <row r="9" s="44" customFormat="1" ht="20.1" customHeight="1" spans="1:9">
      <c r="A9" s="54">
        <v>8</v>
      </c>
      <c r="B9" s="55">
        <v>44651</v>
      </c>
      <c r="C9" s="56">
        <v>144003</v>
      </c>
      <c r="D9" s="55" t="s">
        <v>36</v>
      </c>
      <c r="E9" s="56"/>
      <c r="F9" s="55"/>
      <c r="G9" s="55"/>
      <c r="H9" s="55"/>
      <c r="I9" s="61" t="str">
        <f t="shared" si="0"/>
        <v>20223闽AU9612</v>
      </c>
    </row>
    <row r="10" s="44" customFormat="1" ht="20.1" customHeight="1" spans="1:9">
      <c r="A10" s="54">
        <v>9</v>
      </c>
      <c r="B10" s="55">
        <v>44651</v>
      </c>
      <c r="C10" s="56">
        <v>144004</v>
      </c>
      <c r="D10" s="55" t="s">
        <v>39</v>
      </c>
      <c r="E10" s="56"/>
      <c r="F10" s="55"/>
      <c r="G10" s="55"/>
      <c r="H10" s="55"/>
      <c r="I10" s="61" t="str">
        <f t="shared" si="0"/>
        <v>20223闽AU8651</v>
      </c>
    </row>
    <row r="11" s="44" customFormat="1" ht="20.1" customHeight="1" spans="1:9">
      <c r="A11" s="54">
        <v>10</v>
      </c>
      <c r="B11" s="55">
        <v>44651</v>
      </c>
      <c r="C11" s="56">
        <v>130011</v>
      </c>
      <c r="D11" s="55" t="s">
        <v>59</v>
      </c>
      <c r="E11" s="56">
        <v>1667</v>
      </c>
      <c r="F11" s="55"/>
      <c r="G11" s="55"/>
      <c r="H11" s="55"/>
      <c r="I11" s="61" t="str">
        <f t="shared" si="0"/>
        <v>20223闽AU9093</v>
      </c>
    </row>
    <row r="12" s="44" customFormat="1" ht="20.1" customHeight="1" spans="1:9">
      <c r="A12" s="54">
        <v>11</v>
      </c>
      <c r="B12" s="55">
        <v>44651</v>
      </c>
      <c r="C12" s="56">
        <v>121017</v>
      </c>
      <c r="D12" s="55" t="s">
        <v>71</v>
      </c>
      <c r="E12" s="56">
        <v>2081</v>
      </c>
      <c r="F12" s="55"/>
      <c r="G12" s="55"/>
      <c r="H12" s="55"/>
      <c r="I12" s="61" t="str">
        <f t="shared" si="0"/>
        <v>20223闽AU8195</v>
      </c>
    </row>
    <row r="13" s="44" customFormat="1" ht="20.1" customHeight="1" spans="1:9">
      <c r="A13" s="54">
        <v>12</v>
      </c>
      <c r="B13" s="55">
        <v>44651</v>
      </c>
      <c r="C13" s="56">
        <v>121018</v>
      </c>
      <c r="D13" s="55" t="s">
        <v>68</v>
      </c>
      <c r="E13" s="56">
        <v>1697</v>
      </c>
      <c r="F13" s="55"/>
      <c r="G13" s="55"/>
      <c r="H13" s="55"/>
      <c r="I13" s="61" t="str">
        <f t="shared" si="0"/>
        <v>20223闽AU7993</v>
      </c>
    </row>
    <row r="14" s="44" customFormat="1" ht="20.1" customHeight="1" spans="1:9">
      <c r="A14" s="54">
        <v>13</v>
      </c>
      <c r="B14" s="55">
        <v>44651</v>
      </c>
      <c r="C14" s="56">
        <v>121019</v>
      </c>
      <c r="D14" s="55" t="s">
        <v>72</v>
      </c>
      <c r="E14" s="56">
        <v>1061</v>
      </c>
      <c r="F14" s="55"/>
      <c r="G14" s="55"/>
      <c r="H14" s="55"/>
      <c r="I14" s="61" t="str">
        <f t="shared" si="0"/>
        <v>20223闽AU9653</v>
      </c>
    </row>
    <row r="15" s="44" customFormat="1" ht="20.1" customHeight="1" spans="1:9">
      <c r="A15" s="54">
        <v>14</v>
      </c>
      <c r="B15" s="55">
        <v>44651</v>
      </c>
      <c r="C15" s="56">
        <v>121020</v>
      </c>
      <c r="D15" s="55" t="s">
        <v>74</v>
      </c>
      <c r="E15" s="56">
        <v>1034</v>
      </c>
      <c r="F15" s="55"/>
      <c r="G15" s="55"/>
      <c r="H15" s="55"/>
      <c r="I15" s="61" t="str">
        <f t="shared" si="0"/>
        <v>20223闽AU9103</v>
      </c>
    </row>
    <row r="16" s="44" customFormat="1" ht="20.1" customHeight="1" spans="1:9">
      <c r="A16" s="54">
        <v>15</v>
      </c>
      <c r="B16" s="55">
        <v>44651</v>
      </c>
      <c r="C16" s="56">
        <v>121021</v>
      </c>
      <c r="D16" s="55" t="s">
        <v>70</v>
      </c>
      <c r="E16" s="56"/>
      <c r="F16" s="55"/>
      <c r="G16" s="55"/>
      <c r="H16" s="55"/>
      <c r="I16" s="61" t="str">
        <f t="shared" si="0"/>
        <v>20223闽AU9726</v>
      </c>
    </row>
    <row r="17" s="44" customFormat="1" ht="20.1" customHeight="1" spans="1:9">
      <c r="A17" s="54">
        <v>16</v>
      </c>
      <c r="B17" s="55">
        <v>44651</v>
      </c>
      <c r="C17" s="56">
        <v>183016</v>
      </c>
      <c r="D17" s="55" t="s">
        <v>76</v>
      </c>
      <c r="E17" s="56">
        <v>33</v>
      </c>
      <c r="F17" s="55"/>
      <c r="G17" s="55"/>
      <c r="H17" s="55"/>
      <c r="I17" s="61" t="str">
        <f t="shared" si="0"/>
        <v>20223闽A63Q6R</v>
      </c>
    </row>
    <row r="18" s="44" customFormat="1" ht="20.1" customHeight="1" spans="1:9">
      <c r="A18" s="54">
        <v>17</v>
      </c>
      <c r="B18" s="55">
        <v>44651</v>
      </c>
      <c r="C18" s="56">
        <v>183017</v>
      </c>
      <c r="D18" s="55" t="s">
        <v>134</v>
      </c>
      <c r="E18" s="56">
        <v>30</v>
      </c>
      <c r="F18" s="55"/>
      <c r="G18" s="55"/>
      <c r="H18" s="55"/>
      <c r="I18" s="61" t="str">
        <f t="shared" si="0"/>
        <v>20223闽A92P3N</v>
      </c>
    </row>
    <row r="19" s="44" customFormat="1" ht="20.1" customHeight="1" spans="1:9">
      <c r="A19" s="54">
        <v>18</v>
      </c>
      <c r="B19" s="55">
        <v>44651</v>
      </c>
      <c r="C19" s="56">
        <v>183018</v>
      </c>
      <c r="D19" s="55" t="s">
        <v>79</v>
      </c>
      <c r="E19" s="56">
        <v>111</v>
      </c>
      <c r="F19" s="55"/>
      <c r="G19" s="55"/>
      <c r="H19" s="55"/>
      <c r="I19" s="61" t="str">
        <f t="shared" si="0"/>
        <v>20223闽A99P3E</v>
      </c>
    </row>
    <row r="20" s="44" customFormat="1" ht="20.1" customHeight="1" spans="1:9">
      <c r="A20" s="54">
        <v>19</v>
      </c>
      <c r="B20" s="55">
        <v>44651</v>
      </c>
      <c r="C20" s="56">
        <v>183019</v>
      </c>
      <c r="D20" s="55" t="s">
        <v>131</v>
      </c>
      <c r="E20" s="56"/>
      <c r="F20" s="55"/>
      <c r="G20" s="55"/>
      <c r="H20" s="55"/>
      <c r="I20" s="61" t="str">
        <f t="shared" si="0"/>
        <v>20223闽A90Q6E</v>
      </c>
    </row>
    <row r="21" s="44" customFormat="1" ht="20.1" customHeight="1" spans="1:9">
      <c r="A21" s="54">
        <v>20</v>
      </c>
      <c r="B21" s="55">
        <v>44651</v>
      </c>
      <c r="C21" s="56">
        <v>190002</v>
      </c>
      <c r="D21" s="55" t="s">
        <v>92</v>
      </c>
      <c r="E21" s="56">
        <v>158371</v>
      </c>
      <c r="F21" s="55"/>
      <c r="G21" s="55"/>
      <c r="H21" s="55"/>
      <c r="I21" s="61" t="str">
        <f t="shared" si="0"/>
        <v>20223闽A632Q8</v>
      </c>
    </row>
    <row r="22" s="44" customFormat="1" ht="20.1" customHeight="1" spans="1:9">
      <c r="A22" s="54">
        <v>21</v>
      </c>
      <c r="B22" s="55">
        <v>44651</v>
      </c>
      <c r="C22" s="56">
        <v>0</v>
      </c>
      <c r="D22" s="55" t="s">
        <v>658</v>
      </c>
      <c r="E22" s="56">
        <v>86500</v>
      </c>
      <c r="F22" s="55"/>
      <c r="G22" s="55"/>
      <c r="H22" s="55"/>
      <c r="I22" s="61" t="str">
        <f t="shared" si="0"/>
        <v>20223闽J6B266</v>
      </c>
    </row>
    <row r="23" s="44" customFormat="1" ht="20.1" customHeight="1" spans="1:9">
      <c r="A23" s="54">
        <v>22</v>
      </c>
      <c r="B23" s="55">
        <v>44651</v>
      </c>
      <c r="C23" s="56">
        <v>0</v>
      </c>
      <c r="D23" s="55" t="s">
        <v>659</v>
      </c>
      <c r="E23" s="56">
        <v>117810</v>
      </c>
      <c r="F23" s="55"/>
      <c r="G23" s="55"/>
      <c r="H23" s="55"/>
      <c r="I23" s="61" t="str">
        <f t="shared" si="0"/>
        <v>20223闽JJL318</v>
      </c>
    </row>
    <row r="24" s="44" customFormat="1" ht="20.1" customHeight="1" spans="1:9">
      <c r="A24" s="54">
        <v>23</v>
      </c>
      <c r="B24" s="55">
        <v>44681</v>
      </c>
      <c r="C24" s="56">
        <v>141005</v>
      </c>
      <c r="D24" s="55" t="s">
        <v>119</v>
      </c>
      <c r="E24" s="56">
        <v>50946</v>
      </c>
      <c r="F24" s="56">
        <v>25</v>
      </c>
      <c r="G24" s="55"/>
      <c r="H24" s="55" t="s">
        <v>657</v>
      </c>
      <c r="I24" s="61" t="str">
        <f t="shared" si="0"/>
        <v>20224闽AQ6377</v>
      </c>
    </row>
    <row r="25" s="44" customFormat="1" ht="20.1" customHeight="1" spans="1:9">
      <c r="A25" s="54">
        <v>24</v>
      </c>
      <c r="B25" s="55">
        <v>44681</v>
      </c>
      <c r="C25" s="56">
        <v>141007</v>
      </c>
      <c r="D25" s="55" t="s">
        <v>121</v>
      </c>
      <c r="E25" s="56">
        <v>99271</v>
      </c>
      <c r="F25" s="56">
        <v>28</v>
      </c>
      <c r="G25" s="55"/>
      <c r="H25" s="55" t="s">
        <v>657</v>
      </c>
      <c r="I25" s="61" t="str">
        <f t="shared" si="0"/>
        <v>20224闽AR5951</v>
      </c>
    </row>
    <row r="26" s="44" customFormat="1" ht="20.1" customHeight="1" spans="1:9">
      <c r="A26" s="54">
        <v>25</v>
      </c>
      <c r="B26" s="55">
        <v>44681</v>
      </c>
      <c r="C26" s="56">
        <v>141004</v>
      </c>
      <c r="D26" s="55" t="s">
        <v>123</v>
      </c>
      <c r="E26" s="56">
        <v>63049</v>
      </c>
      <c r="F26" s="56">
        <v>14</v>
      </c>
      <c r="G26" s="55"/>
      <c r="H26" s="55" t="s">
        <v>657</v>
      </c>
      <c r="I26" s="61" t="str">
        <f t="shared" si="0"/>
        <v>20224闽AQ6108</v>
      </c>
    </row>
    <row r="27" s="44" customFormat="1" ht="20.1" customHeight="1" spans="1:9">
      <c r="A27" s="54">
        <v>26</v>
      </c>
      <c r="B27" s="55">
        <v>44681</v>
      </c>
      <c r="C27" s="56">
        <v>180006</v>
      </c>
      <c r="D27" s="55" t="s">
        <v>125</v>
      </c>
      <c r="E27" s="56">
        <v>65205</v>
      </c>
      <c r="F27" s="56">
        <v>30</v>
      </c>
      <c r="G27" s="55"/>
      <c r="H27" s="55" t="s">
        <v>657</v>
      </c>
      <c r="I27" s="61" t="str">
        <f t="shared" si="0"/>
        <v>20224闽JML202</v>
      </c>
    </row>
    <row r="28" s="44" customFormat="1" ht="20.1" customHeight="1" spans="1:9">
      <c r="A28" s="54">
        <v>27</v>
      </c>
      <c r="B28" s="55">
        <v>44681</v>
      </c>
      <c r="C28" s="56">
        <v>140006</v>
      </c>
      <c r="D28" s="55" t="s">
        <v>32</v>
      </c>
      <c r="E28" s="56">
        <v>3344</v>
      </c>
      <c r="F28" s="56">
        <v>10</v>
      </c>
      <c r="G28" s="55"/>
      <c r="H28" s="55"/>
      <c r="I28" s="61" t="str">
        <f t="shared" si="0"/>
        <v>20224闽AU9308</v>
      </c>
    </row>
    <row r="29" s="44" customFormat="1" ht="20.1" customHeight="1" spans="1:9">
      <c r="A29" s="54">
        <v>28</v>
      </c>
      <c r="B29" s="55">
        <v>44681</v>
      </c>
      <c r="C29" s="56">
        <v>140007</v>
      </c>
      <c r="D29" s="55" t="s">
        <v>25</v>
      </c>
      <c r="E29" s="56">
        <v>3307</v>
      </c>
      <c r="F29" s="56">
        <v>10</v>
      </c>
      <c r="G29" s="55"/>
      <c r="H29" s="55"/>
      <c r="I29" s="61" t="str">
        <f t="shared" si="0"/>
        <v>20224闽AV0833</v>
      </c>
    </row>
    <row r="30" s="44" customFormat="1" ht="20.1" customHeight="1" spans="1:9">
      <c r="A30" s="54">
        <v>29</v>
      </c>
      <c r="B30" s="55">
        <v>44681</v>
      </c>
      <c r="C30" s="56">
        <v>141012</v>
      </c>
      <c r="D30" s="55" t="s">
        <v>34</v>
      </c>
      <c r="E30" s="56">
        <v>1612</v>
      </c>
      <c r="F30" s="56">
        <v>1</v>
      </c>
      <c r="G30" s="55"/>
      <c r="H30" s="55" t="s">
        <v>660</v>
      </c>
      <c r="I30" s="61" t="str">
        <f t="shared" si="0"/>
        <v>20224闽AU9387</v>
      </c>
    </row>
    <row r="31" s="44" customFormat="1" ht="20.1" customHeight="1" spans="1:9">
      <c r="A31" s="54">
        <v>30</v>
      </c>
      <c r="B31" s="55">
        <v>44681</v>
      </c>
      <c r="C31" s="56">
        <v>144003</v>
      </c>
      <c r="D31" s="55" t="s">
        <v>36</v>
      </c>
      <c r="E31" s="56">
        <v>1742</v>
      </c>
      <c r="F31" s="56">
        <v>1</v>
      </c>
      <c r="G31" s="55"/>
      <c r="H31" s="55" t="s">
        <v>660</v>
      </c>
      <c r="I31" s="61" t="str">
        <f t="shared" si="0"/>
        <v>20224闽AU9612</v>
      </c>
    </row>
    <row r="32" s="44" customFormat="1" ht="20.1" customHeight="1" spans="1:9">
      <c r="A32" s="54">
        <v>31</v>
      </c>
      <c r="B32" s="55">
        <v>44681</v>
      </c>
      <c r="C32" s="56">
        <v>144004</v>
      </c>
      <c r="D32" s="55" t="s">
        <v>39</v>
      </c>
      <c r="E32" s="56">
        <v>1676</v>
      </c>
      <c r="F32" s="56">
        <v>1</v>
      </c>
      <c r="G32" s="55"/>
      <c r="H32" s="55" t="s">
        <v>660</v>
      </c>
      <c r="I32" s="61" t="str">
        <f t="shared" si="0"/>
        <v>20224闽AU8651</v>
      </c>
    </row>
    <row r="33" s="44" customFormat="1" ht="20.1" customHeight="1" spans="1:9">
      <c r="A33" s="54">
        <v>32</v>
      </c>
      <c r="B33" s="55">
        <v>44681</v>
      </c>
      <c r="C33" s="56">
        <v>130011</v>
      </c>
      <c r="D33" s="55" t="s">
        <v>59</v>
      </c>
      <c r="E33" s="56">
        <v>1932</v>
      </c>
      <c r="F33" s="56">
        <v>6</v>
      </c>
      <c r="G33" s="55"/>
      <c r="H33" s="55"/>
      <c r="I33" s="61" t="str">
        <f t="shared" si="0"/>
        <v>20224闽AU9093</v>
      </c>
    </row>
    <row r="34" s="44" customFormat="1" ht="20.1" customHeight="1" spans="1:9">
      <c r="A34" s="54">
        <v>33</v>
      </c>
      <c r="B34" s="55">
        <v>44681</v>
      </c>
      <c r="C34" s="56">
        <v>121017</v>
      </c>
      <c r="D34" s="55" t="s">
        <v>71</v>
      </c>
      <c r="E34" s="56">
        <v>4016</v>
      </c>
      <c r="F34" s="56">
        <v>29</v>
      </c>
      <c r="G34" s="55"/>
      <c r="H34" s="55"/>
      <c r="I34" s="61" t="str">
        <f t="shared" si="0"/>
        <v>20224闽AU8195</v>
      </c>
    </row>
    <row r="35" s="44" customFormat="1" ht="20.1" customHeight="1" spans="1:9">
      <c r="A35" s="54">
        <v>34</v>
      </c>
      <c r="B35" s="55">
        <v>44681</v>
      </c>
      <c r="C35" s="56">
        <v>121018</v>
      </c>
      <c r="D35" s="55" t="s">
        <v>68</v>
      </c>
      <c r="E35" s="56">
        <v>2759</v>
      </c>
      <c r="F35" s="56">
        <v>16</v>
      </c>
      <c r="G35" s="55"/>
      <c r="H35" s="55"/>
      <c r="I35" s="61" t="str">
        <f t="shared" ref="I35:I66" si="1">YEAR(B35)&amp;MONTH(B35)&amp;D35&amp;G35</f>
        <v>20224闽AU7993</v>
      </c>
    </row>
    <row r="36" s="44" customFormat="1" ht="20.1" customHeight="1" spans="1:9">
      <c r="A36" s="54">
        <v>35</v>
      </c>
      <c r="B36" s="55">
        <v>44681</v>
      </c>
      <c r="C36" s="56">
        <v>121019</v>
      </c>
      <c r="D36" s="55" t="s">
        <v>72</v>
      </c>
      <c r="E36" s="56">
        <v>2386</v>
      </c>
      <c r="F36" s="56">
        <v>22</v>
      </c>
      <c r="G36" s="55"/>
      <c r="H36" s="55"/>
      <c r="I36" s="61" t="str">
        <f t="shared" si="1"/>
        <v>20224闽AU9653</v>
      </c>
    </row>
    <row r="37" s="44" customFormat="1" ht="20.1" customHeight="1" spans="1:9">
      <c r="A37" s="54">
        <v>36</v>
      </c>
      <c r="B37" s="55">
        <v>44681</v>
      </c>
      <c r="C37" s="56">
        <v>121020</v>
      </c>
      <c r="D37" s="55" t="s">
        <v>74</v>
      </c>
      <c r="E37" s="56">
        <v>1865</v>
      </c>
      <c r="F37" s="56">
        <v>14</v>
      </c>
      <c r="G37" s="55"/>
      <c r="H37" s="55"/>
      <c r="I37" s="61" t="str">
        <f t="shared" si="1"/>
        <v>20224闽AU9103</v>
      </c>
    </row>
    <row r="38" s="44" customFormat="1" ht="20.1" customHeight="1" spans="1:9">
      <c r="A38" s="54">
        <v>37</v>
      </c>
      <c r="B38" s="55">
        <v>44681</v>
      </c>
      <c r="C38" s="56">
        <v>121021</v>
      </c>
      <c r="D38" s="55" t="s">
        <v>70</v>
      </c>
      <c r="E38" s="56">
        <v>1732</v>
      </c>
      <c r="F38" s="56">
        <v>1</v>
      </c>
      <c r="G38" s="55"/>
      <c r="H38" s="55" t="s">
        <v>660</v>
      </c>
      <c r="I38" s="61" t="str">
        <f t="shared" si="1"/>
        <v>20224闽AU9726</v>
      </c>
    </row>
    <row r="39" s="44" customFormat="1" ht="20.1" customHeight="1" spans="1:9">
      <c r="A39" s="54">
        <v>38</v>
      </c>
      <c r="B39" s="55">
        <v>44681</v>
      </c>
      <c r="C39" s="56">
        <v>183016</v>
      </c>
      <c r="D39" s="55" t="s">
        <v>76</v>
      </c>
      <c r="E39" s="56">
        <v>346</v>
      </c>
      <c r="F39" s="56">
        <v>12</v>
      </c>
      <c r="G39" s="55"/>
      <c r="H39" s="55"/>
      <c r="I39" s="61" t="str">
        <f t="shared" si="1"/>
        <v>20224闽A63Q6R</v>
      </c>
    </row>
    <row r="40" s="44" customFormat="1" ht="20.1" customHeight="1" spans="1:9">
      <c r="A40" s="54">
        <v>39</v>
      </c>
      <c r="B40" s="55">
        <v>44681</v>
      </c>
      <c r="C40" s="56">
        <v>183017</v>
      </c>
      <c r="D40" s="55" t="s">
        <v>134</v>
      </c>
      <c r="E40" s="56">
        <v>264</v>
      </c>
      <c r="F40" s="56">
        <v>12</v>
      </c>
      <c r="G40" s="55"/>
      <c r="H40" s="55"/>
      <c r="I40" s="61" t="str">
        <f t="shared" si="1"/>
        <v>20224闽A92P3N</v>
      </c>
    </row>
    <row r="41" s="44" customFormat="1" ht="20.1" customHeight="1" spans="1:9">
      <c r="A41" s="54">
        <v>40</v>
      </c>
      <c r="B41" s="55">
        <v>44681</v>
      </c>
      <c r="C41" s="56">
        <v>183018</v>
      </c>
      <c r="D41" s="55" t="s">
        <v>79</v>
      </c>
      <c r="E41" s="56">
        <v>742</v>
      </c>
      <c r="F41" s="56">
        <v>22</v>
      </c>
      <c r="G41" s="55"/>
      <c r="H41" s="55"/>
      <c r="I41" s="61" t="str">
        <f t="shared" si="1"/>
        <v>20224闽A99P3E</v>
      </c>
    </row>
    <row r="42" s="44" customFormat="1" ht="20.1" customHeight="1" spans="1:9">
      <c r="A42" s="54">
        <v>41</v>
      </c>
      <c r="B42" s="55">
        <v>44681</v>
      </c>
      <c r="C42" s="56">
        <v>183019</v>
      </c>
      <c r="D42" s="55" t="s">
        <v>131</v>
      </c>
      <c r="E42" s="56">
        <v>34</v>
      </c>
      <c r="F42" s="56">
        <v>1</v>
      </c>
      <c r="G42" s="55"/>
      <c r="H42" s="55" t="s">
        <v>660</v>
      </c>
      <c r="I42" s="61" t="str">
        <f t="shared" si="1"/>
        <v>20224闽A90Q6E</v>
      </c>
    </row>
    <row r="43" s="44" customFormat="1" ht="20.1" customHeight="1" spans="1:9">
      <c r="A43" s="54">
        <v>42</v>
      </c>
      <c r="B43" s="55">
        <v>44681</v>
      </c>
      <c r="C43" s="56">
        <v>190002</v>
      </c>
      <c r="D43" s="55" t="s">
        <v>92</v>
      </c>
      <c r="E43" s="56">
        <v>159706</v>
      </c>
      <c r="F43" s="56">
        <v>30</v>
      </c>
      <c r="G43" s="55"/>
      <c r="H43" s="55"/>
      <c r="I43" s="61" t="str">
        <f t="shared" si="1"/>
        <v>20224闽A632Q8</v>
      </c>
    </row>
    <row r="44" s="44" customFormat="1" ht="20.1" customHeight="1" spans="1:9">
      <c r="A44" s="54">
        <v>43</v>
      </c>
      <c r="B44" s="55">
        <v>44681</v>
      </c>
      <c r="C44" s="56">
        <v>0</v>
      </c>
      <c r="D44" s="55" t="s">
        <v>658</v>
      </c>
      <c r="E44" s="56">
        <v>87077</v>
      </c>
      <c r="F44" s="56">
        <v>30</v>
      </c>
      <c r="G44" s="55"/>
      <c r="H44" s="55" t="s">
        <v>97</v>
      </c>
      <c r="I44" s="61" t="str">
        <f t="shared" si="1"/>
        <v>20224闽J6B266</v>
      </c>
    </row>
    <row r="45" s="44" customFormat="1" ht="20.1" customHeight="1" spans="1:9">
      <c r="A45" s="54">
        <v>44</v>
      </c>
      <c r="B45" s="55">
        <v>44681</v>
      </c>
      <c r="C45" s="56">
        <v>0</v>
      </c>
      <c r="D45" s="55" t="s">
        <v>659</v>
      </c>
      <c r="E45" s="56">
        <v>119112</v>
      </c>
      <c r="F45" s="56">
        <v>30</v>
      </c>
      <c r="G45" s="55"/>
      <c r="H45" s="55" t="s">
        <v>97</v>
      </c>
      <c r="I45" s="61" t="str">
        <f t="shared" si="1"/>
        <v>20224闽JJL318</v>
      </c>
    </row>
    <row r="46" s="44" customFormat="1" ht="20.1" customHeight="1" spans="1:9">
      <c r="A46" s="54">
        <v>45</v>
      </c>
      <c r="B46" s="55">
        <v>44681</v>
      </c>
      <c r="C46" s="57">
        <v>182002</v>
      </c>
      <c r="D46" s="58" t="s">
        <v>55</v>
      </c>
      <c r="E46" s="56">
        <v>31112</v>
      </c>
      <c r="F46" s="56"/>
      <c r="G46" s="55" t="s">
        <v>661</v>
      </c>
      <c r="H46" s="55"/>
      <c r="I46" s="61" t="str">
        <f t="shared" si="1"/>
        <v>20224闽AK8E11新</v>
      </c>
    </row>
    <row r="47" s="44" customFormat="1" ht="20.1" customHeight="1" spans="1:9">
      <c r="A47" s="54">
        <v>46</v>
      </c>
      <c r="B47" s="55">
        <v>44681</v>
      </c>
      <c r="C47" s="57">
        <v>130012</v>
      </c>
      <c r="D47" s="58" t="s">
        <v>135</v>
      </c>
      <c r="E47" s="56">
        <v>1024</v>
      </c>
      <c r="F47" s="56"/>
      <c r="G47" s="55" t="s">
        <v>661</v>
      </c>
      <c r="H47" s="55"/>
      <c r="I47" s="61" t="str">
        <f t="shared" si="1"/>
        <v>20224闽AU9522新</v>
      </c>
    </row>
    <row r="48" s="44" customFormat="1" ht="20.1" customHeight="1" spans="1:9">
      <c r="A48" s="54">
        <v>47</v>
      </c>
      <c r="B48" s="55">
        <v>44681</v>
      </c>
      <c r="C48" s="57">
        <v>130013</v>
      </c>
      <c r="D48" s="58" t="s">
        <v>63</v>
      </c>
      <c r="E48" s="56">
        <v>1734</v>
      </c>
      <c r="F48" s="56"/>
      <c r="G48" s="55" t="s">
        <v>661</v>
      </c>
      <c r="H48" s="55"/>
      <c r="I48" s="61" t="str">
        <f t="shared" si="1"/>
        <v>20224闽AU9905新</v>
      </c>
    </row>
    <row r="49" s="44" customFormat="1" ht="20.1" customHeight="1" spans="1:9">
      <c r="A49" s="54">
        <v>48</v>
      </c>
      <c r="B49" s="55">
        <v>44681</v>
      </c>
      <c r="C49" s="57">
        <v>130014</v>
      </c>
      <c r="D49" s="58" t="s">
        <v>136</v>
      </c>
      <c r="E49" s="56">
        <v>1685</v>
      </c>
      <c r="F49" s="56">
        <v>1685</v>
      </c>
      <c r="G49" s="55" t="s">
        <v>661</v>
      </c>
      <c r="H49" s="55"/>
      <c r="I49" s="61" t="str">
        <f t="shared" si="1"/>
        <v>20224闽AU8397新</v>
      </c>
    </row>
    <row r="50" s="44" customFormat="1" ht="20.1" customHeight="1" spans="1:9">
      <c r="A50" s="54">
        <v>49</v>
      </c>
      <c r="B50" s="55">
        <v>44681</v>
      </c>
      <c r="C50" s="57">
        <v>130015</v>
      </c>
      <c r="D50" s="58" t="s">
        <v>61</v>
      </c>
      <c r="E50" s="56">
        <v>1675</v>
      </c>
      <c r="F50" s="56">
        <v>1675</v>
      </c>
      <c r="G50" s="55" t="s">
        <v>661</v>
      </c>
      <c r="H50" s="55"/>
      <c r="I50" s="61" t="str">
        <f t="shared" si="1"/>
        <v>20224闽AU9316新</v>
      </c>
    </row>
    <row r="51" s="44" customFormat="1" ht="20.1" customHeight="1" spans="1:9">
      <c r="A51" s="54">
        <v>50</v>
      </c>
      <c r="B51" s="55">
        <v>44681</v>
      </c>
      <c r="C51" s="57">
        <v>183020</v>
      </c>
      <c r="D51" s="58" t="s">
        <v>128</v>
      </c>
      <c r="E51" s="56">
        <v>460</v>
      </c>
      <c r="F51" s="56"/>
      <c r="G51" s="55" t="s">
        <v>661</v>
      </c>
      <c r="H51" s="55"/>
      <c r="I51" s="61" t="str">
        <f t="shared" si="1"/>
        <v>20224闽A30Q3J新</v>
      </c>
    </row>
    <row r="52" s="44" customFormat="1" ht="20.1" customHeight="1" spans="1:9">
      <c r="A52" s="54">
        <v>51</v>
      </c>
      <c r="B52" s="55">
        <v>44681</v>
      </c>
      <c r="C52" s="57">
        <v>183021</v>
      </c>
      <c r="D52" s="58" t="s">
        <v>133</v>
      </c>
      <c r="E52" s="56">
        <v>34</v>
      </c>
      <c r="F52" s="56"/>
      <c r="G52" s="55" t="s">
        <v>661</v>
      </c>
      <c r="H52" s="55"/>
      <c r="I52" s="61" t="str">
        <f t="shared" si="1"/>
        <v>20224闽A60P9C新</v>
      </c>
    </row>
    <row r="53" s="44" customFormat="1" ht="20.1" customHeight="1" spans="1:9">
      <c r="A53" s="54">
        <v>52</v>
      </c>
      <c r="B53" s="55">
        <v>44681</v>
      </c>
      <c r="C53" s="57">
        <v>183022</v>
      </c>
      <c r="D53" s="58" t="s">
        <v>81</v>
      </c>
      <c r="E53" s="56">
        <v>50</v>
      </c>
      <c r="F53" s="56"/>
      <c r="G53" s="55" t="s">
        <v>661</v>
      </c>
      <c r="H53" s="55"/>
      <c r="I53" s="61" t="str">
        <f t="shared" si="1"/>
        <v>20224闽A92P3S新</v>
      </c>
    </row>
    <row r="54" s="44" customFormat="1" ht="20.1" customHeight="1" spans="1:9">
      <c r="A54" s="54">
        <v>53</v>
      </c>
      <c r="B54" s="55">
        <v>44681</v>
      </c>
      <c r="C54" s="57">
        <v>180020</v>
      </c>
      <c r="D54" s="58" t="s">
        <v>141</v>
      </c>
      <c r="E54" s="56">
        <v>37</v>
      </c>
      <c r="F54" s="56"/>
      <c r="G54" s="55" t="s">
        <v>661</v>
      </c>
      <c r="H54" s="55"/>
      <c r="I54" s="61" t="str">
        <f t="shared" si="1"/>
        <v>20224闽AW5Z36新</v>
      </c>
    </row>
    <row r="55" s="44" customFormat="1" ht="20.1" customHeight="1" spans="1:9">
      <c r="A55" s="54">
        <v>54</v>
      </c>
      <c r="B55" s="55">
        <v>44681</v>
      </c>
      <c r="C55" s="57">
        <v>180021</v>
      </c>
      <c r="D55" s="58" t="s">
        <v>84</v>
      </c>
      <c r="E55" s="56">
        <v>55</v>
      </c>
      <c r="F55" s="56"/>
      <c r="G55" s="55" t="s">
        <v>661</v>
      </c>
      <c r="H55" s="55"/>
      <c r="I55" s="61" t="str">
        <f t="shared" si="1"/>
        <v>20224闽A83P3B新</v>
      </c>
    </row>
    <row r="56" s="44" customFormat="1" ht="20.1" customHeight="1" spans="1:9">
      <c r="A56" s="54">
        <v>55</v>
      </c>
      <c r="B56" s="55"/>
      <c r="C56" s="59"/>
      <c r="D56" s="57"/>
      <c r="E56" s="56"/>
      <c r="F56" s="56"/>
      <c r="G56" s="55"/>
      <c r="H56" s="55"/>
      <c r="I56" s="61" t="str">
        <f t="shared" ref="I56:I96" si="2">YEAR(B56)&amp;MONTH(B56)&amp;D56&amp;G56</f>
        <v>19001</v>
      </c>
    </row>
    <row r="57" s="44" customFormat="1" ht="20.1" customHeight="1" spans="1:9">
      <c r="A57" s="54">
        <v>56</v>
      </c>
      <c r="B57" s="55">
        <v>44712</v>
      </c>
      <c r="C57" s="59">
        <v>140006</v>
      </c>
      <c r="D57" s="57" t="s">
        <v>32</v>
      </c>
      <c r="E57" s="56">
        <v>4909</v>
      </c>
      <c r="F57" s="56">
        <v>11</v>
      </c>
      <c r="G57" s="55"/>
      <c r="H57" s="55"/>
      <c r="I57" s="61" t="str">
        <f t="shared" si="2"/>
        <v>20225闽AU9308</v>
      </c>
    </row>
    <row r="58" s="44" customFormat="1" ht="20.1" customHeight="1" spans="1:9">
      <c r="A58" s="54">
        <v>57</v>
      </c>
      <c r="B58" s="55">
        <v>44712</v>
      </c>
      <c r="C58" s="59">
        <v>140007</v>
      </c>
      <c r="D58" s="57" t="s">
        <v>25</v>
      </c>
      <c r="E58" s="56">
        <v>7537</v>
      </c>
      <c r="F58" s="56">
        <v>31</v>
      </c>
      <c r="G58" s="55"/>
      <c r="H58" s="55"/>
      <c r="I58" s="61" t="str">
        <f t="shared" si="2"/>
        <v>20225闽AV0833</v>
      </c>
    </row>
    <row r="59" s="44" customFormat="1" ht="20.1" customHeight="1" spans="1:9">
      <c r="A59" s="54">
        <v>58</v>
      </c>
      <c r="B59" s="55">
        <v>44712</v>
      </c>
      <c r="C59" s="59">
        <v>141012</v>
      </c>
      <c r="D59" s="57" t="s">
        <v>34</v>
      </c>
      <c r="E59" s="56">
        <v>5322</v>
      </c>
      <c r="F59" s="56">
        <v>28</v>
      </c>
      <c r="G59" s="55"/>
      <c r="H59" s="55"/>
      <c r="I59" s="61" t="str">
        <f t="shared" si="2"/>
        <v>20225闽AU9387</v>
      </c>
    </row>
    <row r="60" s="44" customFormat="1" ht="20.1" customHeight="1" spans="1:9">
      <c r="A60" s="54">
        <v>59</v>
      </c>
      <c r="B60" s="55">
        <v>44712</v>
      </c>
      <c r="C60" s="59">
        <v>144003</v>
      </c>
      <c r="D60" s="57" t="s">
        <v>36</v>
      </c>
      <c r="E60" s="56">
        <v>4330</v>
      </c>
      <c r="F60" s="56">
        <v>25</v>
      </c>
      <c r="G60" s="55"/>
      <c r="H60" s="55"/>
      <c r="I60" s="61" t="str">
        <f t="shared" si="2"/>
        <v>20225闽AU9612</v>
      </c>
    </row>
    <row r="61" s="44" customFormat="1" ht="20.1" customHeight="1" spans="1:9">
      <c r="A61" s="54">
        <v>60</v>
      </c>
      <c r="B61" s="55">
        <v>44712</v>
      </c>
      <c r="C61" s="59">
        <v>144004</v>
      </c>
      <c r="D61" s="57" t="s">
        <v>39</v>
      </c>
      <c r="E61" s="56">
        <v>6755</v>
      </c>
      <c r="F61" s="56">
        <v>19</v>
      </c>
      <c r="G61" s="55"/>
      <c r="H61" s="55"/>
      <c r="I61" s="61" t="str">
        <f t="shared" si="2"/>
        <v>20225闽AU8651</v>
      </c>
    </row>
    <row r="62" s="44" customFormat="1" ht="20.1" customHeight="1" spans="1:9">
      <c r="A62" s="54">
        <v>61</v>
      </c>
      <c r="B62" s="55">
        <v>44712</v>
      </c>
      <c r="C62" s="59">
        <v>130011</v>
      </c>
      <c r="D62" s="58" t="s">
        <v>59</v>
      </c>
      <c r="E62" s="56">
        <v>2455</v>
      </c>
      <c r="F62" s="56">
        <v>31</v>
      </c>
      <c r="G62" s="55"/>
      <c r="H62" s="55"/>
      <c r="I62" s="61" t="str">
        <f t="shared" si="2"/>
        <v>20225闽AU9093</v>
      </c>
    </row>
    <row r="63" s="44" customFormat="1" ht="20.1" customHeight="1" spans="1:9">
      <c r="A63" s="54">
        <v>62</v>
      </c>
      <c r="B63" s="55">
        <v>44712</v>
      </c>
      <c r="C63" s="59">
        <v>130012</v>
      </c>
      <c r="D63" s="58" t="s">
        <v>135</v>
      </c>
      <c r="E63" s="56">
        <v>1257</v>
      </c>
      <c r="F63" s="56"/>
      <c r="G63" s="55"/>
      <c r="H63" s="55"/>
      <c r="I63" s="61" t="str">
        <f t="shared" si="2"/>
        <v>20225闽AU9522</v>
      </c>
    </row>
    <row r="64" s="44" customFormat="1" ht="20.1" customHeight="1" spans="1:9">
      <c r="A64" s="54">
        <v>63</v>
      </c>
      <c r="B64" s="55">
        <v>44712</v>
      </c>
      <c r="C64" s="59">
        <v>130013</v>
      </c>
      <c r="D64" s="58" t="s">
        <v>63</v>
      </c>
      <c r="E64" s="56">
        <v>1879</v>
      </c>
      <c r="F64" s="56"/>
      <c r="G64" s="55"/>
      <c r="H64" s="55"/>
      <c r="I64" s="61" t="str">
        <f t="shared" si="2"/>
        <v>20225闽AU9905</v>
      </c>
    </row>
    <row r="65" s="44" customFormat="1" ht="20.1" customHeight="1" spans="1:9">
      <c r="A65" s="54">
        <v>64</v>
      </c>
      <c r="B65" s="55">
        <v>44712</v>
      </c>
      <c r="C65" s="59">
        <v>130014</v>
      </c>
      <c r="D65" s="58" t="s">
        <v>136</v>
      </c>
      <c r="E65" s="56">
        <v>1830</v>
      </c>
      <c r="F65" s="56"/>
      <c r="G65" s="55"/>
      <c r="H65" s="55"/>
      <c r="I65" s="61" t="str">
        <f t="shared" si="2"/>
        <v>20225闽AU8397</v>
      </c>
    </row>
    <row r="66" s="44" customFormat="1" ht="20.1" customHeight="1" spans="1:9">
      <c r="A66" s="54">
        <v>65</v>
      </c>
      <c r="B66" s="55">
        <v>44712</v>
      </c>
      <c r="C66" s="59">
        <v>130015</v>
      </c>
      <c r="D66" s="58" t="s">
        <v>61</v>
      </c>
      <c r="E66" s="56">
        <v>1969</v>
      </c>
      <c r="F66" s="56">
        <v>6</v>
      </c>
      <c r="G66" s="55"/>
      <c r="H66" s="55"/>
      <c r="I66" s="61" t="str">
        <f t="shared" si="2"/>
        <v>20225闽AU9316</v>
      </c>
    </row>
    <row r="67" s="44" customFormat="1" ht="20.1" customHeight="1" spans="1:9">
      <c r="A67" s="54">
        <v>66</v>
      </c>
      <c r="B67" s="55">
        <v>44712</v>
      </c>
      <c r="C67" s="59">
        <v>121017</v>
      </c>
      <c r="D67" s="58" t="s">
        <v>71</v>
      </c>
      <c r="E67" s="56">
        <v>5977</v>
      </c>
      <c r="F67" s="56">
        <v>31</v>
      </c>
      <c r="G67" s="55"/>
      <c r="H67" s="55"/>
      <c r="I67" s="61" t="str">
        <f t="shared" si="2"/>
        <v>20225闽AU8195</v>
      </c>
    </row>
    <row r="68" s="44" customFormat="1" ht="20.1" customHeight="1" spans="1:9">
      <c r="A68" s="54">
        <v>67</v>
      </c>
      <c r="B68" s="55">
        <v>44712</v>
      </c>
      <c r="C68" s="59">
        <v>121018</v>
      </c>
      <c r="D68" s="58" t="s">
        <v>68</v>
      </c>
      <c r="E68" s="56">
        <v>3800</v>
      </c>
      <c r="F68" s="56">
        <v>20</v>
      </c>
      <c r="G68" s="55"/>
      <c r="H68" s="55"/>
      <c r="I68" s="61" t="str">
        <f t="shared" si="2"/>
        <v>20225闽AU7993</v>
      </c>
    </row>
    <row r="69" s="44" customFormat="1" ht="20.1" customHeight="1" spans="1:9">
      <c r="A69" s="54">
        <v>68</v>
      </c>
      <c r="B69" s="55">
        <v>44712</v>
      </c>
      <c r="C69" s="59">
        <v>121019</v>
      </c>
      <c r="D69" s="58" t="s">
        <v>72</v>
      </c>
      <c r="E69" s="56">
        <v>3521</v>
      </c>
      <c r="F69" s="56">
        <v>31</v>
      </c>
      <c r="G69" s="55"/>
      <c r="H69" s="55"/>
      <c r="I69" s="61" t="str">
        <f t="shared" si="2"/>
        <v>20225闽AU9653</v>
      </c>
    </row>
    <row r="70" s="44" customFormat="1" ht="20.1" customHeight="1" spans="1:9">
      <c r="A70" s="54">
        <v>69</v>
      </c>
      <c r="B70" s="55">
        <v>44712</v>
      </c>
      <c r="C70" s="59">
        <v>121020</v>
      </c>
      <c r="D70" s="58" t="s">
        <v>74</v>
      </c>
      <c r="E70" s="56">
        <v>2340</v>
      </c>
      <c r="F70" s="56">
        <v>7</v>
      </c>
      <c r="G70" s="55"/>
      <c r="H70" s="55"/>
      <c r="I70" s="61" t="str">
        <f t="shared" si="2"/>
        <v>20225闽AU9103</v>
      </c>
    </row>
    <row r="71" s="44" customFormat="1" ht="20.1" customHeight="1" spans="1:9">
      <c r="A71" s="54">
        <v>70</v>
      </c>
      <c r="B71" s="55">
        <v>44712</v>
      </c>
      <c r="C71" s="59">
        <v>121021</v>
      </c>
      <c r="D71" s="57" t="s">
        <v>70</v>
      </c>
      <c r="E71" s="56">
        <v>1877</v>
      </c>
      <c r="F71" s="56"/>
      <c r="G71" s="55"/>
      <c r="H71" s="55"/>
      <c r="I71" s="61" t="str">
        <f t="shared" si="2"/>
        <v>20225闽AU9726</v>
      </c>
    </row>
    <row r="72" s="44" customFormat="1" ht="20.1" customHeight="1" spans="1:9">
      <c r="A72" s="54">
        <v>71</v>
      </c>
      <c r="B72" s="55">
        <v>44712</v>
      </c>
      <c r="C72" s="59">
        <v>183016</v>
      </c>
      <c r="D72" s="57" t="s">
        <v>76</v>
      </c>
      <c r="E72" s="56">
        <v>941</v>
      </c>
      <c r="F72" s="56">
        <v>14</v>
      </c>
      <c r="G72" s="55"/>
      <c r="H72" s="55"/>
      <c r="I72" s="61" t="str">
        <f t="shared" si="2"/>
        <v>20225闽A63Q6R</v>
      </c>
    </row>
    <row r="73" s="44" customFormat="1" ht="20.1" customHeight="1" spans="1:9">
      <c r="A73" s="54">
        <v>72</v>
      </c>
      <c r="B73" s="55">
        <v>44712</v>
      </c>
      <c r="C73" s="59">
        <v>183017</v>
      </c>
      <c r="D73" s="57" t="s">
        <v>134</v>
      </c>
      <c r="E73" s="56">
        <v>943</v>
      </c>
      <c r="F73" s="56">
        <v>7</v>
      </c>
      <c r="G73" s="55"/>
      <c r="H73" s="55"/>
      <c r="I73" s="61" t="str">
        <f t="shared" si="2"/>
        <v>20225闽A92P3N</v>
      </c>
    </row>
    <row r="74" s="44" customFormat="1" ht="20.1" customHeight="1" spans="1:9">
      <c r="A74" s="54">
        <v>73</v>
      </c>
      <c r="B74" s="55">
        <v>44712</v>
      </c>
      <c r="C74" s="59">
        <v>183018</v>
      </c>
      <c r="D74" s="57" t="s">
        <v>79</v>
      </c>
      <c r="E74" s="56">
        <v>1357</v>
      </c>
      <c r="F74" s="56">
        <v>31</v>
      </c>
      <c r="G74" s="55"/>
      <c r="H74" s="55"/>
      <c r="I74" s="61" t="str">
        <f t="shared" si="2"/>
        <v>20225闽A99P3E</v>
      </c>
    </row>
    <row r="75" s="44" customFormat="1" ht="20.1" customHeight="1" spans="1:9">
      <c r="A75" s="54">
        <v>74</v>
      </c>
      <c r="B75" s="55">
        <v>44712</v>
      </c>
      <c r="C75" s="59">
        <v>183019</v>
      </c>
      <c r="D75" s="57" t="s">
        <v>131</v>
      </c>
      <c r="E75" s="56">
        <v>830</v>
      </c>
      <c r="F75" s="56">
        <v>17</v>
      </c>
      <c r="G75" s="56"/>
      <c r="H75" s="55"/>
      <c r="I75" s="61" t="str">
        <f t="shared" si="2"/>
        <v>20225闽A90Q6E</v>
      </c>
    </row>
    <row r="76" s="44" customFormat="1" ht="20.1" customHeight="1" spans="1:9">
      <c r="A76" s="54">
        <v>75</v>
      </c>
      <c r="B76" s="55">
        <v>44712</v>
      </c>
      <c r="C76" s="59">
        <v>183020</v>
      </c>
      <c r="D76" s="57" t="s">
        <v>128</v>
      </c>
      <c r="E76" s="56">
        <v>943</v>
      </c>
      <c r="F76" s="56">
        <v>24</v>
      </c>
      <c r="G76" s="55"/>
      <c r="H76" s="55"/>
      <c r="I76" s="61" t="str">
        <f t="shared" si="2"/>
        <v>20225闽A30Q3J</v>
      </c>
    </row>
    <row r="77" s="44" customFormat="1" ht="20.1" customHeight="1" spans="1:9">
      <c r="A77" s="54">
        <v>76</v>
      </c>
      <c r="B77" s="55">
        <v>44712</v>
      </c>
      <c r="C77" s="59">
        <v>183021</v>
      </c>
      <c r="D77" s="57" t="s">
        <v>133</v>
      </c>
      <c r="E77" s="56">
        <v>195</v>
      </c>
      <c r="F77" s="56"/>
      <c r="G77" s="55"/>
      <c r="H77" s="55"/>
      <c r="I77" s="61" t="str">
        <f t="shared" si="2"/>
        <v>20225闽A60P9C</v>
      </c>
    </row>
    <row r="78" s="44" customFormat="1" ht="20.1" customHeight="1" spans="1:9">
      <c r="A78" s="54">
        <v>77</v>
      </c>
      <c r="B78" s="55">
        <v>44712</v>
      </c>
      <c r="C78" s="59">
        <v>183022</v>
      </c>
      <c r="D78" s="57" t="s">
        <v>81</v>
      </c>
      <c r="E78" s="56">
        <v>313</v>
      </c>
      <c r="F78" s="56">
        <v>9</v>
      </c>
      <c r="G78" s="55"/>
      <c r="H78" s="55"/>
      <c r="I78" s="61" t="str">
        <f t="shared" si="2"/>
        <v>20225闽A92P3S</v>
      </c>
    </row>
    <row r="79" s="44" customFormat="1" ht="20.1" customHeight="1" spans="1:9">
      <c r="A79" s="54">
        <v>78</v>
      </c>
      <c r="B79" s="55">
        <v>44712</v>
      </c>
      <c r="C79" s="59">
        <v>190002</v>
      </c>
      <c r="D79" s="57" t="s">
        <v>92</v>
      </c>
      <c r="E79" s="56">
        <v>162950</v>
      </c>
      <c r="F79" s="56">
        <v>31</v>
      </c>
      <c r="G79" s="56"/>
      <c r="H79" s="55"/>
      <c r="I79" s="61" t="str">
        <f t="shared" si="2"/>
        <v>20225闽A632Q8</v>
      </c>
    </row>
    <row r="80" s="44" customFormat="1" ht="20.1" customHeight="1" spans="1:9">
      <c r="A80" s="54">
        <v>79</v>
      </c>
      <c r="B80" s="55">
        <v>44712</v>
      </c>
      <c r="C80" s="59"/>
      <c r="D80" s="57" t="s">
        <v>658</v>
      </c>
      <c r="E80" s="56">
        <v>89989</v>
      </c>
      <c r="F80" s="56">
        <v>20</v>
      </c>
      <c r="G80" s="55"/>
      <c r="H80" s="55"/>
      <c r="I80" s="61" t="str">
        <f t="shared" si="2"/>
        <v>20225闽J6B266</v>
      </c>
    </row>
    <row r="81" s="44" customFormat="1" ht="20.1" customHeight="1" spans="1:9">
      <c r="A81" s="54">
        <v>80</v>
      </c>
      <c r="B81" s="55">
        <v>44712</v>
      </c>
      <c r="C81" s="59"/>
      <c r="D81" s="57" t="s">
        <v>659</v>
      </c>
      <c r="E81" s="56">
        <v>120986</v>
      </c>
      <c r="F81" s="56">
        <v>15</v>
      </c>
      <c r="G81" s="55"/>
      <c r="H81" s="55"/>
      <c r="I81" s="61" t="str">
        <f t="shared" si="2"/>
        <v>20225闽JJL318</v>
      </c>
    </row>
    <row r="82" s="44" customFormat="1" ht="20.1" customHeight="1" spans="1:9">
      <c r="A82" s="54">
        <v>81</v>
      </c>
      <c r="B82" s="55">
        <v>44712</v>
      </c>
      <c r="C82" s="59">
        <v>180020</v>
      </c>
      <c r="D82" s="58" t="s">
        <v>141</v>
      </c>
      <c r="E82" s="56">
        <v>1690</v>
      </c>
      <c r="F82" s="56">
        <v>14</v>
      </c>
      <c r="G82" s="55"/>
      <c r="H82" s="55"/>
      <c r="I82" s="61" t="str">
        <f t="shared" si="2"/>
        <v>20225闽AW5Z36</v>
      </c>
    </row>
    <row r="83" s="44" customFormat="1" ht="20.1" customHeight="1" spans="1:9">
      <c r="A83" s="54">
        <v>82</v>
      </c>
      <c r="B83" s="55">
        <v>44712</v>
      </c>
      <c r="C83" s="59">
        <v>180021</v>
      </c>
      <c r="D83" s="58" t="s">
        <v>84</v>
      </c>
      <c r="E83" s="56">
        <v>1170</v>
      </c>
      <c r="F83" s="56">
        <v>14</v>
      </c>
      <c r="G83" s="55"/>
      <c r="H83" s="55"/>
      <c r="I83" s="61" t="str">
        <f t="shared" si="2"/>
        <v>20225闽A83P3B</v>
      </c>
    </row>
    <row r="84" s="44" customFormat="1" ht="20.1" customHeight="1" spans="1:9">
      <c r="A84" s="54">
        <v>83</v>
      </c>
      <c r="B84" s="55">
        <v>44712</v>
      </c>
      <c r="C84" s="57">
        <v>182002</v>
      </c>
      <c r="D84" s="58" t="s">
        <v>55</v>
      </c>
      <c r="E84" s="56">
        <v>31674</v>
      </c>
      <c r="F84" s="56">
        <v>9</v>
      </c>
      <c r="G84" s="55"/>
      <c r="H84" s="55"/>
      <c r="I84" s="61" t="str">
        <f t="shared" si="2"/>
        <v>20225闽AK8E11</v>
      </c>
    </row>
    <row r="85" s="44" customFormat="1" ht="20.1" customHeight="1" spans="1:9">
      <c r="A85" s="54">
        <v>84</v>
      </c>
      <c r="B85" s="55">
        <v>44712</v>
      </c>
      <c r="C85" s="57">
        <v>182005</v>
      </c>
      <c r="D85" s="58" t="s">
        <v>490</v>
      </c>
      <c r="E85" s="56">
        <v>22419</v>
      </c>
      <c r="F85" s="56"/>
      <c r="G85" s="55"/>
      <c r="H85" s="55"/>
      <c r="I85" s="61" t="str">
        <f t="shared" si="2"/>
        <v>20225闽AM9W86</v>
      </c>
    </row>
    <row r="86" s="44" customFormat="1" ht="20.1" customHeight="1" spans="1:9">
      <c r="A86" s="54">
        <v>85</v>
      </c>
      <c r="B86" s="55"/>
      <c r="C86" s="57"/>
      <c r="D86" s="58"/>
      <c r="E86" s="56"/>
      <c r="F86" s="56"/>
      <c r="G86" s="55"/>
      <c r="H86" s="55"/>
      <c r="I86" s="61" t="str">
        <f t="shared" si="2"/>
        <v>19001</v>
      </c>
    </row>
    <row r="87" s="44" customFormat="1" ht="20.1" customHeight="1" spans="1:9">
      <c r="A87" s="54">
        <v>86</v>
      </c>
      <c r="B87" s="55">
        <v>44742</v>
      </c>
      <c r="C87" s="59">
        <v>140006</v>
      </c>
      <c r="D87" s="57" t="s">
        <v>32</v>
      </c>
      <c r="E87" s="56">
        <v>8684</v>
      </c>
      <c r="F87" s="56">
        <v>30</v>
      </c>
      <c r="G87" s="55"/>
      <c r="H87" s="55"/>
      <c r="I87" s="61" t="str">
        <f t="shared" si="2"/>
        <v>20226闽AU9308</v>
      </c>
    </row>
    <row r="88" s="44" customFormat="1" ht="20.1" customHeight="1" spans="1:9">
      <c r="A88" s="54">
        <v>87</v>
      </c>
      <c r="B88" s="55">
        <v>44742</v>
      </c>
      <c r="C88" s="59">
        <v>140007</v>
      </c>
      <c r="D88" s="57" t="s">
        <v>25</v>
      </c>
      <c r="E88" s="56">
        <v>11611</v>
      </c>
      <c r="F88" s="56">
        <v>30</v>
      </c>
      <c r="G88" s="55"/>
      <c r="H88" s="55"/>
      <c r="I88" s="61" t="str">
        <f t="shared" si="2"/>
        <v>20226闽AV0833</v>
      </c>
    </row>
    <row r="89" s="44" customFormat="1" ht="20.1" customHeight="1" spans="1:9">
      <c r="A89" s="54">
        <v>88</v>
      </c>
      <c r="B89" s="55">
        <v>44742</v>
      </c>
      <c r="C89" s="59">
        <v>141012</v>
      </c>
      <c r="D89" s="57" t="s">
        <v>34</v>
      </c>
      <c r="E89" s="56">
        <v>7970</v>
      </c>
      <c r="F89" s="56">
        <v>30</v>
      </c>
      <c r="G89" s="55"/>
      <c r="H89" s="55"/>
      <c r="I89" s="61" t="str">
        <f t="shared" si="2"/>
        <v>20226闽AU9387</v>
      </c>
    </row>
    <row r="90" s="44" customFormat="1" ht="20.1" customHeight="1" spans="1:9">
      <c r="A90" s="54">
        <v>89</v>
      </c>
      <c r="B90" s="55">
        <v>44742</v>
      </c>
      <c r="C90" s="59">
        <v>144003</v>
      </c>
      <c r="D90" s="57" t="s">
        <v>36</v>
      </c>
      <c r="E90" s="56">
        <v>7003</v>
      </c>
      <c r="F90" s="56">
        <v>30</v>
      </c>
      <c r="G90" s="55"/>
      <c r="H90" s="55"/>
      <c r="I90" s="61" t="str">
        <f t="shared" si="2"/>
        <v>20226闽AU9612</v>
      </c>
    </row>
    <row r="91" s="44" customFormat="1" ht="20.1" customHeight="1" spans="1:9">
      <c r="A91" s="54">
        <v>90</v>
      </c>
      <c r="B91" s="55">
        <v>44742</v>
      </c>
      <c r="C91" s="59">
        <v>144004</v>
      </c>
      <c r="D91" s="57" t="s">
        <v>39</v>
      </c>
      <c r="E91" s="56">
        <v>10829</v>
      </c>
      <c r="F91" s="56">
        <v>30</v>
      </c>
      <c r="G91" s="55"/>
      <c r="H91" s="55"/>
      <c r="I91" s="61" t="str">
        <f t="shared" si="2"/>
        <v>20226闽AU8651</v>
      </c>
    </row>
    <row r="92" s="44" customFormat="1" ht="20.1" customHeight="1" spans="1:9">
      <c r="A92" s="54">
        <v>91</v>
      </c>
      <c r="B92" s="55">
        <v>44742</v>
      </c>
      <c r="C92" s="59">
        <v>130011</v>
      </c>
      <c r="D92" s="58" t="s">
        <v>59</v>
      </c>
      <c r="E92" s="56">
        <v>2923</v>
      </c>
      <c r="F92" s="56">
        <v>20</v>
      </c>
      <c r="G92" s="55"/>
      <c r="H92" s="55"/>
      <c r="I92" s="61" t="str">
        <f t="shared" si="2"/>
        <v>20226闽AU9093</v>
      </c>
    </row>
    <row r="93" s="44" customFormat="1" ht="20.1" customHeight="1" spans="1:9">
      <c r="A93" s="54">
        <v>92</v>
      </c>
      <c r="B93" s="55">
        <v>44742</v>
      </c>
      <c r="C93" s="59">
        <v>130015</v>
      </c>
      <c r="D93" s="58" t="s">
        <v>61</v>
      </c>
      <c r="E93" s="56">
        <v>2297</v>
      </c>
      <c r="F93" s="56">
        <v>14</v>
      </c>
      <c r="G93" s="55"/>
      <c r="H93" s="55"/>
      <c r="I93" s="61" t="str">
        <f t="shared" si="2"/>
        <v>20226闽AU9316</v>
      </c>
    </row>
    <row r="94" s="44" customFormat="1" ht="20.1" customHeight="1" spans="1:9">
      <c r="A94" s="54">
        <v>93</v>
      </c>
      <c r="B94" s="55">
        <v>44742</v>
      </c>
      <c r="C94" s="59">
        <v>121017</v>
      </c>
      <c r="D94" s="58" t="s">
        <v>71</v>
      </c>
      <c r="E94" s="56">
        <v>7614</v>
      </c>
      <c r="F94" s="56">
        <v>23</v>
      </c>
      <c r="G94" s="55"/>
      <c r="H94" s="55"/>
      <c r="I94" s="61" t="str">
        <f t="shared" si="2"/>
        <v>20226闽AU8195</v>
      </c>
    </row>
    <row r="95" s="44" customFormat="1" ht="20.1" customHeight="1" spans="1:9">
      <c r="A95" s="54">
        <v>94</v>
      </c>
      <c r="B95" s="55">
        <v>44742</v>
      </c>
      <c r="C95" s="59">
        <v>121019</v>
      </c>
      <c r="D95" s="58" t="s">
        <v>72</v>
      </c>
      <c r="E95" s="56">
        <v>4511</v>
      </c>
      <c r="F95" s="56">
        <v>20</v>
      </c>
      <c r="G95" s="55"/>
      <c r="H95" s="55"/>
      <c r="I95" s="61" t="str">
        <f t="shared" si="2"/>
        <v>20226闽AU9653</v>
      </c>
    </row>
    <row r="96" s="44" customFormat="1" ht="20.1" customHeight="1" spans="1:9">
      <c r="A96" s="54">
        <v>95</v>
      </c>
      <c r="B96" s="55">
        <v>44742</v>
      </c>
      <c r="C96" s="59">
        <v>121020</v>
      </c>
      <c r="D96" s="58" t="s">
        <v>74</v>
      </c>
      <c r="E96" s="56">
        <v>3516</v>
      </c>
      <c r="F96" s="56">
        <v>17</v>
      </c>
      <c r="G96" s="55"/>
      <c r="H96" s="55"/>
      <c r="I96" s="61" t="str">
        <f t="shared" si="2"/>
        <v>20226闽AU9103</v>
      </c>
    </row>
    <row r="97" s="44" customFormat="1" ht="20.1" customHeight="1" spans="1:9">
      <c r="A97" s="54">
        <v>96</v>
      </c>
      <c r="B97" s="55">
        <v>44742</v>
      </c>
      <c r="C97" s="59">
        <v>183016</v>
      </c>
      <c r="D97" s="57" t="s">
        <v>76</v>
      </c>
      <c r="E97" s="56">
        <v>1388</v>
      </c>
      <c r="F97" s="56">
        <v>21</v>
      </c>
      <c r="G97" s="55"/>
      <c r="H97" s="55"/>
      <c r="I97" s="61" t="str">
        <f t="shared" ref="I97:I137" si="3">YEAR(B97)&amp;MONTH(B97)&amp;D97&amp;G97</f>
        <v>20226闽A63Q6R</v>
      </c>
    </row>
    <row r="98" s="44" customFormat="1" ht="27" customHeight="1" spans="1:9">
      <c r="A98" s="54">
        <v>97</v>
      </c>
      <c r="B98" s="55">
        <v>44742</v>
      </c>
      <c r="C98" s="59">
        <v>183017</v>
      </c>
      <c r="D98" s="57" t="s">
        <v>134</v>
      </c>
      <c r="E98" s="56">
        <v>943</v>
      </c>
      <c r="F98" s="56">
        <v>0</v>
      </c>
      <c r="G98" s="55"/>
      <c r="H98" s="62" t="s">
        <v>316</v>
      </c>
      <c r="I98" s="61" t="str">
        <f t="shared" si="3"/>
        <v>20226闽A92P3N</v>
      </c>
    </row>
    <row r="99" s="44" customFormat="1" ht="20.1" customHeight="1" spans="1:9">
      <c r="A99" s="54">
        <v>98</v>
      </c>
      <c r="B99" s="55">
        <v>44742</v>
      </c>
      <c r="C99" s="59">
        <v>183018</v>
      </c>
      <c r="D99" s="57" t="s">
        <v>79</v>
      </c>
      <c r="E99" s="56">
        <v>1937</v>
      </c>
      <c r="F99" s="56">
        <v>21</v>
      </c>
      <c r="G99" s="55"/>
      <c r="H99" s="55"/>
      <c r="I99" s="61" t="str">
        <f t="shared" si="3"/>
        <v>20226闽A99P3E</v>
      </c>
    </row>
    <row r="100" s="44" customFormat="1" ht="20.1" customHeight="1" spans="1:9">
      <c r="A100" s="54">
        <v>99</v>
      </c>
      <c r="B100" s="55">
        <v>44742</v>
      </c>
      <c r="C100" s="59">
        <v>183019</v>
      </c>
      <c r="D100" s="57" t="s">
        <v>131</v>
      </c>
      <c r="E100" s="56">
        <v>1355</v>
      </c>
      <c r="F100" s="56">
        <v>7</v>
      </c>
      <c r="G100" s="55"/>
      <c r="H100" s="55"/>
      <c r="I100" s="61" t="str">
        <f t="shared" si="3"/>
        <v>20226闽A90Q6E</v>
      </c>
    </row>
    <row r="101" s="44" customFormat="1" ht="20.1" customHeight="1" spans="1:9">
      <c r="A101" s="54">
        <v>100</v>
      </c>
      <c r="B101" s="55">
        <v>44742</v>
      </c>
      <c r="C101" s="59">
        <v>183020</v>
      </c>
      <c r="D101" s="57" t="s">
        <v>128</v>
      </c>
      <c r="E101" s="56">
        <v>1417</v>
      </c>
      <c r="F101" s="56">
        <v>20</v>
      </c>
      <c r="G101" s="55"/>
      <c r="H101" s="55"/>
      <c r="I101" s="61" t="str">
        <f t="shared" si="3"/>
        <v>20226闽A30Q3J</v>
      </c>
    </row>
    <row r="102" s="44" customFormat="1" ht="20.1" customHeight="1" spans="1:9">
      <c r="A102" s="54">
        <v>101</v>
      </c>
      <c r="B102" s="55">
        <v>44742</v>
      </c>
      <c r="C102" s="59">
        <v>183022</v>
      </c>
      <c r="D102" s="57" t="s">
        <v>81</v>
      </c>
      <c r="E102" s="56">
        <v>973</v>
      </c>
      <c r="F102" s="56">
        <v>20</v>
      </c>
      <c r="G102" s="55"/>
      <c r="H102" s="55"/>
      <c r="I102" s="61" t="str">
        <f t="shared" si="3"/>
        <v>20226闽A92P3S</v>
      </c>
    </row>
    <row r="103" s="44" customFormat="1" ht="20.1" customHeight="1" spans="1:9">
      <c r="A103" s="54">
        <v>102</v>
      </c>
      <c r="B103" s="55">
        <v>44742</v>
      </c>
      <c r="C103" s="59">
        <v>190002</v>
      </c>
      <c r="D103" s="57" t="s">
        <v>92</v>
      </c>
      <c r="E103" s="56">
        <v>165105</v>
      </c>
      <c r="F103" s="56">
        <v>30</v>
      </c>
      <c r="G103" s="55"/>
      <c r="H103" s="55"/>
      <c r="I103" s="61" t="str">
        <f t="shared" si="3"/>
        <v>20226闽A632Q8</v>
      </c>
    </row>
    <row r="104" s="44" customFormat="1" ht="20.1" customHeight="1" spans="1:9">
      <c r="A104" s="54">
        <v>103</v>
      </c>
      <c r="B104" s="55">
        <v>44742</v>
      </c>
      <c r="C104" s="59"/>
      <c r="D104" s="57" t="s">
        <v>658</v>
      </c>
      <c r="E104" s="63">
        <v>90214</v>
      </c>
      <c r="F104" s="56">
        <v>7</v>
      </c>
      <c r="G104" s="55"/>
      <c r="H104" s="55" t="s">
        <v>97</v>
      </c>
      <c r="I104" s="61" t="str">
        <f t="shared" si="3"/>
        <v>20226闽J6B266</v>
      </c>
    </row>
    <row r="105" s="44" customFormat="1" ht="20.1" customHeight="1" spans="1:9">
      <c r="A105" s="54">
        <v>104</v>
      </c>
      <c r="B105" s="55">
        <v>44742</v>
      </c>
      <c r="C105" s="59"/>
      <c r="D105" s="57" t="s">
        <v>659</v>
      </c>
      <c r="E105" s="63">
        <v>124765</v>
      </c>
      <c r="F105" s="56">
        <v>7</v>
      </c>
      <c r="G105" s="55"/>
      <c r="H105" s="55" t="s">
        <v>97</v>
      </c>
      <c r="I105" s="61" t="str">
        <f t="shared" si="3"/>
        <v>20226闽JJL318</v>
      </c>
    </row>
    <row r="106" s="44" customFormat="1" ht="20.1" customHeight="1" spans="1:9">
      <c r="A106" s="54">
        <v>105</v>
      </c>
      <c r="B106" s="55">
        <v>44742</v>
      </c>
      <c r="C106" s="59">
        <v>180020</v>
      </c>
      <c r="D106" s="58" t="s">
        <v>141</v>
      </c>
      <c r="E106" s="56">
        <v>3703</v>
      </c>
      <c r="F106" s="56">
        <v>30</v>
      </c>
      <c r="G106" s="55"/>
      <c r="H106" s="55"/>
      <c r="I106" s="61" t="str">
        <f t="shared" si="3"/>
        <v>20226闽AW5Z36</v>
      </c>
    </row>
    <row r="107" s="44" customFormat="1" ht="20.1" customHeight="1" spans="1:9">
      <c r="A107" s="54">
        <v>106</v>
      </c>
      <c r="B107" s="55">
        <v>44742</v>
      </c>
      <c r="C107" s="59">
        <v>180021</v>
      </c>
      <c r="D107" s="58" t="s">
        <v>84</v>
      </c>
      <c r="E107" s="63">
        <v>2508</v>
      </c>
      <c r="F107" s="56">
        <v>30</v>
      </c>
      <c r="G107" s="55"/>
      <c r="H107" s="55"/>
      <c r="I107" s="61" t="str">
        <f t="shared" si="3"/>
        <v>20226闽A83P3B</v>
      </c>
    </row>
    <row r="108" s="44" customFormat="1" ht="20.1" customHeight="1" spans="1:9">
      <c r="A108" s="54">
        <v>107</v>
      </c>
      <c r="B108" s="55">
        <v>44742</v>
      </c>
      <c r="C108" s="57">
        <v>182002</v>
      </c>
      <c r="D108" s="58" t="s">
        <v>55</v>
      </c>
      <c r="E108" s="55"/>
      <c r="F108" s="56">
        <v>15</v>
      </c>
      <c r="G108" s="55"/>
      <c r="H108" s="56" t="s">
        <v>310</v>
      </c>
      <c r="I108" s="61" t="str">
        <f t="shared" si="3"/>
        <v>20226闽AK8E11</v>
      </c>
    </row>
    <row r="109" s="44" customFormat="1" ht="20.1" customHeight="1" spans="1:9">
      <c r="A109" s="54">
        <v>108</v>
      </c>
      <c r="B109" s="55">
        <v>44742</v>
      </c>
      <c r="C109" s="57">
        <v>182005</v>
      </c>
      <c r="D109" s="58" t="s">
        <v>490</v>
      </c>
      <c r="E109" s="56">
        <v>23509</v>
      </c>
      <c r="F109" s="56">
        <v>19</v>
      </c>
      <c r="G109" s="55"/>
      <c r="H109" s="55"/>
      <c r="I109" s="61" t="str">
        <f t="shared" si="3"/>
        <v>20226闽AM9W86</v>
      </c>
    </row>
    <row r="110" s="44" customFormat="1" ht="20.1" customHeight="1" spans="1:9">
      <c r="A110" s="54">
        <v>109</v>
      </c>
      <c r="B110" s="55">
        <v>44742</v>
      </c>
      <c r="C110" s="57">
        <v>130012</v>
      </c>
      <c r="D110" s="58" t="s">
        <v>135</v>
      </c>
      <c r="E110" s="56">
        <v>1257</v>
      </c>
      <c r="F110" s="56">
        <v>0</v>
      </c>
      <c r="G110" s="55"/>
      <c r="H110" s="55" t="s">
        <v>56</v>
      </c>
      <c r="I110" s="61" t="str">
        <f t="shared" si="3"/>
        <v>20226闽AU9522</v>
      </c>
    </row>
    <row r="111" s="44" customFormat="1" ht="20.1" customHeight="1" spans="1:9">
      <c r="A111" s="54">
        <v>110</v>
      </c>
      <c r="B111" s="55">
        <v>44742</v>
      </c>
      <c r="C111" s="57">
        <v>130013</v>
      </c>
      <c r="D111" s="58" t="s">
        <v>63</v>
      </c>
      <c r="E111" s="56">
        <v>1879</v>
      </c>
      <c r="F111" s="56">
        <v>0</v>
      </c>
      <c r="G111" s="55"/>
      <c r="H111" s="55" t="s">
        <v>56</v>
      </c>
      <c r="I111" s="61" t="str">
        <f t="shared" si="3"/>
        <v>20226闽AU9905</v>
      </c>
    </row>
    <row r="112" s="44" customFormat="1" ht="20.1" customHeight="1" spans="1:9">
      <c r="A112" s="54">
        <v>111</v>
      </c>
      <c r="B112" s="55">
        <v>44742</v>
      </c>
      <c r="C112" s="57">
        <v>130014</v>
      </c>
      <c r="D112" s="58" t="s">
        <v>136</v>
      </c>
      <c r="E112" s="56">
        <v>1830</v>
      </c>
      <c r="F112" s="56">
        <v>0</v>
      </c>
      <c r="G112" s="55"/>
      <c r="H112" s="55" t="s">
        <v>56</v>
      </c>
      <c r="I112" s="61" t="str">
        <f t="shared" si="3"/>
        <v>20226闽AU8397</v>
      </c>
    </row>
    <row r="113" s="44" customFormat="1" ht="20.1" customHeight="1" spans="1:9">
      <c r="A113" s="54">
        <v>112</v>
      </c>
      <c r="B113" s="55">
        <v>44742</v>
      </c>
      <c r="C113" s="57">
        <v>121018</v>
      </c>
      <c r="D113" s="58" t="s">
        <v>68</v>
      </c>
      <c r="E113" s="56">
        <v>3800</v>
      </c>
      <c r="F113" s="56">
        <v>0</v>
      </c>
      <c r="G113" s="55"/>
      <c r="H113" s="55" t="s">
        <v>56</v>
      </c>
      <c r="I113" s="61" t="str">
        <f t="shared" si="3"/>
        <v>20226闽AU7993</v>
      </c>
    </row>
    <row r="114" s="44" customFormat="1" ht="20.1" customHeight="1" spans="1:9">
      <c r="A114" s="54">
        <v>113</v>
      </c>
      <c r="B114" s="55">
        <v>44742</v>
      </c>
      <c r="C114" s="57">
        <v>121021</v>
      </c>
      <c r="D114" s="58" t="s">
        <v>70</v>
      </c>
      <c r="E114" s="56">
        <v>1877</v>
      </c>
      <c r="F114" s="56">
        <v>0</v>
      </c>
      <c r="G114" s="55"/>
      <c r="H114" s="55" t="s">
        <v>56</v>
      </c>
      <c r="I114" s="61" t="str">
        <f t="shared" si="3"/>
        <v>20226闽AU9726</v>
      </c>
    </row>
    <row r="115" s="44" customFormat="1" ht="20.1" customHeight="1" spans="1:9">
      <c r="A115" s="54">
        <v>114</v>
      </c>
      <c r="B115" s="55">
        <v>44742</v>
      </c>
      <c r="C115" s="57">
        <v>183021</v>
      </c>
      <c r="D115" s="58" t="s">
        <v>133</v>
      </c>
      <c r="E115" s="56">
        <v>195</v>
      </c>
      <c r="F115" s="56">
        <v>0</v>
      </c>
      <c r="G115" s="55"/>
      <c r="H115" s="55" t="s">
        <v>56</v>
      </c>
      <c r="I115" s="61" t="str">
        <f t="shared" si="3"/>
        <v>20226闽A60P9C</v>
      </c>
    </row>
    <row r="116" s="44" customFormat="1" ht="20.1" customHeight="1" spans="1:9">
      <c r="A116" s="54">
        <v>115</v>
      </c>
      <c r="B116" s="55">
        <v>44742</v>
      </c>
      <c r="C116" s="57">
        <v>150009</v>
      </c>
      <c r="D116" s="58" t="s">
        <v>47</v>
      </c>
      <c r="E116" s="56">
        <v>71490</v>
      </c>
      <c r="F116" s="56">
        <v>0</v>
      </c>
      <c r="G116" s="55"/>
      <c r="H116" s="55"/>
      <c r="I116" s="61" t="str">
        <f t="shared" si="3"/>
        <v>20226闽AQ1U80</v>
      </c>
    </row>
    <row r="117" s="44" customFormat="1" ht="20.1" customHeight="1" spans="1:9">
      <c r="A117" s="54">
        <v>116</v>
      </c>
      <c r="B117" s="55">
        <v>44773</v>
      </c>
      <c r="C117" s="59">
        <v>140006</v>
      </c>
      <c r="D117" s="57" t="s">
        <v>32</v>
      </c>
      <c r="E117" s="56">
        <v>12604</v>
      </c>
      <c r="F117" s="56">
        <v>24</v>
      </c>
      <c r="G117" s="55"/>
      <c r="H117" s="55"/>
      <c r="I117" s="61" t="str">
        <f t="shared" si="3"/>
        <v>20227闽AU9308</v>
      </c>
    </row>
    <row r="118" s="44" customFormat="1" ht="20.1" customHeight="1" spans="1:9">
      <c r="A118" s="54">
        <v>117</v>
      </c>
      <c r="B118" s="55">
        <v>44773</v>
      </c>
      <c r="C118" s="59">
        <v>140007</v>
      </c>
      <c r="D118" s="57" t="s">
        <v>25</v>
      </c>
      <c r="E118" s="56">
        <v>20006</v>
      </c>
      <c r="F118" s="56">
        <v>31</v>
      </c>
      <c r="G118" s="55"/>
      <c r="H118" s="55"/>
      <c r="I118" s="61" t="str">
        <f t="shared" si="3"/>
        <v>20227闽AV0833</v>
      </c>
    </row>
    <row r="119" s="44" customFormat="1" ht="20.1" customHeight="1" spans="1:9">
      <c r="A119" s="54">
        <v>118</v>
      </c>
      <c r="B119" s="55">
        <v>44773</v>
      </c>
      <c r="C119" s="59">
        <v>141012</v>
      </c>
      <c r="D119" s="57" t="s">
        <v>34</v>
      </c>
      <c r="E119" s="56">
        <v>10101</v>
      </c>
      <c r="F119" s="56">
        <v>31</v>
      </c>
      <c r="G119" s="55"/>
      <c r="H119" s="55"/>
      <c r="I119" s="61" t="str">
        <f t="shared" si="3"/>
        <v>20227闽AU9387</v>
      </c>
    </row>
    <row r="120" s="44" customFormat="1" ht="20.1" customHeight="1" spans="1:9">
      <c r="A120" s="54">
        <v>119</v>
      </c>
      <c r="B120" s="55">
        <v>44773</v>
      </c>
      <c r="C120" s="59">
        <v>144003</v>
      </c>
      <c r="D120" s="57" t="s">
        <v>36</v>
      </c>
      <c r="E120" s="56">
        <v>9270</v>
      </c>
      <c r="F120" s="56">
        <v>31</v>
      </c>
      <c r="G120" s="55"/>
      <c r="H120" s="55"/>
      <c r="I120" s="61" t="str">
        <f t="shared" si="3"/>
        <v>20227闽AU9612</v>
      </c>
    </row>
    <row r="121" s="44" customFormat="1" ht="20.1" customHeight="1" spans="1:9">
      <c r="A121" s="54">
        <v>120</v>
      </c>
      <c r="B121" s="55">
        <v>44773</v>
      </c>
      <c r="C121" s="59">
        <v>144004</v>
      </c>
      <c r="D121" s="57" t="s">
        <v>39</v>
      </c>
      <c r="E121" s="56">
        <v>14180</v>
      </c>
      <c r="F121" s="56">
        <v>31</v>
      </c>
      <c r="G121" s="55"/>
      <c r="H121" s="55"/>
      <c r="I121" s="61" t="str">
        <f t="shared" si="3"/>
        <v>20227闽AU8651</v>
      </c>
    </row>
    <row r="122" s="44" customFormat="1" ht="20.1" customHeight="1" spans="1:9">
      <c r="A122" s="54">
        <v>121</v>
      </c>
      <c r="B122" s="55">
        <v>44773</v>
      </c>
      <c r="C122" s="59">
        <v>130011</v>
      </c>
      <c r="D122" s="58" t="s">
        <v>59</v>
      </c>
      <c r="E122" s="56">
        <v>3651</v>
      </c>
      <c r="F122" s="56">
        <v>30</v>
      </c>
      <c r="G122" s="55"/>
      <c r="H122" s="55"/>
      <c r="I122" s="61" t="str">
        <f t="shared" si="3"/>
        <v>20227闽AU9093</v>
      </c>
    </row>
    <row r="123" s="44" customFormat="1" ht="20.1" customHeight="1" spans="1:9">
      <c r="A123" s="54">
        <v>122</v>
      </c>
      <c r="B123" s="55">
        <v>44773</v>
      </c>
      <c r="C123" s="59">
        <v>130015</v>
      </c>
      <c r="D123" s="58" t="s">
        <v>61</v>
      </c>
      <c r="E123" s="56">
        <v>3527</v>
      </c>
      <c r="F123" s="56">
        <v>31</v>
      </c>
      <c r="G123" s="55"/>
      <c r="H123" s="55"/>
      <c r="I123" s="61" t="str">
        <f t="shared" si="3"/>
        <v>20227闽AU9316</v>
      </c>
    </row>
    <row r="124" s="44" customFormat="1" ht="20.1" customHeight="1" spans="1:9">
      <c r="A124" s="54">
        <v>123</v>
      </c>
      <c r="B124" s="55">
        <v>44773</v>
      </c>
      <c r="C124" s="59">
        <v>121017</v>
      </c>
      <c r="D124" s="58" t="s">
        <v>71</v>
      </c>
      <c r="E124" s="56">
        <v>9667</v>
      </c>
      <c r="F124" s="56">
        <v>30</v>
      </c>
      <c r="G124" s="55"/>
      <c r="H124" s="55"/>
      <c r="I124" s="61" t="str">
        <f t="shared" si="3"/>
        <v>20227闽AU8195</v>
      </c>
    </row>
    <row r="125" s="44" customFormat="1" ht="20.1" customHeight="1" spans="1:9">
      <c r="A125" s="54">
        <v>124</v>
      </c>
      <c r="B125" s="55">
        <v>44773</v>
      </c>
      <c r="C125" s="59">
        <v>121019</v>
      </c>
      <c r="D125" s="58" t="s">
        <v>72</v>
      </c>
      <c r="E125" s="56">
        <v>6149</v>
      </c>
      <c r="F125" s="56">
        <v>31</v>
      </c>
      <c r="G125" s="55"/>
      <c r="H125" s="55"/>
      <c r="I125" s="61" t="str">
        <f t="shared" si="3"/>
        <v>20227闽AU9653</v>
      </c>
    </row>
    <row r="126" s="44" customFormat="1" ht="20.1" customHeight="1" spans="1:9">
      <c r="A126" s="54">
        <v>125</v>
      </c>
      <c r="B126" s="55">
        <v>44773</v>
      </c>
      <c r="C126" s="59">
        <v>121020</v>
      </c>
      <c r="D126" s="58" t="s">
        <v>74</v>
      </c>
      <c r="E126" s="56">
        <v>6084</v>
      </c>
      <c r="F126" s="56">
        <v>31</v>
      </c>
      <c r="G126" s="55"/>
      <c r="H126" s="55"/>
      <c r="I126" s="61" t="str">
        <f t="shared" si="3"/>
        <v>20227闽AU9103</v>
      </c>
    </row>
    <row r="127" s="44" customFormat="1" ht="20.1" customHeight="1" spans="1:9">
      <c r="A127" s="54">
        <v>126</v>
      </c>
      <c r="B127" s="55">
        <v>44773</v>
      </c>
      <c r="C127" s="59">
        <v>183016</v>
      </c>
      <c r="D127" s="57" t="s">
        <v>76</v>
      </c>
      <c r="E127" s="56">
        <v>2077</v>
      </c>
      <c r="F127" s="56">
        <v>31</v>
      </c>
      <c r="G127" s="55"/>
      <c r="H127" s="55"/>
      <c r="I127" s="61" t="str">
        <f t="shared" si="3"/>
        <v>20227闽A63Q6R</v>
      </c>
    </row>
    <row r="128" s="44" customFormat="1" ht="20.1" customHeight="1" spans="1:9">
      <c r="A128" s="54">
        <v>127</v>
      </c>
      <c r="B128" s="55">
        <v>44773</v>
      </c>
      <c r="C128" s="59"/>
      <c r="D128" s="64" t="s">
        <v>98</v>
      </c>
      <c r="E128" s="56">
        <v>257304</v>
      </c>
      <c r="F128" s="56"/>
      <c r="G128" s="55"/>
      <c r="H128" s="55"/>
      <c r="I128" s="61"/>
    </row>
    <row r="129" s="44" customFormat="1" ht="20.1" customHeight="1" spans="1:9">
      <c r="A129" s="54">
        <v>128</v>
      </c>
      <c r="B129" s="55">
        <v>44773</v>
      </c>
      <c r="C129" s="59">
        <v>183017</v>
      </c>
      <c r="D129" s="57" t="s">
        <v>134</v>
      </c>
      <c r="E129" s="56">
        <v>294</v>
      </c>
      <c r="F129" s="56">
        <v>0</v>
      </c>
      <c r="G129" s="55"/>
      <c r="H129" s="55"/>
      <c r="I129" s="61" t="str">
        <f t="shared" ref="I129:I138" si="4">YEAR(B129)&amp;MONTH(B129)&amp;D129&amp;G129</f>
        <v>20227闽A92P3N</v>
      </c>
    </row>
    <row r="130" s="44" customFormat="1" ht="20.1" customHeight="1" spans="1:9">
      <c r="A130" s="54">
        <v>129</v>
      </c>
      <c r="B130" s="55">
        <v>44773</v>
      </c>
      <c r="C130" s="59">
        <v>183018</v>
      </c>
      <c r="D130" s="57" t="s">
        <v>79</v>
      </c>
      <c r="E130" s="56">
        <v>2758</v>
      </c>
      <c r="F130" s="56">
        <v>31</v>
      </c>
      <c r="G130" s="55"/>
      <c r="H130" s="55"/>
      <c r="I130" s="61" t="str">
        <f t="shared" si="4"/>
        <v>20227闽A99P3E</v>
      </c>
    </row>
    <row r="131" s="44" customFormat="1" ht="20.1" customHeight="1" spans="1:9">
      <c r="A131" s="54">
        <v>130</v>
      </c>
      <c r="B131" s="55">
        <v>44773</v>
      </c>
      <c r="C131" s="59">
        <v>183019</v>
      </c>
      <c r="D131" s="57" t="s">
        <v>131</v>
      </c>
      <c r="E131" s="56">
        <v>1355</v>
      </c>
      <c r="F131" s="56">
        <v>0</v>
      </c>
      <c r="G131" s="55"/>
      <c r="H131" s="55" t="s">
        <v>56</v>
      </c>
      <c r="I131" s="61" t="str">
        <f t="shared" si="4"/>
        <v>20227闽A90Q6E</v>
      </c>
    </row>
    <row r="132" s="44" customFormat="1" ht="20.1" customHeight="1" spans="1:9">
      <c r="A132" s="54">
        <v>131</v>
      </c>
      <c r="B132" s="55">
        <v>44773</v>
      </c>
      <c r="C132" s="59">
        <v>183020</v>
      </c>
      <c r="D132" s="57" t="s">
        <v>128</v>
      </c>
      <c r="E132" s="56">
        <v>2274</v>
      </c>
      <c r="F132" s="56">
        <v>31</v>
      </c>
      <c r="G132" s="55"/>
      <c r="H132" s="55"/>
      <c r="I132" s="61" t="str">
        <f t="shared" si="4"/>
        <v>20227闽A30Q3J</v>
      </c>
    </row>
    <row r="133" s="44" customFormat="1" ht="20.1" customHeight="1" spans="1:9">
      <c r="A133" s="54">
        <v>132</v>
      </c>
      <c r="B133" s="55">
        <v>44773</v>
      </c>
      <c r="C133" s="59">
        <v>183022</v>
      </c>
      <c r="D133" s="57" t="s">
        <v>81</v>
      </c>
      <c r="E133" s="56">
        <v>2213</v>
      </c>
      <c r="F133" s="56">
        <v>30</v>
      </c>
      <c r="G133" s="55"/>
      <c r="H133" s="55"/>
      <c r="I133" s="61" t="str">
        <f t="shared" si="4"/>
        <v>20227闽A92P3S</v>
      </c>
    </row>
    <row r="134" s="44" customFormat="1" ht="20.1" customHeight="1" spans="1:9">
      <c r="A134" s="54">
        <v>133</v>
      </c>
      <c r="B134" s="55">
        <v>44773</v>
      </c>
      <c r="C134" s="59">
        <v>190002</v>
      </c>
      <c r="D134" s="57" t="s">
        <v>92</v>
      </c>
      <c r="E134" s="56">
        <v>167649</v>
      </c>
      <c r="F134" s="56">
        <v>31</v>
      </c>
      <c r="G134" s="55"/>
      <c r="H134" s="55"/>
      <c r="I134" s="61" t="str">
        <f t="shared" si="4"/>
        <v>20227闽A632Q8</v>
      </c>
    </row>
    <row r="135" s="44" customFormat="1" ht="20.1" customHeight="1" spans="1:9">
      <c r="A135" s="54">
        <v>134</v>
      </c>
      <c r="B135" s="55">
        <v>44773</v>
      </c>
      <c r="C135" s="59">
        <v>180020</v>
      </c>
      <c r="D135" s="58" t="s">
        <v>141</v>
      </c>
      <c r="E135" s="56">
        <v>5732</v>
      </c>
      <c r="F135" s="56">
        <v>31</v>
      </c>
      <c r="G135" s="55"/>
      <c r="H135" s="55"/>
      <c r="I135" s="61" t="str">
        <f t="shared" si="4"/>
        <v>20227闽AW5Z36</v>
      </c>
    </row>
    <row r="136" s="44" customFormat="1" ht="20.1" customHeight="1" spans="1:9">
      <c r="A136" s="54">
        <v>135</v>
      </c>
      <c r="B136" s="55">
        <v>44773</v>
      </c>
      <c r="C136" s="59">
        <v>180021</v>
      </c>
      <c r="D136" s="58" t="s">
        <v>84</v>
      </c>
      <c r="E136" s="56">
        <v>4342</v>
      </c>
      <c r="F136" s="56">
        <v>31</v>
      </c>
      <c r="G136" s="55"/>
      <c r="H136" s="55"/>
      <c r="I136" s="61" t="str">
        <f t="shared" si="4"/>
        <v>20227闽A83P3B</v>
      </c>
    </row>
    <row r="137" s="44" customFormat="1" ht="20.1" customHeight="1" spans="1:9">
      <c r="A137" s="54">
        <v>136</v>
      </c>
      <c r="B137" s="55">
        <v>44773</v>
      </c>
      <c r="C137" s="57">
        <v>182002</v>
      </c>
      <c r="D137" s="58" t="s">
        <v>55</v>
      </c>
      <c r="E137" s="56">
        <v>33874</v>
      </c>
      <c r="F137" s="56">
        <v>31</v>
      </c>
      <c r="G137" s="55"/>
      <c r="H137" s="55"/>
      <c r="I137" s="61" t="str">
        <f t="shared" si="4"/>
        <v>20227闽AK8E11</v>
      </c>
    </row>
    <row r="138" s="44" customFormat="1" ht="20.1" customHeight="1" spans="1:9">
      <c r="A138" s="54">
        <v>137</v>
      </c>
      <c r="B138" s="55">
        <v>44773</v>
      </c>
      <c r="C138" s="57">
        <v>182005</v>
      </c>
      <c r="D138" s="58" t="s">
        <v>490</v>
      </c>
      <c r="E138" s="56">
        <v>25305</v>
      </c>
      <c r="F138" s="56">
        <v>25</v>
      </c>
      <c r="G138" s="55"/>
      <c r="H138" s="55"/>
      <c r="I138" s="61" t="str">
        <f t="shared" si="4"/>
        <v>20227闽AM9W86</v>
      </c>
    </row>
    <row r="139" s="44" customFormat="1" ht="20.1" customHeight="1" spans="1:9">
      <c r="A139" s="54">
        <v>138</v>
      </c>
      <c r="B139" s="55">
        <v>44773</v>
      </c>
      <c r="C139" s="57">
        <v>150009</v>
      </c>
      <c r="D139" s="58" t="s">
        <v>47</v>
      </c>
      <c r="E139" s="56">
        <v>71847</v>
      </c>
      <c r="F139" s="56">
        <v>6</v>
      </c>
      <c r="G139" s="55"/>
      <c r="H139" s="55"/>
      <c r="I139" s="61"/>
    </row>
    <row r="140" s="44" customFormat="1" ht="20.1" customHeight="1" spans="1:9">
      <c r="A140" s="54">
        <v>139</v>
      </c>
      <c r="B140" s="55">
        <v>44773</v>
      </c>
      <c r="C140" s="57">
        <v>130012</v>
      </c>
      <c r="D140" s="58" t="s">
        <v>135</v>
      </c>
      <c r="E140" s="56">
        <v>1257</v>
      </c>
      <c r="F140" s="56">
        <v>0</v>
      </c>
      <c r="G140" s="55"/>
      <c r="H140" s="55"/>
      <c r="I140" s="61" t="str">
        <f t="shared" ref="I140:I145" si="5">YEAR(B140)&amp;MONTH(B140)&amp;D140&amp;G140</f>
        <v>20227闽AU9522</v>
      </c>
    </row>
    <row r="141" s="44" customFormat="1" ht="20.1" customHeight="1" spans="1:9">
      <c r="A141" s="54">
        <v>140</v>
      </c>
      <c r="B141" s="55">
        <v>44773</v>
      </c>
      <c r="C141" s="57">
        <v>130013</v>
      </c>
      <c r="D141" s="58" t="s">
        <v>63</v>
      </c>
      <c r="E141" s="56">
        <v>1879</v>
      </c>
      <c r="F141" s="56">
        <v>0</v>
      </c>
      <c r="G141" s="55"/>
      <c r="H141" s="55"/>
      <c r="I141" s="61" t="str">
        <f t="shared" si="5"/>
        <v>20227闽AU9905</v>
      </c>
    </row>
    <row r="142" s="44" customFormat="1" ht="20.1" customHeight="1" spans="1:9">
      <c r="A142" s="54">
        <v>141</v>
      </c>
      <c r="B142" s="55">
        <v>44773</v>
      </c>
      <c r="C142" s="57">
        <v>130014</v>
      </c>
      <c r="D142" s="58" t="s">
        <v>136</v>
      </c>
      <c r="E142" s="56">
        <v>1830</v>
      </c>
      <c r="F142" s="56">
        <v>0</v>
      </c>
      <c r="G142" s="55"/>
      <c r="H142" s="55"/>
      <c r="I142" s="61" t="str">
        <f t="shared" si="5"/>
        <v>20227闽AU8397</v>
      </c>
    </row>
    <row r="143" s="44" customFormat="1" ht="20.1" customHeight="1" spans="1:9">
      <c r="A143" s="54">
        <v>142</v>
      </c>
      <c r="B143" s="55">
        <v>44773</v>
      </c>
      <c r="C143" s="57">
        <v>121018</v>
      </c>
      <c r="D143" s="58" t="s">
        <v>68</v>
      </c>
      <c r="E143" s="56">
        <v>3800</v>
      </c>
      <c r="F143" s="56">
        <v>0</v>
      </c>
      <c r="G143" s="55"/>
      <c r="H143" s="55"/>
      <c r="I143" s="61" t="str">
        <f t="shared" si="5"/>
        <v>20227闽AU7993</v>
      </c>
    </row>
    <row r="144" s="44" customFormat="1" ht="20.1" customHeight="1" spans="1:9">
      <c r="A144" s="54">
        <v>143</v>
      </c>
      <c r="B144" s="55">
        <v>44773</v>
      </c>
      <c r="C144" s="57">
        <v>121021</v>
      </c>
      <c r="D144" s="58" t="s">
        <v>70</v>
      </c>
      <c r="E144" s="56">
        <v>1877</v>
      </c>
      <c r="F144" s="56">
        <v>0</v>
      </c>
      <c r="G144" s="55"/>
      <c r="H144" s="55"/>
      <c r="I144" s="61" t="str">
        <f t="shared" si="5"/>
        <v>20227闽AU9726</v>
      </c>
    </row>
    <row r="145" s="44" customFormat="1" ht="20.1" customHeight="1" spans="1:9">
      <c r="A145" s="54">
        <v>144</v>
      </c>
      <c r="B145" s="55">
        <v>44773</v>
      </c>
      <c r="C145" s="57">
        <v>183021</v>
      </c>
      <c r="D145" s="58" t="s">
        <v>133</v>
      </c>
      <c r="E145" s="56">
        <v>195</v>
      </c>
      <c r="F145" s="56">
        <v>0</v>
      </c>
      <c r="G145" s="55"/>
      <c r="H145" s="55"/>
      <c r="I145" s="61" t="str">
        <f t="shared" si="5"/>
        <v>20227闽A60P9C</v>
      </c>
    </row>
    <row r="146" s="44" customFormat="1" ht="20.1" customHeight="1" spans="1:9">
      <c r="A146" s="54">
        <v>145</v>
      </c>
      <c r="B146" s="55">
        <v>44804</v>
      </c>
      <c r="C146" s="59">
        <v>140007</v>
      </c>
      <c r="D146" s="57" t="s">
        <v>25</v>
      </c>
      <c r="E146" s="56">
        <v>32512</v>
      </c>
      <c r="F146" s="56">
        <v>31</v>
      </c>
      <c r="G146" s="55"/>
      <c r="H146" s="55"/>
      <c r="I146" s="61" t="str">
        <f t="shared" ref="I146:I177" si="6">YEAR(B146)&amp;MONTH(B146)&amp;D146&amp;G146</f>
        <v>20228闽AV0833</v>
      </c>
    </row>
    <row r="147" s="44" customFormat="1" ht="20.1" customHeight="1" spans="1:9">
      <c r="A147" s="54">
        <v>146</v>
      </c>
      <c r="B147" s="55">
        <v>44804</v>
      </c>
      <c r="C147" s="59">
        <v>141012</v>
      </c>
      <c r="D147" s="57" t="s">
        <v>34</v>
      </c>
      <c r="E147" s="56">
        <v>12251</v>
      </c>
      <c r="F147" s="56">
        <v>30</v>
      </c>
      <c r="G147" s="55"/>
      <c r="H147" s="55"/>
      <c r="I147" s="61" t="str">
        <f t="shared" si="6"/>
        <v>20228闽AU9387</v>
      </c>
    </row>
    <row r="148" s="44" customFormat="1" ht="20.1" customHeight="1" spans="1:9">
      <c r="A148" s="54">
        <v>147</v>
      </c>
      <c r="B148" s="55">
        <v>44804</v>
      </c>
      <c r="C148" s="59">
        <v>144003</v>
      </c>
      <c r="D148" s="57" t="s">
        <v>36</v>
      </c>
      <c r="E148" s="56">
        <v>10081</v>
      </c>
      <c r="F148" s="56">
        <v>23</v>
      </c>
      <c r="G148" s="55"/>
      <c r="H148" s="55"/>
      <c r="I148" s="61" t="str">
        <f t="shared" si="6"/>
        <v>20228闽AU9612</v>
      </c>
    </row>
    <row r="149" s="44" customFormat="1" ht="20.1" customHeight="1" spans="1:9">
      <c r="A149" s="54">
        <v>148</v>
      </c>
      <c r="B149" s="55">
        <v>44804</v>
      </c>
      <c r="C149" s="59">
        <v>144004</v>
      </c>
      <c r="D149" s="57" t="s">
        <v>39</v>
      </c>
      <c r="E149" s="56">
        <v>16816</v>
      </c>
      <c r="F149" s="56">
        <v>31</v>
      </c>
      <c r="G149" s="55"/>
      <c r="H149" s="55"/>
      <c r="I149" s="61" t="str">
        <f t="shared" si="6"/>
        <v>20228闽AU8651</v>
      </c>
    </row>
    <row r="150" s="44" customFormat="1" ht="20.1" customHeight="1" spans="1:9">
      <c r="A150" s="54">
        <v>149</v>
      </c>
      <c r="B150" s="55">
        <v>44804</v>
      </c>
      <c r="C150" s="59">
        <v>130011</v>
      </c>
      <c r="D150" s="58" t="s">
        <v>59</v>
      </c>
      <c r="E150" s="56">
        <v>5006</v>
      </c>
      <c r="F150" s="56">
        <v>30</v>
      </c>
      <c r="G150" s="55"/>
      <c r="H150" s="55"/>
      <c r="I150" s="61" t="str">
        <f t="shared" si="6"/>
        <v>20228闽AU9093</v>
      </c>
    </row>
    <row r="151" s="44" customFormat="1" ht="20.1" customHeight="1" spans="1:9">
      <c r="A151" s="54">
        <v>150</v>
      </c>
      <c r="B151" s="55">
        <v>44804</v>
      </c>
      <c r="C151" s="59">
        <v>130015</v>
      </c>
      <c r="D151" s="58" t="s">
        <v>61</v>
      </c>
      <c r="E151" s="56">
        <v>4449</v>
      </c>
      <c r="F151" s="56">
        <v>30</v>
      </c>
      <c r="G151" s="55"/>
      <c r="H151" s="55"/>
      <c r="I151" s="61" t="str">
        <f t="shared" si="6"/>
        <v>20228闽AU9316</v>
      </c>
    </row>
    <row r="152" s="44" customFormat="1" ht="20.1" customHeight="1" spans="1:9">
      <c r="A152" s="54">
        <v>151</v>
      </c>
      <c r="B152" s="55">
        <v>44804</v>
      </c>
      <c r="C152" s="59">
        <v>121017</v>
      </c>
      <c r="D152" s="58" t="s">
        <v>71</v>
      </c>
      <c r="E152" s="56">
        <v>11784</v>
      </c>
      <c r="F152" s="56">
        <v>31</v>
      </c>
      <c r="G152" s="55"/>
      <c r="H152" s="55"/>
      <c r="I152" s="61" t="str">
        <f t="shared" si="6"/>
        <v>20228闽AU8195</v>
      </c>
    </row>
    <row r="153" s="44" customFormat="1" ht="20.1" customHeight="1" spans="1:9">
      <c r="A153" s="54">
        <v>152</v>
      </c>
      <c r="B153" s="55">
        <v>44804</v>
      </c>
      <c r="C153" s="59">
        <v>121019</v>
      </c>
      <c r="D153" s="58" t="s">
        <v>72</v>
      </c>
      <c r="E153" s="56">
        <v>7832</v>
      </c>
      <c r="F153" s="56">
        <v>31</v>
      </c>
      <c r="G153" s="55"/>
      <c r="H153" s="55"/>
      <c r="I153" s="61" t="str">
        <f t="shared" si="6"/>
        <v>20228闽AU9653</v>
      </c>
    </row>
    <row r="154" s="44" customFormat="1" ht="20.1" customHeight="1" spans="1:9">
      <c r="A154" s="54">
        <v>153</v>
      </c>
      <c r="B154" s="55">
        <v>44804</v>
      </c>
      <c r="C154" s="59">
        <v>121020</v>
      </c>
      <c r="D154" s="58" t="s">
        <v>74</v>
      </c>
      <c r="E154" s="56">
        <v>8360</v>
      </c>
      <c r="F154" s="56">
        <v>31</v>
      </c>
      <c r="G154" s="55"/>
      <c r="H154" s="55"/>
      <c r="I154" s="61" t="str">
        <f t="shared" si="6"/>
        <v>20228闽AU9103</v>
      </c>
    </row>
    <row r="155" s="44" customFormat="1" ht="20.1" customHeight="1" spans="1:9">
      <c r="A155" s="54">
        <v>154</v>
      </c>
      <c r="B155" s="55">
        <v>44804</v>
      </c>
      <c r="C155" s="59">
        <v>183016</v>
      </c>
      <c r="D155" s="57" t="s">
        <v>76</v>
      </c>
      <c r="E155" s="56">
        <v>2799</v>
      </c>
      <c r="F155" s="56">
        <v>31</v>
      </c>
      <c r="G155" s="55"/>
      <c r="H155" s="55"/>
      <c r="I155" s="61" t="str">
        <f t="shared" si="6"/>
        <v>20228闽A63Q6R</v>
      </c>
    </row>
    <row r="156" s="44" customFormat="1" ht="20.1" customHeight="1" spans="1:9">
      <c r="A156" s="54">
        <v>155</v>
      </c>
      <c r="B156" s="55">
        <v>44804</v>
      </c>
      <c r="C156" s="59">
        <v>183017</v>
      </c>
      <c r="D156" s="57" t="s">
        <v>134</v>
      </c>
      <c r="E156" s="56">
        <v>603</v>
      </c>
      <c r="F156" s="56">
        <v>15</v>
      </c>
      <c r="G156" s="55"/>
      <c r="H156" s="55"/>
      <c r="I156" s="61" t="str">
        <f t="shared" si="6"/>
        <v>20228闽A92P3N</v>
      </c>
    </row>
    <row r="157" s="44" customFormat="1" ht="20.1" customHeight="1" spans="1:9">
      <c r="A157" s="54">
        <v>156</v>
      </c>
      <c r="B157" s="55">
        <v>44804</v>
      </c>
      <c r="C157" s="59">
        <v>183018</v>
      </c>
      <c r="D157" s="57" t="s">
        <v>79</v>
      </c>
      <c r="E157" s="56">
        <v>3621</v>
      </c>
      <c r="F157" s="56">
        <v>31</v>
      </c>
      <c r="G157" s="55"/>
      <c r="H157" s="55"/>
      <c r="I157" s="61" t="str">
        <f t="shared" si="6"/>
        <v>20228闽A99P3E</v>
      </c>
    </row>
    <row r="158" s="44" customFormat="1" ht="20.1" customHeight="1" spans="1:9">
      <c r="A158" s="54">
        <v>157</v>
      </c>
      <c r="B158" s="55">
        <v>44804</v>
      </c>
      <c r="C158" s="59">
        <v>183019</v>
      </c>
      <c r="D158" s="57" t="s">
        <v>131</v>
      </c>
      <c r="E158" s="56">
        <v>1355</v>
      </c>
      <c r="F158" s="56">
        <v>0</v>
      </c>
      <c r="G158" s="55"/>
      <c r="H158" s="55" t="s">
        <v>56</v>
      </c>
      <c r="I158" s="61" t="str">
        <f t="shared" si="6"/>
        <v>20228闽A90Q6E</v>
      </c>
    </row>
    <row r="159" s="44" customFormat="1" ht="20.1" customHeight="1" spans="1:9">
      <c r="A159" s="54">
        <v>158</v>
      </c>
      <c r="B159" s="55">
        <v>44804</v>
      </c>
      <c r="C159" s="59">
        <v>183020</v>
      </c>
      <c r="D159" s="57" t="s">
        <v>128</v>
      </c>
      <c r="E159" s="56">
        <v>3038</v>
      </c>
      <c r="F159" s="56">
        <v>19</v>
      </c>
      <c r="G159" s="55"/>
      <c r="H159" s="55"/>
      <c r="I159" s="61" t="str">
        <f t="shared" si="6"/>
        <v>20228闽A30Q3J</v>
      </c>
    </row>
    <row r="160" s="44" customFormat="1" ht="20.1" customHeight="1" spans="1:9">
      <c r="A160" s="54">
        <v>159</v>
      </c>
      <c r="B160" s="55">
        <v>44804</v>
      </c>
      <c r="C160" s="59">
        <v>183022</v>
      </c>
      <c r="D160" s="57" t="s">
        <v>81</v>
      </c>
      <c r="E160" s="56">
        <v>2414</v>
      </c>
      <c r="F160" s="56">
        <v>6</v>
      </c>
      <c r="G160" s="55"/>
      <c r="H160" s="55"/>
      <c r="I160" s="61" t="str">
        <f t="shared" si="6"/>
        <v>20228闽A92P3S</v>
      </c>
    </row>
    <row r="161" s="44" customFormat="1" ht="20.1" customHeight="1" spans="1:9">
      <c r="A161" s="54">
        <v>160</v>
      </c>
      <c r="B161" s="55">
        <v>44804</v>
      </c>
      <c r="C161" s="59">
        <v>190002</v>
      </c>
      <c r="D161" s="57" t="s">
        <v>92</v>
      </c>
      <c r="E161" s="56">
        <v>170052</v>
      </c>
      <c r="F161" s="56">
        <v>31</v>
      </c>
      <c r="G161" s="55"/>
      <c r="H161" s="55"/>
      <c r="I161" s="61" t="str">
        <f t="shared" si="6"/>
        <v>20228闽A632Q8</v>
      </c>
    </row>
    <row r="162" s="44" customFormat="1" ht="20.1" customHeight="1" spans="1:9">
      <c r="A162" s="54">
        <v>161</v>
      </c>
      <c r="B162" s="55">
        <v>44804</v>
      </c>
      <c r="C162" s="59">
        <v>180020</v>
      </c>
      <c r="D162" s="58" t="s">
        <v>141</v>
      </c>
      <c r="E162" s="56">
        <v>9327</v>
      </c>
      <c r="F162" s="56">
        <v>31</v>
      </c>
      <c r="G162" s="55"/>
      <c r="H162" s="55"/>
      <c r="I162" s="61" t="str">
        <f t="shared" si="6"/>
        <v>20228闽AW5Z36</v>
      </c>
    </row>
    <row r="163" s="44" customFormat="1" ht="20.1" customHeight="1" spans="1:9">
      <c r="A163" s="54">
        <v>162</v>
      </c>
      <c r="B163" s="55">
        <v>44804</v>
      </c>
      <c r="C163" s="59">
        <v>180021</v>
      </c>
      <c r="D163" s="58" t="s">
        <v>84</v>
      </c>
      <c r="E163" s="56">
        <v>6241</v>
      </c>
      <c r="F163" s="56">
        <v>31</v>
      </c>
      <c r="G163" s="55"/>
      <c r="H163" s="55"/>
      <c r="I163" s="61" t="str">
        <f t="shared" si="6"/>
        <v>20228闽A83P3B</v>
      </c>
    </row>
    <row r="164" s="44" customFormat="1" ht="20.1" customHeight="1" spans="1:9">
      <c r="A164" s="54">
        <v>163</v>
      </c>
      <c r="B164" s="55">
        <v>44804</v>
      </c>
      <c r="C164" s="57">
        <v>182002</v>
      </c>
      <c r="D164" s="58" t="s">
        <v>55</v>
      </c>
      <c r="E164" s="56">
        <v>34234</v>
      </c>
      <c r="F164" s="56">
        <v>4</v>
      </c>
      <c r="G164" s="55"/>
      <c r="H164" s="55"/>
      <c r="I164" s="61" t="str">
        <f t="shared" si="6"/>
        <v>20228闽AK8E11</v>
      </c>
    </row>
    <row r="165" s="44" customFormat="1" ht="20.1" customHeight="1" spans="1:9">
      <c r="A165" s="54">
        <v>164</v>
      </c>
      <c r="B165" s="55">
        <v>44804</v>
      </c>
      <c r="C165" s="57">
        <v>182005</v>
      </c>
      <c r="D165" s="58" t="s">
        <v>490</v>
      </c>
      <c r="E165" s="56">
        <v>25806</v>
      </c>
      <c r="F165" s="56">
        <v>4</v>
      </c>
      <c r="G165" s="55"/>
      <c r="H165" s="55"/>
      <c r="I165" s="61" t="str">
        <f t="shared" si="6"/>
        <v>20228闽AM9W86</v>
      </c>
    </row>
    <row r="166" s="44" customFormat="1" ht="20.1" customHeight="1" spans="1:9">
      <c r="A166" s="54">
        <v>165</v>
      </c>
      <c r="B166" s="55">
        <v>44804</v>
      </c>
      <c r="C166" s="57">
        <v>150009</v>
      </c>
      <c r="D166" s="58" t="s">
        <v>47</v>
      </c>
      <c r="E166" s="56">
        <v>73120</v>
      </c>
      <c r="F166" s="56">
        <v>31</v>
      </c>
      <c r="G166" s="55"/>
      <c r="H166" s="55"/>
      <c r="I166" s="61" t="str">
        <f t="shared" si="6"/>
        <v>20228闽AQ1U80</v>
      </c>
    </row>
    <row r="167" s="44" customFormat="1" ht="20.1" customHeight="1" spans="1:9">
      <c r="A167" s="54">
        <v>166</v>
      </c>
      <c r="B167" s="55">
        <v>44804</v>
      </c>
      <c r="C167" s="57">
        <v>130012</v>
      </c>
      <c r="D167" s="58" t="s">
        <v>135</v>
      </c>
      <c r="E167" s="56">
        <v>1257</v>
      </c>
      <c r="F167" s="56">
        <v>0</v>
      </c>
      <c r="G167" s="55"/>
      <c r="H167" s="55" t="s">
        <v>56</v>
      </c>
      <c r="I167" s="61" t="str">
        <f t="shared" si="6"/>
        <v>20228闽AU9522</v>
      </c>
    </row>
    <row r="168" s="44" customFormat="1" ht="20.1" customHeight="1" spans="1:9">
      <c r="A168" s="54">
        <v>167</v>
      </c>
      <c r="B168" s="55">
        <v>44804</v>
      </c>
      <c r="C168" s="57">
        <v>130013</v>
      </c>
      <c r="D168" s="58" t="s">
        <v>63</v>
      </c>
      <c r="E168" s="56">
        <v>1879</v>
      </c>
      <c r="F168" s="56">
        <v>0</v>
      </c>
      <c r="G168" s="55"/>
      <c r="H168" s="55" t="s">
        <v>56</v>
      </c>
      <c r="I168" s="61" t="str">
        <f t="shared" si="6"/>
        <v>20228闽AU9905</v>
      </c>
    </row>
    <row r="169" s="44" customFormat="1" ht="20.1" customHeight="1" spans="1:9">
      <c r="A169" s="54">
        <v>168</v>
      </c>
      <c r="B169" s="55">
        <v>44804</v>
      </c>
      <c r="C169" s="57">
        <v>130014</v>
      </c>
      <c r="D169" s="58" t="s">
        <v>136</v>
      </c>
      <c r="E169" s="56">
        <v>1830</v>
      </c>
      <c r="F169" s="56">
        <v>0</v>
      </c>
      <c r="G169" s="55"/>
      <c r="H169" s="55" t="s">
        <v>56</v>
      </c>
      <c r="I169" s="61" t="str">
        <f t="shared" si="6"/>
        <v>20228闽AU8397</v>
      </c>
    </row>
    <row r="170" s="44" customFormat="1" ht="20.1" customHeight="1" spans="1:9">
      <c r="A170" s="54">
        <v>169</v>
      </c>
      <c r="B170" s="55">
        <v>44804</v>
      </c>
      <c r="C170" s="57">
        <v>121018</v>
      </c>
      <c r="D170" s="58" t="s">
        <v>68</v>
      </c>
      <c r="E170" s="56">
        <v>5006</v>
      </c>
      <c r="F170" s="56">
        <v>29</v>
      </c>
      <c r="G170" s="55"/>
      <c r="H170" s="55"/>
      <c r="I170" s="61" t="str">
        <f t="shared" si="6"/>
        <v>20228闽AU7993</v>
      </c>
    </row>
    <row r="171" s="44" customFormat="1" ht="20.1" customHeight="1" spans="1:9">
      <c r="A171" s="54">
        <v>170</v>
      </c>
      <c r="B171" s="55">
        <v>44804</v>
      </c>
      <c r="C171" s="57">
        <v>121021</v>
      </c>
      <c r="D171" s="58" t="s">
        <v>70</v>
      </c>
      <c r="E171" s="56">
        <v>1877</v>
      </c>
      <c r="F171" s="56">
        <v>0</v>
      </c>
      <c r="G171" s="55"/>
      <c r="H171" s="55" t="s">
        <v>56</v>
      </c>
      <c r="I171" s="61" t="str">
        <f t="shared" si="6"/>
        <v>20228闽AU9726</v>
      </c>
    </row>
    <row r="172" s="44" customFormat="1" ht="20.1" customHeight="1" spans="1:9">
      <c r="A172" s="54">
        <v>171</v>
      </c>
      <c r="B172" s="55">
        <v>44804</v>
      </c>
      <c r="C172" s="57">
        <v>183021</v>
      </c>
      <c r="D172" s="58" t="s">
        <v>133</v>
      </c>
      <c r="E172" s="56">
        <v>195</v>
      </c>
      <c r="F172" s="56">
        <v>0</v>
      </c>
      <c r="G172" s="55"/>
      <c r="H172" s="55" t="s">
        <v>56</v>
      </c>
      <c r="I172" s="61" t="str">
        <f t="shared" si="6"/>
        <v>20228闽A60P9C</v>
      </c>
    </row>
    <row r="173" s="44" customFormat="1" ht="20.1" customHeight="1" spans="1:9">
      <c r="A173" s="54">
        <v>172</v>
      </c>
      <c r="B173" s="55">
        <v>44804</v>
      </c>
      <c r="C173" s="56"/>
      <c r="D173" s="64" t="s">
        <v>98</v>
      </c>
      <c r="E173" s="56">
        <v>261055</v>
      </c>
      <c r="F173" s="56">
        <v>31</v>
      </c>
      <c r="G173" s="55"/>
      <c r="H173" s="55"/>
      <c r="I173" s="61" t="str">
        <f t="shared" si="6"/>
        <v>20228闽A700Z3</v>
      </c>
    </row>
    <row r="174" s="44" customFormat="1" ht="20.1" customHeight="1" spans="1:9">
      <c r="A174" s="54">
        <v>173</v>
      </c>
      <c r="B174" s="55">
        <v>44834</v>
      </c>
      <c r="C174" s="59">
        <v>140007</v>
      </c>
      <c r="D174" s="57" t="s">
        <v>25</v>
      </c>
      <c r="E174" s="56">
        <v>44143</v>
      </c>
      <c r="F174" s="56">
        <v>30</v>
      </c>
      <c r="G174" s="55"/>
      <c r="H174" s="55"/>
      <c r="I174" s="61" t="str">
        <f t="shared" si="6"/>
        <v>20229闽AV0833</v>
      </c>
    </row>
    <row r="175" s="44" customFormat="1" ht="20.1" customHeight="1" spans="1:9">
      <c r="A175" s="54">
        <v>174</v>
      </c>
      <c r="B175" s="55">
        <v>44834</v>
      </c>
      <c r="C175" s="59">
        <v>141012</v>
      </c>
      <c r="D175" s="57" t="s">
        <v>34</v>
      </c>
      <c r="E175" s="56">
        <v>12251</v>
      </c>
      <c r="F175" s="56">
        <v>0</v>
      </c>
      <c r="G175" s="55"/>
      <c r="H175" s="55" t="s">
        <v>56</v>
      </c>
      <c r="I175" s="61" t="str">
        <f t="shared" si="6"/>
        <v>20229闽AU9387</v>
      </c>
    </row>
    <row r="176" s="44" customFormat="1" ht="20.1" customHeight="1" spans="1:9">
      <c r="A176" s="54">
        <v>175</v>
      </c>
      <c r="B176" s="55">
        <v>44834</v>
      </c>
      <c r="C176" s="59">
        <v>144003</v>
      </c>
      <c r="D176" s="57" t="s">
        <v>36</v>
      </c>
      <c r="E176" s="56">
        <v>11714</v>
      </c>
      <c r="F176" s="56">
        <v>20</v>
      </c>
      <c r="G176" s="55"/>
      <c r="H176" s="55"/>
      <c r="I176" s="61" t="str">
        <f t="shared" si="6"/>
        <v>20229闽AU9612</v>
      </c>
    </row>
    <row r="177" s="44" customFormat="1" ht="20.1" customHeight="1" spans="1:9">
      <c r="A177" s="54">
        <v>176</v>
      </c>
      <c r="B177" s="55">
        <v>44834</v>
      </c>
      <c r="C177" s="59">
        <v>144004</v>
      </c>
      <c r="D177" s="57" t="s">
        <v>39</v>
      </c>
      <c r="E177" s="56">
        <v>20373</v>
      </c>
      <c r="F177" s="56">
        <v>30</v>
      </c>
      <c r="G177" s="55"/>
      <c r="H177" s="55"/>
      <c r="I177" s="61" t="str">
        <f t="shared" si="6"/>
        <v>20229闽AU8651</v>
      </c>
    </row>
    <row r="178" s="44" customFormat="1" ht="20.1" customHeight="1" spans="1:9">
      <c r="A178" s="54">
        <v>177</v>
      </c>
      <c r="B178" s="55">
        <v>44834</v>
      </c>
      <c r="C178" s="59">
        <v>130011</v>
      </c>
      <c r="D178" s="58" t="s">
        <v>59</v>
      </c>
      <c r="E178" s="56">
        <v>6159</v>
      </c>
      <c r="F178" s="56">
        <v>30</v>
      </c>
      <c r="G178" s="55"/>
      <c r="H178" s="55"/>
      <c r="I178" s="61" t="str">
        <f t="shared" ref="I178:I219" si="7">YEAR(B178)&amp;MONTH(B178)&amp;D178&amp;G178</f>
        <v>20229闽AU9093</v>
      </c>
    </row>
    <row r="179" s="44" customFormat="1" ht="20.1" customHeight="1" spans="1:9">
      <c r="A179" s="54">
        <v>178</v>
      </c>
      <c r="B179" s="55">
        <v>44834</v>
      </c>
      <c r="C179" s="59">
        <v>130015</v>
      </c>
      <c r="D179" s="58" t="s">
        <v>61</v>
      </c>
      <c r="E179" s="56">
        <v>5286</v>
      </c>
      <c r="F179" s="56">
        <v>30</v>
      </c>
      <c r="G179" s="55"/>
      <c r="H179" s="55"/>
      <c r="I179" s="61" t="str">
        <f t="shared" si="7"/>
        <v>20229闽AU9316</v>
      </c>
    </row>
    <row r="180" s="44" customFormat="1" ht="20.1" customHeight="1" spans="1:9">
      <c r="A180" s="54">
        <v>179</v>
      </c>
      <c r="B180" s="55">
        <v>44834</v>
      </c>
      <c r="C180" s="59">
        <v>121017</v>
      </c>
      <c r="D180" s="58" t="s">
        <v>71</v>
      </c>
      <c r="E180" s="56">
        <v>13810</v>
      </c>
      <c r="F180" s="56">
        <v>30</v>
      </c>
      <c r="G180" s="55"/>
      <c r="H180" s="55"/>
      <c r="I180" s="61" t="str">
        <f t="shared" si="7"/>
        <v>20229闽AU8195</v>
      </c>
    </row>
    <row r="181" s="44" customFormat="1" ht="20.1" customHeight="1" spans="1:9">
      <c r="A181" s="54">
        <v>180</v>
      </c>
      <c r="B181" s="55">
        <v>44834</v>
      </c>
      <c r="C181" s="59">
        <v>121019</v>
      </c>
      <c r="D181" s="58" t="s">
        <v>72</v>
      </c>
      <c r="E181" s="56">
        <v>9278</v>
      </c>
      <c r="F181" s="56">
        <v>30</v>
      </c>
      <c r="G181" s="55"/>
      <c r="H181" s="55"/>
      <c r="I181" s="61" t="str">
        <f t="shared" si="7"/>
        <v>20229闽AU9653</v>
      </c>
    </row>
    <row r="182" s="44" customFormat="1" ht="20.1" customHeight="1" spans="1:9">
      <c r="A182" s="54">
        <v>181</v>
      </c>
      <c r="B182" s="55">
        <v>44834</v>
      </c>
      <c r="C182" s="59">
        <v>121020</v>
      </c>
      <c r="D182" s="58" t="s">
        <v>74</v>
      </c>
      <c r="E182" s="56">
        <v>10291</v>
      </c>
      <c r="F182" s="56">
        <v>30</v>
      </c>
      <c r="G182" s="55"/>
      <c r="H182" s="55"/>
      <c r="I182" s="61" t="str">
        <f t="shared" si="7"/>
        <v>20229闽AU9103</v>
      </c>
    </row>
    <row r="183" s="44" customFormat="1" ht="20.1" customHeight="1" spans="1:9">
      <c r="A183" s="54">
        <v>182</v>
      </c>
      <c r="B183" s="55">
        <v>44834</v>
      </c>
      <c r="C183" s="59">
        <v>183016</v>
      </c>
      <c r="D183" s="57" t="s">
        <v>76</v>
      </c>
      <c r="E183" s="56">
        <v>3407</v>
      </c>
      <c r="F183" s="56">
        <v>30</v>
      </c>
      <c r="G183" s="55"/>
      <c r="H183" s="55"/>
      <c r="I183" s="61" t="str">
        <f t="shared" si="7"/>
        <v>20229闽A63Q6R</v>
      </c>
    </row>
    <row r="184" s="44" customFormat="1" ht="20.1" customHeight="1" spans="1:9">
      <c r="A184" s="54">
        <v>183</v>
      </c>
      <c r="B184" s="55">
        <v>44834</v>
      </c>
      <c r="C184" s="59">
        <v>183017</v>
      </c>
      <c r="D184" s="57" t="s">
        <v>134</v>
      </c>
      <c r="E184" s="56">
        <v>1406</v>
      </c>
      <c r="F184" s="56">
        <v>30</v>
      </c>
      <c r="G184" s="55"/>
      <c r="H184" s="55"/>
      <c r="I184" s="61" t="str">
        <f t="shared" si="7"/>
        <v>20229闽A92P3N</v>
      </c>
    </row>
    <row r="185" s="44" customFormat="1" ht="20.1" customHeight="1" spans="1:9">
      <c r="A185" s="54">
        <v>184</v>
      </c>
      <c r="B185" s="55">
        <v>44834</v>
      </c>
      <c r="C185" s="59">
        <v>183018</v>
      </c>
      <c r="D185" s="57" t="s">
        <v>79</v>
      </c>
      <c r="E185" s="56">
        <v>4225</v>
      </c>
      <c r="F185" s="56">
        <v>30</v>
      </c>
      <c r="G185" s="55"/>
      <c r="H185" s="55"/>
      <c r="I185" s="61" t="str">
        <f t="shared" si="7"/>
        <v>20229闽A99P3E</v>
      </c>
    </row>
    <row r="186" s="44" customFormat="1" ht="20.1" customHeight="1" spans="1:9">
      <c r="A186" s="54">
        <v>185</v>
      </c>
      <c r="B186" s="55">
        <v>44834</v>
      </c>
      <c r="C186" s="59">
        <v>183019</v>
      </c>
      <c r="D186" s="57" t="s">
        <v>131</v>
      </c>
      <c r="E186" s="56">
        <v>1355</v>
      </c>
      <c r="F186" s="56">
        <v>0</v>
      </c>
      <c r="G186" s="55"/>
      <c r="H186" s="55" t="s">
        <v>56</v>
      </c>
      <c r="I186" s="61" t="str">
        <f t="shared" si="7"/>
        <v>20229闽A90Q6E</v>
      </c>
    </row>
    <row r="187" s="44" customFormat="1" ht="20.1" customHeight="1" spans="1:9">
      <c r="A187" s="54">
        <v>186</v>
      </c>
      <c r="B187" s="55">
        <v>44834</v>
      </c>
      <c r="C187" s="59">
        <v>183020</v>
      </c>
      <c r="D187" s="57" t="s">
        <v>128</v>
      </c>
      <c r="E187" s="56">
        <v>3714</v>
      </c>
      <c r="F187" s="56">
        <v>30</v>
      </c>
      <c r="G187" s="55"/>
      <c r="H187" s="55"/>
      <c r="I187" s="61" t="str">
        <f t="shared" si="7"/>
        <v>20229闽A30Q3J</v>
      </c>
    </row>
    <row r="188" s="44" customFormat="1" ht="20.1" customHeight="1" spans="1:9">
      <c r="A188" s="54">
        <v>187</v>
      </c>
      <c r="B188" s="55">
        <v>44834</v>
      </c>
      <c r="C188" s="59">
        <v>183022</v>
      </c>
      <c r="D188" s="57" t="s">
        <v>81</v>
      </c>
      <c r="E188" s="56">
        <v>2414</v>
      </c>
      <c r="F188" s="56">
        <v>0</v>
      </c>
      <c r="G188" s="55"/>
      <c r="H188" s="55" t="s">
        <v>56</v>
      </c>
      <c r="I188" s="61" t="str">
        <f t="shared" si="7"/>
        <v>20229闽A92P3S</v>
      </c>
    </row>
    <row r="189" s="44" customFormat="1" ht="20.1" customHeight="1" spans="1:9">
      <c r="A189" s="54">
        <v>188</v>
      </c>
      <c r="B189" s="55">
        <v>44834</v>
      </c>
      <c r="C189" s="59">
        <v>190002</v>
      </c>
      <c r="D189" s="57" t="s">
        <v>92</v>
      </c>
      <c r="E189" s="56">
        <v>173748</v>
      </c>
      <c r="F189" s="56">
        <v>30</v>
      </c>
      <c r="G189" s="55"/>
      <c r="H189" s="55"/>
      <c r="I189" s="61" t="str">
        <f t="shared" si="7"/>
        <v>20229闽A632Q8</v>
      </c>
    </row>
    <row r="190" s="44" customFormat="1" ht="20.1" customHeight="1" spans="1:9">
      <c r="A190" s="54">
        <v>189</v>
      </c>
      <c r="B190" s="55">
        <v>44834</v>
      </c>
      <c r="C190" s="59">
        <v>180020</v>
      </c>
      <c r="D190" s="58" t="s">
        <v>141</v>
      </c>
      <c r="E190" s="56">
        <v>12612</v>
      </c>
      <c r="F190" s="56">
        <v>30</v>
      </c>
      <c r="G190" s="55"/>
      <c r="H190" s="55"/>
      <c r="I190" s="61" t="str">
        <f t="shared" si="7"/>
        <v>20229闽AW5Z36</v>
      </c>
    </row>
    <row r="191" s="44" customFormat="1" ht="20.1" customHeight="1" spans="1:9">
      <c r="A191" s="54">
        <v>190</v>
      </c>
      <c r="B191" s="55">
        <v>44834</v>
      </c>
      <c r="C191" s="59">
        <v>180021</v>
      </c>
      <c r="D191" s="58" t="s">
        <v>84</v>
      </c>
      <c r="E191" s="56">
        <v>8407</v>
      </c>
      <c r="F191" s="56">
        <v>30</v>
      </c>
      <c r="G191" s="55"/>
      <c r="H191" s="55"/>
      <c r="I191" s="61" t="str">
        <f t="shared" si="7"/>
        <v>20229闽A83P3B</v>
      </c>
    </row>
    <row r="192" s="44" customFormat="1" ht="20.1" customHeight="1" spans="1:9">
      <c r="A192" s="54">
        <v>191</v>
      </c>
      <c r="B192" s="55">
        <v>44834</v>
      </c>
      <c r="C192" s="57">
        <v>182002</v>
      </c>
      <c r="D192" s="58" t="s">
        <v>55</v>
      </c>
      <c r="E192" s="56">
        <v>34495</v>
      </c>
      <c r="F192" s="56">
        <v>5</v>
      </c>
      <c r="G192" s="55"/>
      <c r="H192" s="55" t="s">
        <v>56</v>
      </c>
      <c r="I192" s="61" t="str">
        <f t="shared" si="7"/>
        <v>20229闽AK8E11</v>
      </c>
    </row>
    <row r="193" s="44" customFormat="1" ht="20.1" customHeight="1" spans="1:9">
      <c r="A193" s="54">
        <v>192</v>
      </c>
      <c r="B193" s="55">
        <v>44834</v>
      </c>
      <c r="C193" s="57">
        <v>182005</v>
      </c>
      <c r="D193" s="58" t="s">
        <v>490</v>
      </c>
      <c r="E193" s="56">
        <v>25806</v>
      </c>
      <c r="F193" s="56">
        <v>0</v>
      </c>
      <c r="G193" s="55"/>
      <c r="H193" s="55" t="s">
        <v>56</v>
      </c>
      <c r="I193" s="61" t="str">
        <f t="shared" si="7"/>
        <v>20229闽AM9W86</v>
      </c>
    </row>
    <row r="194" s="44" customFormat="1" ht="20.1" customHeight="1" spans="1:9">
      <c r="A194" s="54">
        <v>193</v>
      </c>
      <c r="B194" s="55">
        <v>44834</v>
      </c>
      <c r="C194" s="57">
        <v>150009</v>
      </c>
      <c r="D194" s="58" t="s">
        <v>47</v>
      </c>
      <c r="E194" s="56">
        <v>74917</v>
      </c>
      <c r="F194" s="56">
        <v>30</v>
      </c>
      <c r="G194" s="55"/>
      <c r="H194" s="55"/>
      <c r="I194" s="61" t="str">
        <f t="shared" si="7"/>
        <v>20229闽AQ1U80</v>
      </c>
    </row>
    <row r="195" s="44" customFormat="1" ht="20.1" customHeight="1" spans="1:9">
      <c r="A195" s="54">
        <v>194</v>
      </c>
      <c r="B195" s="55">
        <v>44834</v>
      </c>
      <c r="C195" s="57">
        <v>130012</v>
      </c>
      <c r="D195" s="58" t="s">
        <v>135</v>
      </c>
      <c r="E195" s="56">
        <v>1257</v>
      </c>
      <c r="F195" s="56">
        <v>0</v>
      </c>
      <c r="G195" s="55"/>
      <c r="H195" s="55" t="s">
        <v>56</v>
      </c>
      <c r="I195" s="61" t="str">
        <f t="shared" si="7"/>
        <v>20229闽AU9522</v>
      </c>
    </row>
    <row r="196" s="44" customFormat="1" ht="20.1" customHeight="1" spans="1:9">
      <c r="A196" s="54">
        <v>195</v>
      </c>
      <c r="B196" s="55">
        <v>44834</v>
      </c>
      <c r="C196" s="57">
        <v>130013</v>
      </c>
      <c r="D196" s="58" t="s">
        <v>63</v>
      </c>
      <c r="E196" s="56">
        <v>1879</v>
      </c>
      <c r="F196" s="56">
        <v>0</v>
      </c>
      <c r="G196" s="55"/>
      <c r="H196" s="55" t="s">
        <v>56</v>
      </c>
      <c r="I196" s="61" t="str">
        <f t="shared" si="7"/>
        <v>20229闽AU9905</v>
      </c>
    </row>
    <row r="197" s="44" customFormat="1" ht="20.1" customHeight="1" spans="1:9">
      <c r="A197" s="54">
        <v>196</v>
      </c>
      <c r="B197" s="55">
        <v>44834</v>
      </c>
      <c r="C197" s="57">
        <v>130014</v>
      </c>
      <c r="D197" s="58" t="s">
        <v>136</v>
      </c>
      <c r="E197" s="56">
        <v>1830</v>
      </c>
      <c r="F197" s="56">
        <v>0</v>
      </c>
      <c r="G197" s="55"/>
      <c r="H197" s="55" t="s">
        <v>56</v>
      </c>
      <c r="I197" s="61" t="str">
        <f t="shared" si="7"/>
        <v>20229闽AU8397</v>
      </c>
    </row>
    <row r="198" s="44" customFormat="1" ht="20.1" customHeight="1" spans="1:9">
      <c r="A198" s="54">
        <v>197</v>
      </c>
      <c r="B198" s="55">
        <v>44834</v>
      </c>
      <c r="C198" s="57">
        <v>121018</v>
      </c>
      <c r="D198" s="58" t="s">
        <v>68</v>
      </c>
      <c r="E198" s="56">
        <v>5705</v>
      </c>
      <c r="F198" s="56">
        <v>30</v>
      </c>
      <c r="G198" s="55"/>
      <c r="H198" s="55"/>
      <c r="I198" s="61" t="str">
        <f t="shared" si="7"/>
        <v>20229闽AU7993</v>
      </c>
    </row>
    <row r="199" s="44" customFormat="1" ht="20.1" customHeight="1" spans="1:9">
      <c r="A199" s="54">
        <v>198</v>
      </c>
      <c r="B199" s="55">
        <v>44834</v>
      </c>
      <c r="C199" s="57">
        <v>121021</v>
      </c>
      <c r="D199" s="58" t="s">
        <v>70</v>
      </c>
      <c r="E199" s="56">
        <v>1877</v>
      </c>
      <c r="F199" s="56">
        <v>0</v>
      </c>
      <c r="G199" s="55"/>
      <c r="H199" s="55" t="s">
        <v>56</v>
      </c>
      <c r="I199" s="61" t="str">
        <f t="shared" si="7"/>
        <v>20229闽AU9726</v>
      </c>
    </row>
    <row r="200" s="44" customFormat="1" ht="20.1" customHeight="1" spans="1:9">
      <c r="A200" s="54">
        <v>199</v>
      </c>
      <c r="B200" s="55">
        <v>44834</v>
      </c>
      <c r="C200" s="57">
        <v>183021</v>
      </c>
      <c r="D200" s="58" t="s">
        <v>133</v>
      </c>
      <c r="E200" s="56">
        <v>195</v>
      </c>
      <c r="F200" s="56">
        <v>0</v>
      </c>
      <c r="G200" s="55"/>
      <c r="H200" s="55" t="s">
        <v>56</v>
      </c>
      <c r="I200" s="61" t="str">
        <f t="shared" si="7"/>
        <v>20229闽A60P9C</v>
      </c>
    </row>
    <row r="201" s="44" customFormat="1" ht="20.1" customHeight="1" spans="1:9">
      <c r="A201" s="54">
        <v>200</v>
      </c>
      <c r="B201" s="55">
        <v>44834</v>
      </c>
      <c r="C201" s="56"/>
      <c r="D201" s="64" t="s">
        <v>98</v>
      </c>
      <c r="E201" s="56">
        <v>264693</v>
      </c>
      <c r="F201" s="56">
        <v>30</v>
      </c>
      <c r="G201" s="55"/>
      <c r="H201" s="55"/>
      <c r="I201" s="61" t="str">
        <f t="shared" si="7"/>
        <v>20229闽A700Z3</v>
      </c>
    </row>
    <row r="202" s="44" customFormat="1" ht="20.1" customHeight="1" spans="1:9">
      <c r="A202" s="54">
        <v>201</v>
      </c>
      <c r="B202" s="55">
        <v>44865</v>
      </c>
      <c r="C202" s="59">
        <v>140007</v>
      </c>
      <c r="D202" s="57" t="s">
        <v>25</v>
      </c>
      <c r="E202" s="56">
        <v>55485</v>
      </c>
      <c r="F202" s="56">
        <v>26</v>
      </c>
      <c r="G202" s="55"/>
      <c r="H202" s="55"/>
      <c r="I202" s="61" t="str">
        <f t="shared" si="7"/>
        <v>202210闽AV0833</v>
      </c>
    </row>
    <row r="203" s="44" customFormat="1" ht="20.1" customHeight="1" spans="1:9">
      <c r="A203" s="54">
        <v>202</v>
      </c>
      <c r="B203" s="55">
        <v>44865</v>
      </c>
      <c r="C203" s="59">
        <v>141012</v>
      </c>
      <c r="D203" s="57" t="s">
        <v>34</v>
      </c>
      <c r="E203" s="56">
        <v>12586</v>
      </c>
      <c r="F203" s="56">
        <v>5</v>
      </c>
      <c r="G203" s="55"/>
      <c r="H203" s="55"/>
      <c r="I203" s="61" t="str">
        <f t="shared" si="7"/>
        <v>202210闽AU9387</v>
      </c>
    </row>
    <row r="204" s="44" customFormat="1" ht="20.1" customHeight="1" spans="1:9">
      <c r="A204" s="54">
        <v>203</v>
      </c>
      <c r="B204" s="55">
        <v>44865</v>
      </c>
      <c r="C204" s="59">
        <v>144003</v>
      </c>
      <c r="D204" s="57" t="s">
        <v>36</v>
      </c>
      <c r="E204" s="56">
        <v>13334</v>
      </c>
      <c r="F204" s="56">
        <v>27</v>
      </c>
      <c r="G204" s="55"/>
      <c r="H204" s="55"/>
      <c r="I204" s="61" t="str">
        <f t="shared" si="7"/>
        <v>202210闽AU9612</v>
      </c>
    </row>
    <row r="205" s="44" customFormat="1" ht="20.1" customHeight="1" spans="1:9">
      <c r="A205" s="54">
        <v>204</v>
      </c>
      <c r="B205" s="55">
        <v>44865</v>
      </c>
      <c r="C205" s="59">
        <v>144004</v>
      </c>
      <c r="D205" s="57" t="s">
        <v>39</v>
      </c>
      <c r="E205" s="56">
        <v>23051</v>
      </c>
      <c r="F205" s="56">
        <v>31</v>
      </c>
      <c r="G205" s="55"/>
      <c r="H205" s="55"/>
      <c r="I205" s="61" t="str">
        <f t="shared" si="7"/>
        <v>202210闽AU8651</v>
      </c>
    </row>
    <row r="206" s="44" customFormat="1" ht="20.1" customHeight="1" spans="1:9">
      <c r="A206" s="54">
        <v>205</v>
      </c>
      <c r="B206" s="55">
        <v>44865</v>
      </c>
      <c r="C206" s="59">
        <v>130011</v>
      </c>
      <c r="D206" s="58" t="s">
        <v>59</v>
      </c>
      <c r="E206" s="56">
        <v>7162</v>
      </c>
      <c r="F206" s="56">
        <v>31</v>
      </c>
      <c r="G206" s="55" t="s">
        <v>662</v>
      </c>
      <c r="H206" s="55"/>
      <c r="I206" s="61" t="str">
        <f t="shared" si="7"/>
        <v>202210闽AU9093  </v>
      </c>
    </row>
    <row r="207" s="44" customFormat="1" ht="20.1" customHeight="1" spans="1:9">
      <c r="A207" s="54">
        <v>206</v>
      </c>
      <c r="B207" s="55">
        <v>44865</v>
      </c>
      <c r="C207" s="59">
        <v>130015</v>
      </c>
      <c r="D207" s="58" t="s">
        <v>61</v>
      </c>
      <c r="E207" s="56">
        <v>5990</v>
      </c>
      <c r="F207" s="56">
        <v>27</v>
      </c>
      <c r="G207" s="55"/>
      <c r="H207" s="55"/>
      <c r="I207" s="61" t="str">
        <f t="shared" si="7"/>
        <v>202210闽AU9316</v>
      </c>
    </row>
    <row r="208" s="44" customFormat="1" ht="20.1" customHeight="1" spans="1:9">
      <c r="A208" s="54">
        <v>207</v>
      </c>
      <c r="B208" s="55">
        <v>44865</v>
      </c>
      <c r="C208" s="59">
        <v>121017</v>
      </c>
      <c r="D208" s="58" t="s">
        <v>71</v>
      </c>
      <c r="E208" s="56">
        <v>15548</v>
      </c>
      <c r="F208" s="56">
        <v>31</v>
      </c>
      <c r="G208" s="55"/>
      <c r="H208" s="55"/>
      <c r="I208" s="61" t="str">
        <f t="shared" si="7"/>
        <v>202210闽AU8195</v>
      </c>
    </row>
    <row r="209" s="44" customFormat="1" ht="20.1" customHeight="1" spans="1:9">
      <c r="A209" s="54">
        <v>208</v>
      </c>
      <c r="B209" s="55">
        <v>44865</v>
      </c>
      <c r="C209" s="59">
        <v>121019</v>
      </c>
      <c r="D209" s="58" t="s">
        <v>72</v>
      </c>
      <c r="E209" s="56">
        <v>10753</v>
      </c>
      <c r="F209" s="56">
        <v>31</v>
      </c>
      <c r="G209" s="55"/>
      <c r="H209" s="55"/>
      <c r="I209" s="61" t="str">
        <f t="shared" si="7"/>
        <v>202210闽AU9653</v>
      </c>
    </row>
    <row r="210" s="44" customFormat="1" ht="20.1" customHeight="1" spans="1:9">
      <c r="A210" s="54">
        <v>209</v>
      </c>
      <c r="B210" s="55">
        <v>44865</v>
      </c>
      <c r="C210" s="59">
        <v>121020</v>
      </c>
      <c r="D210" s="58" t="s">
        <v>74</v>
      </c>
      <c r="E210" s="56">
        <v>12310</v>
      </c>
      <c r="F210" s="56">
        <v>30</v>
      </c>
      <c r="G210" s="55"/>
      <c r="H210" s="55"/>
      <c r="I210" s="61" t="str">
        <f t="shared" si="7"/>
        <v>202210闽AU9103</v>
      </c>
    </row>
    <row r="211" s="44" customFormat="1" ht="20.1" customHeight="1" spans="1:9">
      <c r="A211" s="54">
        <v>210</v>
      </c>
      <c r="B211" s="55">
        <v>44865</v>
      </c>
      <c r="C211" s="59">
        <v>183016</v>
      </c>
      <c r="D211" s="57" t="s">
        <v>76</v>
      </c>
      <c r="E211" s="56">
        <v>4200</v>
      </c>
      <c r="F211" s="56">
        <v>31</v>
      </c>
      <c r="G211" s="55"/>
      <c r="H211" s="55"/>
      <c r="I211" s="61" t="str">
        <f t="shared" si="7"/>
        <v>202210闽A63Q6R</v>
      </c>
    </row>
    <row r="212" s="44" customFormat="1" ht="20.1" customHeight="1" spans="1:9">
      <c r="A212" s="54">
        <v>211</v>
      </c>
      <c r="B212" s="55">
        <v>44865</v>
      </c>
      <c r="C212" s="59">
        <v>183017</v>
      </c>
      <c r="D212" s="57" t="s">
        <v>134</v>
      </c>
      <c r="E212" s="56">
        <v>2096</v>
      </c>
      <c r="F212" s="56">
        <v>31</v>
      </c>
      <c r="G212" s="55"/>
      <c r="H212" s="55"/>
      <c r="I212" s="61" t="str">
        <f t="shared" si="7"/>
        <v>202210闽A92P3N</v>
      </c>
    </row>
    <row r="213" s="44" customFormat="1" ht="20.1" customHeight="1" spans="1:9">
      <c r="A213" s="54">
        <v>212</v>
      </c>
      <c r="B213" s="55">
        <v>44865</v>
      </c>
      <c r="C213" s="59">
        <v>183018</v>
      </c>
      <c r="D213" s="57" t="s">
        <v>79</v>
      </c>
      <c r="E213" s="56">
        <v>4753</v>
      </c>
      <c r="F213" s="56">
        <v>31</v>
      </c>
      <c r="G213" s="55"/>
      <c r="H213" s="55"/>
      <c r="I213" s="61" t="str">
        <f t="shared" si="7"/>
        <v>202210闽A99P3E</v>
      </c>
    </row>
    <row r="214" s="44" customFormat="1" ht="20.1" customHeight="1" spans="1:9">
      <c r="A214" s="54">
        <v>213</v>
      </c>
      <c r="B214" s="55">
        <v>44865</v>
      </c>
      <c r="C214" s="59">
        <v>183019</v>
      </c>
      <c r="D214" s="57" t="s">
        <v>131</v>
      </c>
      <c r="E214" s="56">
        <v>1355</v>
      </c>
      <c r="F214" s="56">
        <v>0</v>
      </c>
      <c r="G214" s="55"/>
      <c r="H214" s="55" t="s">
        <v>56</v>
      </c>
      <c r="I214" s="61" t="str">
        <f t="shared" si="7"/>
        <v>202210闽A90Q6E</v>
      </c>
    </row>
    <row r="215" s="44" customFormat="1" ht="20.1" customHeight="1" spans="1:9">
      <c r="A215" s="54">
        <v>214</v>
      </c>
      <c r="B215" s="55">
        <v>44865</v>
      </c>
      <c r="C215" s="59">
        <v>183020</v>
      </c>
      <c r="D215" s="57" t="s">
        <v>128</v>
      </c>
      <c r="E215" s="56">
        <v>4216</v>
      </c>
      <c r="F215" s="56">
        <v>31</v>
      </c>
      <c r="G215" s="55"/>
      <c r="H215" s="55"/>
      <c r="I215" s="61" t="str">
        <f t="shared" si="7"/>
        <v>202210闽A30Q3J</v>
      </c>
    </row>
    <row r="216" s="44" customFormat="1" ht="20.1" customHeight="1" spans="1:9">
      <c r="A216" s="54">
        <v>215</v>
      </c>
      <c r="B216" s="55">
        <v>44865</v>
      </c>
      <c r="C216" s="59">
        <v>183022</v>
      </c>
      <c r="D216" s="57" t="s">
        <v>81</v>
      </c>
      <c r="E216" s="56">
        <v>2414</v>
      </c>
      <c r="F216" s="56">
        <v>0</v>
      </c>
      <c r="G216" s="55"/>
      <c r="H216" s="55" t="s">
        <v>56</v>
      </c>
      <c r="I216" s="61" t="str">
        <f t="shared" si="7"/>
        <v>202210闽A92P3S</v>
      </c>
    </row>
    <row r="217" s="44" customFormat="1" ht="20.1" customHeight="1" spans="1:9">
      <c r="A217" s="54">
        <v>216</v>
      </c>
      <c r="B217" s="55">
        <v>44865</v>
      </c>
      <c r="C217" s="59">
        <v>190002</v>
      </c>
      <c r="D217" s="57" t="s">
        <v>92</v>
      </c>
      <c r="E217" s="56">
        <v>176311</v>
      </c>
      <c r="F217" s="56">
        <v>31</v>
      </c>
      <c r="G217" s="55"/>
      <c r="H217" s="55"/>
      <c r="I217" s="61" t="str">
        <f t="shared" si="7"/>
        <v>202210闽A632Q8</v>
      </c>
    </row>
    <row r="218" s="44" customFormat="1" ht="20.1" customHeight="1" spans="1:9">
      <c r="A218" s="54">
        <v>217</v>
      </c>
      <c r="B218" s="55">
        <v>44865</v>
      </c>
      <c r="C218" s="59">
        <v>180020</v>
      </c>
      <c r="D218" s="58" t="s">
        <v>141</v>
      </c>
      <c r="E218" s="56">
        <v>15241</v>
      </c>
      <c r="F218" s="56">
        <v>31</v>
      </c>
      <c r="G218" s="55"/>
      <c r="H218" s="55"/>
      <c r="I218" s="61" t="str">
        <f t="shared" si="7"/>
        <v>202210闽AW5Z36</v>
      </c>
    </row>
    <row r="219" s="44" customFormat="1" ht="20.1" customHeight="1" spans="1:9">
      <c r="A219" s="54">
        <v>218</v>
      </c>
      <c r="B219" s="55">
        <v>44865</v>
      </c>
      <c r="C219" s="59">
        <v>180021</v>
      </c>
      <c r="D219" s="58" t="s">
        <v>84</v>
      </c>
      <c r="E219" s="56">
        <v>10272</v>
      </c>
      <c r="F219" s="56">
        <v>31</v>
      </c>
      <c r="G219" s="55"/>
      <c r="H219" s="55"/>
      <c r="I219" s="61" t="str">
        <f t="shared" si="7"/>
        <v>202210闽A83P3B</v>
      </c>
    </row>
    <row r="220" s="44" customFormat="1" ht="20.1" customHeight="1" spans="1:9">
      <c r="A220" s="54">
        <v>219</v>
      </c>
      <c r="B220" s="55">
        <v>44865</v>
      </c>
      <c r="C220" s="57">
        <v>182002</v>
      </c>
      <c r="D220" s="58" t="s">
        <v>55</v>
      </c>
      <c r="E220" s="56">
        <v>34723</v>
      </c>
      <c r="F220" s="56">
        <v>5</v>
      </c>
      <c r="G220" s="55"/>
      <c r="H220" s="55"/>
      <c r="I220" s="61" t="str">
        <f t="shared" ref="I220:I251" si="8">YEAR(B220)&amp;MONTH(B220)&amp;D220&amp;G220</f>
        <v>202210闽AK8E11</v>
      </c>
    </row>
    <row r="221" s="44" customFormat="1" ht="20.1" customHeight="1" spans="1:9">
      <c r="A221" s="54">
        <v>220</v>
      </c>
      <c r="B221" s="55">
        <v>44865</v>
      </c>
      <c r="C221" s="57">
        <v>182005</v>
      </c>
      <c r="D221" s="58" t="s">
        <v>490</v>
      </c>
      <c r="E221" s="56">
        <v>25806</v>
      </c>
      <c r="F221" s="56">
        <v>0</v>
      </c>
      <c r="G221" s="55"/>
      <c r="H221" s="55" t="s">
        <v>56</v>
      </c>
      <c r="I221" s="61" t="str">
        <f t="shared" si="8"/>
        <v>202210闽AM9W86</v>
      </c>
    </row>
    <row r="222" s="44" customFormat="1" ht="20.1" customHeight="1" spans="1:9">
      <c r="A222" s="54">
        <v>221</v>
      </c>
      <c r="B222" s="55">
        <v>44865</v>
      </c>
      <c r="C222" s="57">
        <v>150009</v>
      </c>
      <c r="D222" s="58" t="s">
        <v>47</v>
      </c>
      <c r="E222" s="56">
        <v>77596</v>
      </c>
      <c r="F222" s="56">
        <v>31</v>
      </c>
      <c r="G222" s="55"/>
      <c r="H222" s="55"/>
      <c r="I222" s="61" t="str">
        <f t="shared" si="8"/>
        <v>202210闽AQ1U80</v>
      </c>
    </row>
    <row r="223" s="44" customFormat="1" ht="20.1" customHeight="1" spans="1:9">
      <c r="A223" s="54">
        <v>222</v>
      </c>
      <c r="B223" s="55">
        <v>44865</v>
      </c>
      <c r="C223" s="57">
        <v>130012</v>
      </c>
      <c r="D223" s="58" t="s">
        <v>135</v>
      </c>
      <c r="E223" s="56">
        <v>1257</v>
      </c>
      <c r="F223" s="56">
        <v>0</v>
      </c>
      <c r="G223" s="55"/>
      <c r="H223" s="55" t="s">
        <v>56</v>
      </c>
      <c r="I223" s="61" t="str">
        <f t="shared" si="8"/>
        <v>202210闽AU9522</v>
      </c>
    </row>
    <row r="224" s="44" customFormat="1" ht="20.1" customHeight="1" spans="1:9">
      <c r="A224" s="54">
        <v>223</v>
      </c>
      <c r="B224" s="55">
        <v>44865</v>
      </c>
      <c r="C224" s="57">
        <v>130013</v>
      </c>
      <c r="D224" s="58" t="s">
        <v>63</v>
      </c>
      <c r="E224" s="56">
        <v>1879</v>
      </c>
      <c r="F224" s="56">
        <v>0</v>
      </c>
      <c r="G224" s="55"/>
      <c r="H224" s="55" t="s">
        <v>56</v>
      </c>
      <c r="I224" s="61" t="str">
        <f t="shared" si="8"/>
        <v>202210闽AU9905</v>
      </c>
    </row>
    <row r="225" s="44" customFormat="1" ht="20.1" customHeight="1" spans="1:9">
      <c r="A225" s="54">
        <v>224</v>
      </c>
      <c r="B225" s="55">
        <v>44865</v>
      </c>
      <c r="C225" s="57">
        <v>130014</v>
      </c>
      <c r="D225" s="58" t="s">
        <v>136</v>
      </c>
      <c r="E225" s="56">
        <v>1830</v>
      </c>
      <c r="F225" s="56">
        <v>0</v>
      </c>
      <c r="G225" s="55"/>
      <c r="H225" s="55" t="s">
        <v>56</v>
      </c>
      <c r="I225" s="61" t="str">
        <f t="shared" si="8"/>
        <v>202210闽AU8397</v>
      </c>
    </row>
    <row r="226" s="44" customFormat="1" ht="20.1" customHeight="1" spans="1:9">
      <c r="A226" s="54">
        <v>225</v>
      </c>
      <c r="B226" s="55">
        <v>44865</v>
      </c>
      <c r="C226" s="57">
        <v>121018</v>
      </c>
      <c r="D226" s="58" t="s">
        <v>68</v>
      </c>
      <c r="E226" s="56">
        <v>6485</v>
      </c>
      <c r="F226" s="56">
        <v>29</v>
      </c>
      <c r="G226" s="55"/>
      <c r="H226" s="55"/>
      <c r="I226" s="61" t="str">
        <f t="shared" si="8"/>
        <v>202210闽AU7993</v>
      </c>
    </row>
    <row r="227" s="44" customFormat="1" ht="20.1" customHeight="1" spans="1:9">
      <c r="A227" s="54">
        <v>226</v>
      </c>
      <c r="B227" s="55">
        <v>44865</v>
      </c>
      <c r="C227" s="57">
        <v>121021</v>
      </c>
      <c r="D227" s="58" t="s">
        <v>70</v>
      </c>
      <c r="E227" s="56">
        <v>1877</v>
      </c>
      <c r="F227" s="56">
        <v>0</v>
      </c>
      <c r="G227" s="55"/>
      <c r="H227" s="55" t="s">
        <v>56</v>
      </c>
      <c r="I227" s="61" t="str">
        <f t="shared" si="8"/>
        <v>202210闽AU9726</v>
      </c>
    </row>
    <row r="228" s="44" customFormat="1" ht="20.1" customHeight="1" spans="1:9">
      <c r="A228" s="54">
        <v>227</v>
      </c>
      <c r="B228" s="55">
        <v>44865</v>
      </c>
      <c r="C228" s="57">
        <v>183021</v>
      </c>
      <c r="D228" s="58" t="s">
        <v>133</v>
      </c>
      <c r="E228" s="56">
        <v>195</v>
      </c>
      <c r="F228" s="56">
        <v>0</v>
      </c>
      <c r="G228" s="55"/>
      <c r="H228" s="55" t="s">
        <v>56</v>
      </c>
      <c r="I228" s="61" t="str">
        <f t="shared" si="8"/>
        <v>202210闽A60P9C</v>
      </c>
    </row>
    <row r="229" s="44" customFormat="1" ht="20.1" customHeight="1" spans="1:9">
      <c r="A229" s="54">
        <v>228</v>
      </c>
      <c r="B229" s="55">
        <v>44865</v>
      </c>
      <c r="C229" s="56"/>
      <c r="D229" s="64" t="s">
        <v>98</v>
      </c>
      <c r="E229" s="56">
        <v>268631</v>
      </c>
      <c r="F229" s="56">
        <v>31</v>
      </c>
      <c r="G229" s="55"/>
      <c r="H229" s="55"/>
      <c r="I229" s="61" t="str">
        <f t="shared" si="8"/>
        <v>202210闽A700Z3</v>
      </c>
    </row>
    <row r="230" s="44" customFormat="1" ht="20.1" customHeight="1" spans="1:9">
      <c r="A230" s="54">
        <v>229</v>
      </c>
      <c r="B230" s="55">
        <v>44865</v>
      </c>
      <c r="C230" s="65">
        <v>144002</v>
      </c>
      <c r="D230" s="66" t="s">
        <v>139</v>
      </c>
      <c r="E230" s="65">
        <v>124996</v>
      </c>
      <c r="F230" s="56"/>
      <c r="G230" s="55"/>
      <c r="H230" s="55"/>
      <c r="I230" s="61" t="str">
        <f t="shared" si="8"/>
        <v>202210闽AR5295</v>
      </c>
    </row>
    <row r="231" s="44" customFormat="1" ht="20.1" customHeight="1" spans="1:9">
      <c r="A231" s="54">
        <v>230</v>
      </c>
      <c r="B231" s="55">
        <v>44865</v>
      </c>
      <c r="C231" s="65">
        <v>144001</v>
      </c>
      <c r="D231" s="66" t="s">
        <v>41</v>
      </c>
      <c r="E231" s="65">
        <v>157944</v>
      </c>
      <c r="F231" s="56"/>
      <c r="G231" s="55"/>
      <c r="H231" s="55"/>
      <c r="I231" s="61" t="str">
        <f t="shared" si="8"/>
        <v>202210闽AR5325</v>
      </c>
    </row>
    <row r="232" s="44" customFormat="1" ht="20.1" customHeight="1" spans="1:9">
      <c r="A232" s="54">
        <v>231</v>
      </c>
      <c r="B232" s="55">
        <v>44865</v>
      </c>
      <c r="C232" s="65">
        <v>146005</v>
      </c>
      <c r="D232" s="67" t="s">
        <v>44</v>
      </c>
      <c r="E232" s="65">
        <v>92414</v>
      </c>
      <c r="F232" s="56"/>
      <c r="G232" s="55"/>
      <c r="H232" s="55"/>
      <c r="I232" s="61" t="str">
        <f t="shared" si="8"/>
        <v>202210闽AQ8712</v>
      </c>
    </row>
    <row r="233" s="44" customFormat="1" ht="20.1" customHeight="1" spans="1:9">
      <c r="A233" s="54">
        <v>232</v>
      </c>
      <c r="B233" s="55">
        <v>44895</v>
      </c>
      <c r="C233" s="59">
        <v>140007</v>
      </c>
      <c r="D233" s="57" t="s">
        <v>25</v>
      </c>
      <c r="E233" s="56">
        <v>66876</v>
      </c>
      <c r="F233" s="56">
        <v>28</v>
      </c>
      <c r="G233" s="55"/>
      <c r="H233" s="55"/>
      <c r="I233" s="61" t="str">
        <f t="shared" si="8"/>
        <v>202211闽AV0833</v>
      </c>
    </row>
    <row r="234" s="44" customFormat="1" ht="20.1" customHeight="1" spans="1:9">
      <c r="A234" s="54">
        <v>233</v>
      </c>
      <c r="B234" s="55">
        <v>44895</v>
      </c>
      <c r="C234" s="59">
        <v>141012</v>
      </c>
      <c r="D234" s="57" t="s">
        <v>34</v>
      </c>
      <c r="E234" s="56">
        <v>17581</v>
      </c>
      <c r="F234" s="56">
        <v>28</v>
      </c>
      <c r="G234" s="55"/>
      <c r="H234" s="55"/>
      <c r="I234" s="61" t="str">
        <f t="shared" si="8"/>
        <v>202211闽AU9387</v>
      </c>
    </row>
    <row r="235" s="44" customFormat="1" ht="20.1" customHeight="1" spans="1:9">
      <c r="A235" s="54">
        <v>234</v>
      </c>
      <c r="B235" s="55">
        <v>44895</v>
      </c>
      <c r="C235" s="59">
        <v>144003</v>
      </c>
      <c r="D235" s="57" t="s">
        <v>36</v>
      </c>
      <c r="E235" s="56">
        <v>14380</v>
      </c>
      <c r="F235" s="56">
        <v>28</v>
      </c>
      <c r="G235" s="55"/>
      <c r="H235" s="55"/>
      <c r="I235" s="61" t="str">
        <f t="shared" si="8"/>
        <v>202211闽AU9612</v>
      </c>
    </row>
    <row r="236" s="44" customFormat="1" ht="20.1" customHeight="1" spans="1:9">
      <c r="A236" s="54">
        <v>235</v>
      </c>
      <c r="B236" s="55">
        <v>44895</v>
      </c>
      <c r="C236" s="59">
        <v>144004</v>
      </c>
      <c r="D236" s="56" t="s">
        <v>39</v>
      </c>
      <c r="E236" s="56">
        <v>24495</v>
      </c>
      <c r="F236" s="56">
        <v>28</v>
      </c>
      <c r="G236" s="56"/>
      <c r="H236" s="55"/>
      <c r="I236" s="61" t="str">
        <f t="shared" si="8"/>
        <v>202211闽AU8651</v>
      </c>
    </row>
    <row r="237" s="44" customFormat="1" ht="20.1" customHeight="1" spans="1:9">
      <c r="A237" s="54">
        <v>236</v>
      </c>
      <c r="B237" s="55">
        <v>44895</v>
      </c>
      <c r="C237" s="59">
        <v>130011</v>
      </c>
      <c r="D237" s="58" t="s">
        <v>59</v>
      </c>
      <c r="E237" s="56">
        <v>7930</v>
      </c>
      <c r="F237" s="56">
        <v>28</v>
      </c>
      <c r="G237" s="55" t="s">
        <v>662</v>
      </c>
      <c r="H237" s="55"/>
      <c r="I237" s="61" t="str">
        <f t="shared" si="8"/>
        <v>202211闽AU9093  </v>
      </c>
    </row>
    <row r="238" s="44" customFormat="1" ht="20.1" customHeight="1" spans="1:9">
      <c r="A238" s="54">
        <v>237</v>
      </c>
      <c r="B238" s="55">
        <v>44895</v>
      </c>
      <c r="C238" s="59">
        <v>130015</v>
      </c>
      <c r="D238" s="58" t="s">
        <v>61</v>
      </c>
      <c r="E238" s="56">
        <v>6992</v>
      </c>
      <c r="F238" s="56">
        <v>28</v>
      </c>
      <c r="G238" s="55"/>
      <c r="H238" s="55"/>
      <c r="I238" s="61" t="str">
        <f t="shared" si="8"/>
        <v>202211闽AU9316</v>
      </c>
    </row>
    <row r="239" s="44" customFormat="1" ht="20.1" customHeight="1" spans="1:9">
      <c r="A239" s="54">
        <v>238</v>
      </c>
      <c r="B239" s="55">
        <v>44895</v>
      </c>
      <c r="C239" s="59">
        <v>121017</v>
      </c>
      <c r="D239" s="58" t="s">
        <v>71</v>
      </c>
      <c r="E239" s="56">
        <v>16699</v>
      </c>
      <c r="F239" s="56">
        <v>25</v>
      </c>
      <c r="G239" s="55"/>
      <c r="H239" s="55"/>
      <c r="I239" s="61" t="str">
        <f t="shared" si="8"/>
        <v>202211闽AU8195</v>
      </c>
    </row>
    <row r="240" s="44" customFormat="1" ht="20.1" customHeight="1" spans="1:9">
      <c r="A240" s="54">
        <v>239</v>
      </c>
      <c r="B240" s="55">
        <v>44895</v>
      </c>
      <c r="C240" s="59">
        <v>121019</v>
      </c>
      <c r="D240" s="58" t="s">
        <v>72</v>
      </c>
      <c r="E240" s="56">
        <v>12197</v>
      </c>
      <c r="F240" s="56">
        <v>28</v>
      </c>
      <c r="G240" s="55"/>
      <c r="H240" s="55"/>
      <c r="I240" s="61" t="str">
        <f t="shared" si="8"/>
        <v>202211闽AU9653</v>
      </c>
    </row>
    <row r="241" s="44" customFormat="1" ht="20.1" customHeight="1" spans="1:9">
      <c r="A241" s="54">
        <v>240</v>
      </c>
      <c r="B241" s="55">
        <v>44895</v>
      </c>
      <c r="C241" s="59">
        <v>121020</v>
      </c>
      <c r="D241" s="58" t="s">
        <v>74</v>
      </c>
      <c r="E241" s="56">
        <v>14149</v>
      </c>
      <c r="F241" s="56">
        <v>28</v>
      </c>
      <c r="G241" s="55"/>
      <c r="H241" s="55"/>
      <c r="I241" s="61" t="str">
        <f t="shared" si="8"/>
        <v>202211闽AU9103</v>
      </c>
    </row>
    <row r="242" s="44" customFormat="1" ht="20.1" customHeight="1" spans="1:9">
      <c r="A242" s="54">
        <v>241</v>
      </c>
      <c r="B242" s="55">
        <v>44895</v>
      </c>
      <c r="C242" s="59">
        <v>183016</v>
      </c>
      <c r="D242" s="57" t="s">
        <v>76</v>
      </c>
      <c r="E242" s="56">
        <v>4677</v>
      </c>
      <c r="F242" s="56">
        <v>26</v>
      </c>
      <c r="G242" s="55"/>
      <c r="H242" s="55"/>
      <c r="I242" s="61" t="str">
        <f t="shared" si="8"/>
        <v>202211闽A63Q6R</v>
      </c>
    </row>
    <row r="243" s="44" customFormat="1" ht="20.1" customHeight="1" spans="1:9">
      <c r="A243" s="54">
        <v>242</v>
      </c>
      <c r="B243" s="55">
        <v>44895</v>
      </c>
      <c r="C243" s="59">
        <v>183018</v>
      </c>
      <c r="D243" s="57" t="s">
        <v>79</v>
      </c>
      <c r="E243" s="56">
        <v>5469</v>
      </c>
      <c r="F243" s="56">
        <v>24</v>
      </c>
      <c r="G243" s="55"/>
      <c r="H243" s="55"/>
      <c r="I243" s="61" t="str">
        <f t="shared" si="8"/>
        <v>202211闽A99P3E</v>
      </c>
    </row>
    <row r="244" s="44" customFormat="1" ht="27" customHeight="1" spans="1:9">
      <c r="A244" s="54">
        <v>243</v>
      </c>
      <c r="B244" s="55">
        <v>44895</v>
      </c>
      <c r="C244" s="59">
        <v>183020</v>
      </c>
      <c r="D244" s="56" t="s">
        <v>128</v>
      </c>
      <c r="E244" s="56">
        <v>4216</v>
      </c>
      <c r="F244" s="56">
        <v>0</v>
      </c>
      <c r="G244" s="56"/>
      <c r="H244" s="68" t="s">
        <v>130</v>
      </c>
      <c r="I244" s="61" t="str">
        <f t="shared" si="8"/>
        <v>202211闽A30Q3J</v>
      </c>
    </row>
    <row r="245" s="44" customFormat="1" ht="20.1" customHeight="1" spans="1:9">
      <c r="A245" s="54">
        <v>244</v>
      </c>
      <c r="B245" s="55">
        <v>44895</v>
      </c>
      <c r="C245" s="59">
        <v>183022</v>
      </c>
      <c r="D245" s="57" t="s">
        <v>81</v>
      </c>
      <c r="E245" s="56">
        <v>3013</v>
      </c>
      <c r="F245" s="56">
        <v>28</v>
      </c>
      <c r="G245" s="55"/>
      <c r="H245" s="55" t="s">
        <v>663</v>
      </c>
      <c r="I245" s="61" t="str">
        <f t="shared" si="8"/>
        <v>202211闽A92P3S</v>
      </c>
    </row>
    <row r="246" s="44" customFormat="1" ht="20.1" customHeight="1" spans="1:9">
      <c r="A246" s="54">
        <v>245</v>
      </c>
      <c r="B246" s="55">
        <v>44895</v>
      </c>
      <c r="C246" s="59">
        <v>190002</v>
      </c>
      <c r="D246" s="57" t="s">
        <v>92</v>
      </c>
      <c r="E246" s="56">
        <v>178991</v>
      </c>
      <c r="F246" s="56">
        <v>30</v>
      </c>
      <c r="G246" s="55"/>
      <c r="H246" s="55"/>
      <c r="I246" s="61" t="str">
        <f t="shared" si="8"/>
        <v>202211闽A632Q8</v>
      </c>
    </row>
    <row r="247" s="44" customFormat="1" ht="20.1" customHeight="1" spans="1:9">
      <c r="A247" s="54">
        <v>246</v>
      </c>
      <c r="B247" s="55">
        <v>44895</v>
      </c>
      <c r="C247" s="59">
        <v>180020</v>
      </c>
      <c r="D247" s="58" t="s">
        <v>141</v>
      </c>
      <c r="E247" s="56">
        <v>18332</v>
      </c>
      <c r="F247" s="56">
        <v>30</v>
      </c>
      <c r="G247" s="55"/>
      <c r="H247" s="55"/>
      <c r="I247" s="61" t="str">
        <f t="shared" si="8"/>
        <v>202211闽AW5Z36</v>
      </c>
    </row>
    <row r="248" s="44" customFormat="1" ht="20.1" customHeight="1" spans="1:9">
      <c r="A248" s="54">
        <v>247</v>
      </c>
      <c r="B248" s="55">
        <v>44895</v>
      </c>
      <c r="C248" s="59">
        <v>180021</v>
      </c>
      <c r="D248" s="58" t="s">
        <v>84</v>
      </c>
      <c r="E248" s="56">
        <v>12671</v>
      </c>
      <c r="F248" s="56">
        <v>30</v>
      </c>
      <c r="G248" s="55"/>
      <c r="H248" s="55"/>
      <c r="I248" s="61" t="str">
        <f t="shared" si="8"/>
        <v>202211闽A83P3B</v>
      </c>
    </row>
    <row r="249" s="44" customFormat="1" ht="20.1" customHeight="1" spans="1:9">
      <c r="A249" s="54">
        <v>248</v>
      </c>
      <c r="B249" s="55">
        <v>44895</v>
      </c>
      <c r="C249" s="57">
        <v>182002</v>
      </c>
      <c r="D249" s="58" t="s">
        <v>55</v>
      </c>
      <c r="E249" s="56">
        <v>34723</v>
      </c>
      <c r="F249" s="56">
        <v>0</v>
      </c>
      <c r="G249" s="55"/>
      <c r="H249" s="55" t="s">
        <v>56</v>
      </c>
      <c r="I249" s="61" t="str">
        <f t="shared" si="8"/>
        <v>202211闽AK8E11</v>
      </c>
    </row>
    <row r="250" s="44" customFormat="1" ht="20.1" customHeight="1" spans="1:9">
      <c r="A250" s="54">
        <v>249</v>
      </c>
      <c r="B250" s="55">
        <v>44895</v>
      </c>
      <c r="C250" s="57">
        <v>182005</v>
      </c>
      <c r="D250" s="58" t="s">
        <v>490</v>
      </c>
      <c r="E250" s="56">
        <v>25806</v>
      </c>
      <c r="F250" s="56">
        <v>0</v>
      </c>
      <c r="G250" s="55"/>
      <c r="H250" s="55" t="s">
        <v>56</v>
      </c>
      <c r="I250" s="61" t="str">
        <f t="shared" si="8"/>
        <v>202211闽AM9W86</v>
      </c>
    </row>
    <row r="251" s="44" customFormat="1" ht="20.1" customHeight="1" spans="1:9">
      <c r="A251" s="54">
        <v>250</v>
      </c>
      <c r="B251" s="55">
        <v>44895</v>
      </c>
      <c r="C251" s="57">
        <v>150009</v>
      </c>
      <c r="D251" s="58" t="s">
        <v>47</v>
      </c>
      <c r="E251" s="56">
        <v>79783</v>
      </c>
      <c r="F251" s="56">
        <v>28</v>
      </c>
      <c r="G251" s="55"/>
      <c r="H251" s="55"/>
      <c r="I251" s="61" t="str">
        <f t="shared" si="8"/>
        <v>202211闽AQ1U80</v>
      </c>
    </row>
    <row r="252" s="44" customFormat="1" ht="20.1" customHeight="1" spans="1:9">
      <c r="A252" s="54">
        <v>251</v>
      </c>
      <c r="B252" s="55">
        <v>44895</v>
      </c>
      <c r="C252" s="57">
        <v>121018</v>
      </c>
      <c r="D252" s="58" t="s">
        <v>68</v>
      </c>
      <c r="E252" s="56">
        <v>7539</v>
      </c>
      <c r="F252" s="56">
        <v>26</v>
      </c>
      <c r="G252" s="55"/>
      <c r="H252" s="55"/>
      <c r="I252" s="61" t="str">
        <f t="shared" ref="I252:I283" si="9">YEAR(B252)&amp;MONTH(B252)&amp;D252&amp;G252</f>
        <v>202211闽AU7993</v>
      </c>
    </row>
    <row r="253" s="44" customFormat="1" ht="20.1" customHeight="1" spans="1:9">
      <c r="A253" s="54">
        <v>252</v>
      </c>
      <c r="B253" s="55">
        <v>44895</v>
      </c>
      <c r="C253" s="57">
        <v>121021</v>
      </c>
      <c r="D253" s="58" t="s">
        <v>70</v>
      </c>
      <c r="E253" s="56">
        <v>1877</v>
      </c>
      <c r="F253" s="56">
        <v>0</v>
      </c>
      <c r="G253" s="55"/>
      <c r="H253" s="55" t="s">
        <v>56</v>
      </c>
      <c r="I253" s="61" t="str">
        <f t="shared" si="9"/>
        <v>202211闽AU9726</v>
      </c>
    </row>
    <row r="254" s="44" customFormat="1" ht="20.1" customHeight="1" spans="1:9">
      <c r="A254" s="54">
        <v>253</v>
      </c>
      <c r="B254" s="55">
        <v>44895</v>
      </c>
      <c r="C254" s="56"/>
      <c r="D254" s="64" t="s">
        <v>98</v>
      </c>
      <c r="E254" s="56">
        <v>270990</v>
      </c>
      <c r="F254" s="56">
        <v>1</v>
      </c>
      <c r="G254" s="55"/>
      <c r="H254" s="55"/>
      <c r="I254" s="61" t="str">
        <f t="shared" si="9"/>
        <v>202211闽A700Z3</v>
      </c>
    </row>
    <row r="255" s="44" customFormat="1" ht="20.1" customHeight="1" spans="1:9">
      <c r="A255" s="54">
        <v>254</v>
      </c>
      <c r="B255" s="55">
        <v>44895</v>
      </c>
      <c r="C255" s="65">
        <v>144002</v>
      </c>
      <c r="D255" s="66" t="s">
        <v>139</v>
      </c>
      <c r="E255" s="65">
        <v>125251</v>
      </c>
      <c r="F255" s="56">
        <v>3</v>
      </c>
      <c r="G255" s="55"/>
      <c r="H255" s="55"/>
      <c r="I255" s="61" t="str">
        <f t="shared" si="9"/>
        <v>202211闽AR5295</v>
      </c>
    </row>
    <row r="256" s="44" customFormat="1" ht="20.1" customHeight="1" spans="1:9">
      <c r="A256" s="54">
        <v>255</v>
      </c>
      <c r="B256" s="55">
        <v>44895</v>
      </c>
      <c r="C256" s="65">
        <v>144001</v>
      </c>
      <c r="D256" s="66" t="s">
        <v>41</v>
      </c>
      <c r="E256" s="65">
        <v>158163</v>
      </c>
      <c r="F256" s="56">
        <v>3</v>
      </c>
      <c r="G256" s="55"/>
      <c r="H256" s="55"/>
      <c r="I256" s="61" t="str">
        <f t="shared" si="9"/>
        <v>202211闽AR5325</v>
      </c>
    </row>
    <row r="257" s="44" customFormat="1" ht="20.1" customHeight="1" spans="1:9">
      <c r="A257" s="54">
        <v>256</v>
      </c>
      <c r="B257" s="55">
        <v>44895</v>
      </c>
      <c r="C257" s="65">
        <v>146005</v>
      </c>
      <c r="D257" s="67" t="s">
        <v>44</v>
      </c>
      <c r="E257" s="65">
        <v>92635</v>
      </c>
      <c r="F257" s="56">
        <v>5</v>
      </c>
      <c r="G257" s="55"/>
      <c r="H257" s="55"/>
      <c r="I257" s="61" t="str">
        <f t="shared" si="9"/>
        <v>202211闽AQ8712</v>
      </c>
    </row>
    <row r="258" s="44" customFormat="1" ht="20.1" customHeight="1" spans="1:9">
      <c r="A258" s="54">
        <v>257</v>
      </c>
      <c r="B258" s="55">
        <v>44895</v>
      </c>
      <c r="C258" s="56">
        <v>110003</v>
      </c>
      <c r="D258" s="67" t="s">
        <v>66</v>
      </c>
      <c r="E258" s="65">
        <v>28800</v>
      </c>
      <c r="F258" s="56"/>
      <c r="G258" s="55"/>
      <c r="H258" s="55"/>
      <c r="I258" s="61" t="str">
        <f t="shared" si="9"/>
        <v>202211闽AM2289</v>
      </c>
    </row>
    <row r="259" s="44" customFormat="1" ht="20.1" customHeight="1" spans="1:9">
      <c r="A259" s="54">
        <v>258</v>
      </c>
      <c r="B259" s="55">
        <v>44895</v>
      </c>
      <c r="C259" s="69">
        <v>141020</v>
      </c>
      <c r="D259" s="70" t="s">
        <v>137</v>
      </c>
      <c r="E259" s="65">
        <v>1757</v>
      </c>
      <c r="F259" s="56"/>
      <c r="G259" s="55"/>
      <c r="H259" s="55"/>
      <c r="I259" s="61" t="str">
        <f t="shared" si="9"/>
        <v>202211闽AV1208</v>
      </c>
    </row>
    <row r="260" s="44" customFormat="1" ht="20.1" customHeight="1" spans="1:9">
      <c r="A260" s="54">
        <v>259</v>
      </c>
      <c r="B260" s="55">
        <v>44895</v>
      </c>
      <c r="C260" s="56">
        <v>140002</v>
      </c>
      <c r="D260" s="70" t="s">
        <v>28</v>
      </c>
      <c r="E260" s="65">
        <v>174491</v>
      </c>
      <c r="F260" s="56"/>
      <c r="G260" s="55"/>
      <c r="H260" s="55"/>
      <c r="I260" s="61" t="str">
        <f t="shared" si="9"/>
        <v>202211闽AS2757</v>
      </c>
    </row>
    <row r="261" s="44" customFormat="1" ht="20.1" customHeight="1" spans="1:9">
      <c r="A261" s="54">
        <v>260</v>
      </c>
      <c r="B261" s="55">
        <v>44895</v>
      </c>
      <c r="C261" s="56"/>
      <c r="D261" s="71" t="s">
        <v>49</v>
      </c>
      <c r="E261" s="65">
        <v>46275</v>
      </c>
      <c r="F261" s="56"/>
      <c r="G261" s="55"/>
      <c r="H261" s="55"/>
      <c r="I261" s="61" t="str">
        <f t="shared" si="9"/>
        <v>202211闽A07L5P</v>
      </c>
    </row>
    <row r="262" s="44" customFormat="1" ht="20.1" customHeight="1" spans="1:9">
      <c r="A262" s="54">
        <v>261</v>
      </c>
      <c r="B262" s="55">
        <v>44895</v>
      </c>
      <c r="C262" s="56"/>
      <c r="D262" s="66" t="s">
        <v>52</v>
      </c>
      <c r="E262" s="65">
        <v>50133</v>
      </c>
      <c r="F262" s="56"/>
      <c r="G262" s="55"/>
      <c r="H262" s="55"/>
      <c r="I262" s="61" t="str">
        <f t="shared" si="9"/>
        <v>202211闽A06L2K</v>
      </c>
    </row>
    <row r="263" s="44" customFormat="1" ht="20.1" customHeight="1" spans="1:9">
      <c r="A263" s="54">
        <v>262</v>
      </c>
      <c r="B263" s="55">
        <v>44926</v>
      </c>
      <c r="C263" s="59">
        <v>140007</v>
      </c>
      <c r="D263" s="57" t="s">
        <v>25</v>
      </c>
      <c r="E263" s="56">
        <v>75956</v>
      </c>
      <c r="F263" s="56">
        <v>26</v>
      </c>
      <c r="G263" s="55"/>
      <c r="H263" s="55"/>
      <c r="I263" s="61" t="str">
        <f t="shared" si="9"/>
        <v>202212闽AV0833</v>
      </c>
    </row>
    <row r="264" s="44" customFormat="1" ht="20.1" customHeight="1" spans="1:9">
      <c r="A264" s="54">
        <v>263</v>
      </c>
      <c r="B264" s="55">
        <v>44926</v>
      </c>
      <c r="C264" s="59">
        <v>141012</v>
      </c>
      <c r="D264" s="57" t="s">
        <v>34</v>
      </c>
      <c r="E264" s="56">
        <v>26923</v>
      </c>
      <c r="F264" s="56">
        <v>31</v>
      </c>
      <c r="G264" s="55"/>
      <c r="H264" s="55"/>
      <c r="I264" s="61" t="str">
        <f t="shared" si="9"/>
        <v>202212闽AU9387</v>
      </c>
    </row>
    <row r="265" s="44" customFormat="1" ht="20.1" customHeight="1" spans="1:9">
      <c r="A265" s="54">
        <v>264</v>
      </c>
      <c r="B265" s="55">
        <v>44926</v>
      </c>
      <c r="C265" s="59">
        <v>144003</v>
      </c>
      <c r="D265" s="57" t="s">
        <v>36</v>
      </c>
      <c r="E265" s="56">
        <v>16062</v>
      </c>
      <c r="F265" s="56">
        <v>31</v>
      </c>
      <c r="G265" s="55"/>
      <c r="H265" s="55"/>
      <c r="I265" s="61" t="str">
        <f t="shared" si="9"/>
        <v>202212闽AU9612</v>
      </c>
    </row>
    <row r="266" s="44" customFormat="1" ht="20.1" customHeight="1" spans="1:9">
      <c r="A266" s="54">
        <v>265</v>
      </c>
      <c r="B266" s="55">
        <v>44926</v>
      </c>
      <c r="C266" s="59">
        <v>144004</v>
      </c>
      <c r="D266" s="57" t="s">
        <v>39</v>
      </c>
      <c r="E266" s="56">
        <v>26142</v>
      </c>
      <c r="F266" s="56">
        <v>21</v>
      </c>
      <c r="G266" s="55"/>
      <c r="H266" s="55"/>
      <c r="I266" s="61" t="str">
        <f t="shared" si="9"/>
        <v>202212闽AU8651</v>
      </c>
    </row>
    <row r="267" s="44" customFormat="1" ht="20.1" customHeight="1" spans="1:9">
      <c r="A267" s="54">
        <v>266</v>
      </c>
      <c r="B267" s="55">
        <v>44926</v>
      </c>
      <c r="C267" s="59">
        <v>130011</v>
      </c>
      <c r="D267" s="58" t="s">
        <v>59</v>
      </c>
      <c r="E267" s="56">
        <v>8533</v>
      </c>
      <c r="F267" s="56">
        <v>31</v>
      </c>
      <c r="G267" s="55" t="s">
        <v>662</v>
      </c>
      <c r="H267" s="55"/>
      <c r="I267" s="61" t="str">
        <f t="shared" si="9"/>
        <v>202212闽AU9093  </v>
      </c>
    </row>
    <row r="268" s="44" customFormat="1" ht="20.1" customHeight="1" spans="1:9">
      <c r="A268" s="54">
        <v>267</v>
      </c>
      <c r="B268" s="55">
        <v>44926</v>
      </c>
      <c r="C268" s="59">
        <v>130015</v>
      </c>
      <c r="D268" s="58" t="s">
        <v>61</v>
      </c>
      <c r="E268" s="56">
        <v>7789</v>
      </c>
      <c r="F268" s="56">
        <v>31</v>
      </c>
      <c r="G268" s="55"/>
      <c r="H268" s="55"/>
      <c r="I268" s="61" t="str">
        <f t="shared" si="9"/>
        <v>202212闽AU9316</v>
      </c>
    </row>
    <row r="269" s="44" customFormat="1" ht="20.1" customHeight="1" spans="1:9">
      <c r="A269" s="54">
        <v>268</v>
      </c>
      <c r="B269" s="55">
        <v>44926</v>
      </c>
      <c r="C269" s="59">
        <v>121017</v>
      </c>
      <c r="D269" s="58" t="s">
        <v>71</v>
      </c>
      <c r="E269" s="56">
        <v>17792</v>
      </c>
      <c r="F269" s="56">
        <v>31</v>
      </c>
      <c r="G269" s="55"/>
      <c r="H269" s="55"/>
      <c r="I269" s="61" t="str">
        <f t="shared" si="9"/>
        <v>202212闽AU8195</v>
      </c>
    </row>
    <row r="270" s="44" customFormat="1" ht="20.1" customHeight="1" spans="1:9">
      <c r="A270" s="54">
        <v>269</v>
      </c>
      <c r="B270" s="55">
        <v>44926</v>
      </c>
      <c r="C270" s="59">
        <v>121019</v>
      </c>
      <c r="D270" s="58" t="s">
        <v>72</v>
      </c>
      <c r="E270" s="56">
        <v>13750</v>
      </c>
      <c r="F270" s="56">
        <v>31</v>
      </c>
      <c r="G270" s="55"/>
      <c r="H270" s="55"/>
      <c r="I270" s="61" t="str">
        <f t="shared" si="9"/>
        <v>202212闽AU9653</v>
      </c>
    </row>
    <row r="271" s="44" customFormat="1" ht="20.1" customHeight="1" spans="1:9">
      <c r="A271" s="54">
        <v>270</v>
      </c>
      <c r="B271" s="55">
        <v>44926</v>
      </c>
      <c r="C271" s="59">
        <v>121020</v>
      </c>
      <c r="D271" s="58" t="s">
        <v>74</v>
      </c>
      <c r="E271" s="56">
        <v>15637</v>
      </c>
      <c r="F271" s="56">
        <v>28</v>
      </c>
      <c r="G271" s="55"/>
      <c r="H271" s="55"/>
      <c r="I271" s="61" t="str">
        <f t="shared" ref="I271:I334" si="10">YEAR(B271)&amp;MONTH(B271)&amp;D271&amp;G271</f>
        <v>202212闽AU9103</v>
      </c>
    </row>
    <row r="272" s="44" customFormat="1" ht="20.1" customHeight="1" spans="1:9">
      <c r="A272" s="54">
        <v>271</v>
      </c>
      <c r="B272" s="55">
        <v>44926</v>
      </c>
      <c r="C272" s="59">
        <v>183016</v>
      </c>
      <c r="D272" s="57" t="s">
        <v>76</v>
      </c>
      <c r="E272" s="56">
        <v>5178</v>
      </c>
      <c r="F272" s="56">
        <v>31</v>
      </c>
      <c r="G272" s="55"/>
      <c r="H272" s="55"/>
      <c r="I272" s="61" t="str">
        <f t="shared" si="10"/>
        <v>202212闽A63Q6R</v>
      </c>
    </row>
    <row r="273" s="44" customFormat="1" ht="20.1" customHeight="1" spans="1:9">
      <c r="A273" s="54">
        <v>273</v>
      </c>
      <c r="B273" s="55">
        <v>44926</v>
      </c>
      <c r="C273" s="59">
        <v>183018</v>
      </c>
      <c r="D273" s="57" t="s">
        <v>79</v>
      </c>
      <c r="E273" s="56">
        <v>6297</v>
      </c>
      <c r="F273" s="56">
        <v>31</v>
      </c>
      <c r="G273" s="55"/>
      <c r="H273" s="55"/>
      <c r="I273" s="61" t="str">
        <f t="shared" si="10"/>
        <v>202212闽A99P3E</v>
      </c>
    </row>
    <row r="274" s="44" customFormat="1" ht="20.1" customHeight="1" spans="1:9">
      <c r="A274" s="54">
        <v>276</v>
      </c>
      <c r="B274" s="55">
        <v>44926</v>
      </c>
      <c r="C274" s="59">
        <v>183022</v>
      </c>
      <c r="D274" s="57" t="s">
        <v>81</v>
      </c>
      <c r="E274" s="56">
        <v>3620</v>
      </c>
      <c r="F274" s="56">
        <v>31</v>
      </c>
      <c r="G274" s="55"/>
      <c r="H274" s="55"/>
      <c r="I274" s="61" t="str">
        <f t="shared" si="10"/>
        <v>202212闽A92P3S</v>
      </c>
    </row>
    <row r="275" s="44" customFormat="1" ht="20.1" customHeight="1" spans="1:9">
      <c r="A275" s="54">
        <v>277</v>
      </c>
      <c r="B275" s="55">
        <v>44926</v>
      </c>
      <c r="C275" s="59">
        <v>190002</v>
      </c>
      <c r="D275" s="57" t="s">
        <v>92</v>
      </c>
      <c r="E275" s="56">
        <v>180698</v>
      </c>
      <c r="F275" s="56">
        <v>31</v>
      </c>
      <c r="G275" s="55"/>
      <c r="H275" s="55"/>
      <c r="I275" s="61" t="str">
        <f t="shared" si="10"/>
        <v>202212闽A632Q8</v>
      </c>
    </row>
    <row r="276" s="44" customFormat="1" ht="20.1" customHeight="1" spans="1:9">
      <c r="A276" s="54">
        <v>278</v>
      </c>
      <c r="B276" s="55">
        <v>44926</v>
      </c>
      <c r="C276" s="59">
        <v>180020</v>
      </c>
      <c r="D276" s="58" t="s">
        <v>141</v>
      </c>
      <c r="E276" s="56">
        <v>21933</v>
      </c>
      <c r="F276" s="56">
        <v>31</v>
      </c>
      <c r="G276" s="55"/>
      <c r="H276" s="55"/>
      <c r="I276" s="61" t="str">
        <f t="shared" si="10"/>
        <v>202212闽AW5Z36</v>
      </c>
    </row>
    <row r="277" s="44" customFormat="1" ht="20.1" customHeight="1" spans="1:9">
      <c r="A277" s="54">
        <v>279</v>
      </c>
      <c r="B277" s="55">
        <v>44926</v>
      </c>
      <c r="C277" s="59">
        <v>180021</v>
      </c>
      <c r="D277" s="58" t="s">
        <v>84</v>
      </c>
      <c r="E277" s="56">
        <v>14665</v>
      </c>
      <c r="F277" s="56">
        <v>31</v>
      </c>
      <c r="G277" s="55"/>
      <c r="H277" s="55"/>
      <c r="I277" s="61" t="str">
        <f t="shared" si="10"/>
        <v>202212闽A83P3B</v>
      </c>
    </row>
    <row r="278" s="44" customFormat="1" ht="20.1" customHeight="1" spans="1:9">
      <c r="A278" s="54">
        <v>280</v>
      </c>
      <c r="B278" s="55">
        <v>44926</v>
      </c>
      <c r="C278" s="57">
        <v>182002</v>
      </c>
      <c r="D278" s="58" t="s">
        <v>55</v>
      </c>
      <c r="E278" s="56">
        <v>34723</v>
      </c>
      <c r="F278" s="56">
        <v>0</v>
      </c>
      <c r="G278" s="55"/>
      <c r="H278" s="55" t="s">
        <v>56</v>
      </c>
      <c r="I278" s="61" t="str">
        <f t="shared" si="10"/>
        <v>202212闽AK8E11</v>
      </c>
    </row>
    <row r="279" s="44" customFormat="1" ht="20.1" customHeight="1" spans="1:9">
      <c r="A279" s="54">
        <v>281</v>
      </c>
      <c r="B279" s="55">
        <v>44926</v>
      </c>
      <c r="C279" s="57">
        <v>182005</v>
      </c>
      <c r="D279" s="58" t="s">
        <v>490</v>
      </c>
      <c r="E279" s="56">
        <v>25806</v>
      </c>
      <c r="F279" s="56">
        <v>0</v>
      </c>
      <c r="G279" s="55"/>
      <c r="H279" s="55" t="s">
        <v>56</v>
      </c>
      <c r="I279" s="61" t="str">
        <f t="shared" si="10"/>
        <v>202212闽AM9W86</v>
      </c>
    </row>
    <row r="280" s="44" customFormat="1" ht="20.1" customHeight="1" spans="1:9">
      <c r="A280" s="54">
        <v>282</v>
      </c>
      <c r="B280" s="55">
        <v>44926</v>
      </c>
      <c r="C280" s="57">
        <v>150009</v>
      </c>
      <c r="D280" s="58" t="s">
        <v>47</v>
      </c>
      <c r="E280" s="56">
        <v>82203</v>
      </c>
      <c r="F280" s="56">
        <v>31</v>
      </c>
      <c r="G280" s="55"/>
      <c r="H280" s="55"/>
      <c r="I280" s="61" t="str">
        <f t="shared" si="10"/>
        <v>202212闽AQ1U80</v>
      </c>
    </row>
    <row r="281" s="44" customFormat="1" ht="20.1" customHeight="1" spans="1:9">
      <c r="A281" s="54">
        <v>286</v>
      </c>
      <c r="B281" s="55">
        <v>44926</v>
      </c>
      <c r="C281" s="57">
        <v>121018</v>
      </c>
      <c r="D281" s="58" t="s">
        <v>68</v>
      </c>
      <c r="E281" s="56">
        <v>8589</v>
      </c>
      <c r="F281" s="56">
        <v>31</v>
      </c>
      <c r="G281" s="55"/>
      <c r="H281" s="55"/>
      <c r="I281" s="61" t="str">
        <f t="shared" si="10"/>
        <v>202212闽AU7993</v>
      </c>
    </row>
    <row r="282" s="44" customFormat="1" ht="20.1" customHeight="1" spans="1:9">
      <c r="A282" s="54">
        <v>287</v>
      </c>
      <c r="B282" s="55">
        <v>44926</v>
      </c>
      <c r="C282" s="57">
        <v>121021</v>
      </c>
      <c r="D282" s="58" t="s">
        <v>70</v>
      </c>
      <c r="E282" s="56">
        <v>1877</v>
      </c>
      <c r="F282" s="56">
        <v>0</v>
      </c>
      <c r="G282" s="55"/>
      <c r="H282" s="55" t="s">
        <v>56</v>
      </c>
      <c r="I282" s="61" t="str">
        <f t="shared" si="10"/>
        <v>202212闽AU9726</v>
      </c>
    </row>
    <row r="283" s="44" customFormat="1" ht="20.1" customHeight="1" spans="1:9">
      <c r="A283" s="54">
        <v>289</v>
      </c>
      <c r="B283" s="55">
        <v>44926</v>
      </c>
      <c r="C283" s="56"/>
      <c r="D283" s="64" t="s">
        <v>98</v>
      </c>
      <c r="E283" s="56">
        <v>270990</v>
      </c>
      <c r="F283" s="56">
        <v>0</v>
      </c>
      <c r="G283" s="55"/>
      <c r="H283" s="55" t="s">
        <v>97</v>
      </c>
      <c r="I283" s="61" t="str">
        <f t="shared" si="10"/>
        <v>202212闽A700Z3</v>
      </c>
    </row>
    <row r="284" s="44" customFormat="1" ht="20.1" customHeight="1" spans="1:9">
      <c r="A284" s="54">
        <v>290</v>
      </c>
      <c r="B284" s="55">
        <v>44926</v>
      </c>
      <c r="C284" s="65">
        <v>144002</v>
      </c>
      <c r="D284" s="66" t="s">
        <v>139</v>
      </c>
      <c r="E284" s="65">
        <v>125661</v>
      </c>
      <c r="F284" s="56">
        <v>8</v>
      </c>
      <c r="G284" s="55"/>
      <c r="H284" s="55"/>
      <c r="I284" s="61" t="str">
        <f t="shared" si="10"/>
        <v>202212闽AR5295</v>
      </c>
    </row>
    <row r="285" s="44" customFormat="1" ht="20.1" customHeight="1" spans="1:9">
      <c r="A285" s="54">
        <v>291</v>
      </c>
      <c r="B285" s="55">
        <v>44926</v>
      </c>
      <c r="C285" s="65">
        <v>144001</v>
      </c>
      <c r="D285" s="66" t="s">
        <v>41</v>
      </c>
      <c r="E285" s="65">
        <v>159383</v>
      </c>
      <c r="F285" s="56">
        <v>23</v>
      </c>
      <c r="G285" s="55"/>
      <c r="H285" s="55"/>
      <c r="I285" s="61" t="str">
        <f t="shared" si="10"/>
        <v>202212闽AR5325</v>
      </c>
    </row>
    <row r="286" s="44" customFormat="1" ht="20.1" customHeight="1" spans="1:9">
      <c r="A286" s="54">
        <v>292</v>
      </c>
      <c r="B286" s="55">
        <v>44926</v>
      </c>
      <c r="C286" s="56">
        <v>110003</v>
      </c>
      <c r="D286" s="67" t="s">
        <v>66</v>
      </c>
      <c r="E286" s="56">
        <v>28843</v>
      </c>
      <c r="F286" s="56">
        <v>2</v>
      </c>
      <c r="G286" s="55"/>
      <c r="H286" s="55"/>
      <c r="I286" s="61" t="str">
        <f t="shared" si="10"/>
        <v>202212闽AM2289</v>
      </c>
    </row>
    <row r="287" s="44" customFormat="1" ht="20.1" customHeight="1" spans="1:9">
      <c r="A287" s="54">
        <v>293</v>
      </c>
      <c r="B287" s="55">
        <v>44926</v>
      </c>
      <c r="C287" s="56">
        <v>140002</v>
      </c>
      <c r="D287" s="70" t="s">
        <v>28</v>
      </c>
      <c r="E287" s="56">
        <v>178200</v>
      </c>
      <c r="F287" s="56">
        <v>12</v>
      </c>
      <c r="G287" s="55"/>
      <c r="H287" s="55"/>
      <c r="I287" s="61" t="str">
        <f t="shared" si="10"/>
        <v>202212闽AS2757</v>
      </c>
    </row>
    <row r="288" s="44" customFormat="1" ht="20.1" customHeight="1" spans="1:9">
      <c r="A288" s="54">
        <v>294</v>
      </c>
      <c r="B288" s="55">
        <v>44926</v>
      </c>
      <c r="C288" s="56"/>
      <c r="D288" s="71" t="s">
        <v>49</v>
      </c>
      <c r="E288" s="65">
        <v>48784</v>
      </c>
      <c r="F288" s="56">
        <v>25</v>
      </c>
      <c r="G288" s="55"/>
      <c r="H288" s="55" t="s">
        <v>467</v>
      </c>
      <c r="I288" s="61" t="str">
        <f t="shared" si="10"/>
        <v>202212闽A07L5P</v>
      </c>
    </row>
    <row r="289" s="44" customFormat="1" ht="20.1" customHeight="1" spans="1:9">
      <c r="A289" s="54">
        <v>295</v>
      </c>
      <c r="B289" s="55">
        <v>44926</v>
      </c>
      <c r="C289" s="63">
        <v>141020</v>
      </c>
      <c r="D289" s="70" t="s">
        <v>137</v>
      </c>
      <c r="E289" s="56">
        <v>4248</v>
      </c>
      <c r="F289" s="56">
        <v>11</v>
      </c>
      <c r="G289" s="55"/>
      <c r="H289" s="55"/>
      <c r="I289" s="61" t="str">
        <f t="shared" si="10"/>
        <v>202212闽AV1208</v>
      </c>
    </row>
    <row r="290" s="44" customFormat="1" ht="20.1" customHeight="1" spans="1:9">
      <c r="A290" s="54">
        <v>296</v>
      </c>
      <c r="B290" s="55">
        <v>44926</v>
      </c>
      <c r="C290" s="56"/>
      <c r="D290" s="66" t="s">
        <v>52</v>
      </c>
      <c r="E290" s="56">
        <v>52668</v>
      </c>
      <c r="F290" s="56">
        <v>24</v>
      </c>
      <c r="G290" s="55"/>
      <c r="H290" s="55" t="s">
        <v>467</v>
      </c>
      <c r="I290" s="61" t="str">
        <f t="shared" si="10"/>
        <v>202212闽A06L2K</v>
      </c>
    </row>
    <row r="291" s="44" customFormat="1" ht="21" customHeight="1" spans="1:9">
      <c r="A291" s="54">
        <v>297</v>
      </c>
      <c r="B291" s="55">
        <v>44926</v>
      </c>
      <c r="C291" s="65">
        <v>146005</v>
      </c>
      <c r="D291" s="67" t="s">
        <v>44</v>
      </c>
      <c r="E291" s="72">
        <v>92635</v>
      </c>
      <c r="F291" s="56">
        <v>0</v>
      </c>
      <c r="G291" s="55"/>
      <c r="H291" s="62"/>
      <c r="I291" s="61" t="str">
        <f t="shared" si="10"/>
        <v>202212闽AQ8712</v>
      </c>
    </row>
    <row r="292" s="44" customFormat="1" ht="20.1" customHeight="1" spans="1:9">
      <c r="A292" s="54">
        <v>298</v>
      </c>
      <c r="B292" s="55">
        <v>44957</v>
      </c>
      <c r="C292" s="59">
        <v>140007</v>
      </c>
      <c r="D292" s="57" t="s">
        <v>25</v>
      </c>
      <c r="E292" s="56">
        <v>84285</v>
      </c>
      <c r="F292" s="56">
        <v>27</v>
      </c>
      <c r="G292" s="55"/>
      <c r="H292" s="55"/>
      <c r="I292" s="61" t="str">
        <f t="shared" si="10"/>
        <v>20231闽AV0833</v>
      </c>
    </row>
    <row r="293" s="44" customFormat="1" ht="20.1" customHeight="1" spans="1:9">
      <c r="A293" s="54">
        <v>299</v>
      </c>
      <c r="B293" s="55">
        <v>44957</v>
      </c>
      <c r="C293" s="59">
        <v>141012</v>
      </c>
      <c r="D293" s="57" t="s">
        <v>34</v>
      </c>
      <c r="E293" s="56">
        <v>35569</v>
      </c>
      <c r="F293" s="56">
        <v>20</v>
      </c>
      <c r="G293" s="55"/>
      <c r="H293" s="55"/>
      <c r="I293" s="61" t="str">
        <f t="shared" si="10"/>
        <v>20231闽AU9387</v>
      </c>
    </row>
    <row r="294" s="44" customFormat="1" ht="20.1" customHeight="1" spans="1:9">
      <c r="A294" s="54">
        <v>300</v>
      </c>
      <c r="B294" s="55">
        <v>44957</v>
      </c>
      <c r="C294" s="59">
        <v>144003</v>
      </c>
      <c r="D294" s="57" t="s">
        <v>36</v>
      </c>
      <c r="E294" s="56">
        <v>18200</v>
      </c>
      <c r="F294" s="56">
        <v>31</v>
      </c>
      <c r="G294" s="55"/>
      <c r="H294" s="55"/>
      <c r="I294" s="61" t="str">
        <f t="shared" si="10"/>
        <v>20231闽AU9612</v>
      </c>
    </row>
    <row r="295" s="44" customFormat="1" ht="20.1" customHeight="1" spans="1:9">
      <c r="A295" s="54">
        <v>301</v>
      </c>
      <c r="B295" s="55">
        <v>44957</v>
      </c>
      <c r="C295" s="59">
        <v>144004</v>
      </c>
      <c r="D295" s="57" t="s">
        <v>39</v>
      </c>
      <c r="E295" s="56">
        <v>28829</v>
      </c>
      <c r="F295" s="56">
        <v>30</v>
      </c>
      <c r="G295" s="55"/>
      <c r="H295" s="55"/>
      <c r="I295" s="61" t="str">
        <f t="shared" si="10"/>
        <v>20231闽AU8651</v>
      </c>
    </row>
    <row r="296" s="44" customFormat="1" ht="20.1" customHeight="1" spans="1:9">
      <c r="A296" s="54">
        <v>302</v>
      </c>
      <c r="B296" s="55">
        <v>44957</v>
      </c>
      <c r="C296" s="59">
        <v>130011</v>
      </c>
      <c r="D296" s="58" t="s">
        <v>59</v>
      </c>
      <c r="E296" s="56">
        <v>8768</v>
      </c>
      <c r="F296" s="56">
        <v>14</v>
      </c>
      <c r="G296" s="55" t="s">
        <v>662</v>
      </c>
      <c r="H296" s="55"/>
      <c r="I296" s="61" t="str">
        <f t="shared" si="10"/>
        <v>20231闽AU9093  </v>
      </c>
    </row>
    <row r="297" s="44" customFormat="1" ht="20.1" customHeight="1" spans="1:9">
      <c r="A297" s="54">
        <v>303</v>
      </c>
      <c r="B297" s="55">
        <v>44957</v>
      </c>
      <c r="C297" s="59">
        <v>130015</v>
      </c>
      <c r="D297" s="58" t="s">
        <v>61</v>
      </c>
      <c r="E297" s="56">
        <v>8321</v>
      </c>
      <c r="F297" s="56">
        <v>31</v>
      </c>
      <c r="G297" s="55"/>
      <c r="H297" s="55"/>
      <c r="I297" s="61" t="str">
        <f t="shared" si="10"/>
        <v>20231闽AU9316</v>
      </c>
    </row>
    <row r="298" s="44" customFormat="1" ht="20.1" customHeight="1" spans="1:9">
      <c r="A298" s="54">
        <v>304</v>
      </c>
      <c r="B298" s="55">
        <v>44957</v>
      </c>
      <c r="C298" s="59">
        <v>121017</v>
      </c>
      <c r="D298" s="58" t="s">
        <v>71</v>
      </c>
      <c r="E298" s="56">
        <v>19109</v>
      </c>
      <c r="F298" s="56">
        <v>30</v>
      </c>
      <c r="G298" s="55"/>
      <c r="H298" s="55"/>
      <c r="I298" s="61" t="str">
        <f t="shared" si="10"/>
        <v>20231闽AU8195</v>
      </c>
    </row>
    <row r="299" s="44" customFormat="1" ht="20.1" customHeight="1" spans="1:9">
      <c r="A299" s="54">
        <v>305</v>
      </c>
      <c r="B299" s="55">
        <v>44957</v>
      </c>
      <c r="C299" s="59">
        <v>121019</v>
      </c>
      <c r="D299" s="58" t="s">
        <v>72</v>
      </c>
      <c r="E299" s="56">
        <v>15068</v>
      </c>
      <c r="F299" s="56">
        <v>29</v>
      </c>
      <c r="G299" s="55"/>
      <c r="H299" s="55"/>
      <c r="I299" s="61" t="str">
        <f t="shared" si="10"/>
        <v>20231闽AU9653</v>
      </c>
    </row>
    <row r="300" s="44" customFormat="1" ht="20.1" customHeight="1" spans="1:9">
      <c r="A300" s="54">
        <v>306</v>
      </c>
      <c r="B300" s="55">
        <v>44957</v>
      </c>
      <c r="C300" s="59">
        <v>121020</v>
      </c>
      <c r="D300" s="58" t="s">
        <v>74</v>
      </c>
      <c r="E300" s="56">
        <v>16735</v>
      </c>
      <c r="F300" s="56">
        <v>20</v>
      </c>
      <c r="G300" s="55"/>
      <c r="H300" s="55"/>
      <c r="I300" s="61" t="str">
        <f t="shared" si="10"/>
        <v>20231闽AU9103</v>
      </c>
    </row>
    <row r="301" s="44" customFormat="1" ht="20.1" customHeight="1" spans="1:9">
      <c r="A301" s="54">
        <v>307</v>
      </c>
      <c r="B301" s="55">
        <v>44957</v>
      </c>
      <c r="C301" s="59">
        <v>183016</v>
      </c>
      <c r="D301" s="57" t="s">
        <v>76</v>
      </c>
      <c r="E301" s="56">
        <v>5717</v>
      </c>
      <c r="F301" s="56">
        <v>31</v>
      </c>
      <c r="G301" s="55"/>
      <c r="H301" s="55"/>
      <c r="I301" s="61" t="str">
        <f t="shared" si="10"/>
        <v>20231闽A63Q6R</v>
      </c>
    </row>
    <row r="302" s="44" customFormat="1" ht="20.1" customHeight="1" spans="1:9">
      <c r="A302" s="54">
        <v>308</v>
      </c>
      <c r="B302" s="55">
        <v>44957</v>
      </c>
      <c r="C302" s="59">
        <v>183018</v>
      </c>
      <c r="D302" s="57" t="s">
        <v>79</v>
      </c>
      <c r="E302" s="56">
        <v>7119</v>
      </c>
      <c r="F302" s="56">
        <v>30</v>
      </c>
      <c r="G302" s="55"/>
      <c r="H302" s="55"/>
      <c r="I302" s="61" t="str">
        <f t="shared" si="10"/>
        <v>20231闽A99P3E</v>
      </c>
    </row>
    <row r="303" s="44" customFormat="1" ht="20.1" customHeight="1" spans="1:9">
      <c r="A303" s="54">
        <v>309</v>
      </c>
      <c r="B303" s="55">
        <v>44957</v>
      </c>
      <c r="C303" s="59">
        <v>183022</v>
      </c>
      <c r="D303" s="57" t="s">
        <v>81</v>
      </c>
      <c r="E303" s="63">
        <v>3817</v>
      </c>
      <c r="F303" s="56">
        <v>31</v>
      </c>
      <c r="G303" s="55"/>
      <c r="H303" s="55"/>
      <c r="I303" s="61" t="str">
        <f t="shared" si="10"/>
        <v>20231闽A92P3S</v>
      </c>
    </row>
    <row r="304" s="44" customFormat="1" ht="20.1" customHeight="1" spans="1:9">
      <c r="A304" s="54">
        <v>310</v>
      </c>
      <c r="B304" s="55">
        <v>44957</v>
      </c>
      <c r="C304" s="59">
        <v>190002</v>
      </c>
      <c r="D304" s="57" t="s">
        <v>92</v>
      </c>
      <c r="E304" s="56">
        <v>183467</v>
      </c>
      <c r="F304" s="56">
        <v>30</v>
      </c>
      <c r="G304" s="55"/>
      <c r="H304" s="55"/>
      <c r="I304" s="61" t="str">
        <f t="shared" si="10"/>
        <v>20231闽A632Q8</v>
      </c>
    </row>
    <row r="305" s="44" customFormat="1" ht="20.1" customHeight="1" spans="1:9">
      <c r="A305" s="54">
        <v>311</v>
      </c>
      <c r="B305" s="55">
        <v>44957</v>
      </c>
      <c r="C305" s="59">
        <v>180020</v>
      </c>
      <c r="D305" s="58" t="s">
        <v>141</v>
      </c>
      <c r="E305" s="56">
        <v>23759</v>
      </c>
      <c r="F305" s="56">
        <v>30</v>
      </c>
      <c r="G305" s="55"/>
      <c r="H305" s="55"/>
      <c r="I305" s="61" t="str">
        <f t="shared" si="10"/>
        <v>20231闽AW5Z36</v>
      </c>
    </row>
    <row r="306" s="44" customFormat="1" ht="20.1" customHeight="1" spans="1:9">
      <c r="A306" s="54">
        <v>312</v>
      </c>
      <c r="B306" s="55">
        <v>44957</v>
      </c>
      <c r="C306" s="59">
        <v>180021</v>
      </c>
      <c r="D306" s="58" t="s">
        <v>84</v>
      </c>
      <c r="E306" s="56">
        <v>16267</v>
      </c>
      <c r="F306" s="56">
        <v>30</v>
      </c>
      <c r="G306" s="56"/>
      <c r="H306" s="55"/>
      <c r="I306" s="61" t="str">
        <f t="shared" si="10"/>
        <v>20231闽A83P3B</v>
      </c>
    </row>
    <row r="307" s="44" customFormat="1" ht="20.1" customHeight="1" spans="1:9">
      <c r="A307" s="54">
        <v>313</v>
      </c>
      <c r="B307" s="55">
        <v>44957</v>
      </c>
      <c r="C307" s="57">
        <v>182002</v>
      </c>
      <c r="D307" s="58" t="s">
        <v>55</v>
      </c>
      <c r="E307" s="56">
        <v>34723</v>
      </c>
      <c r="F307" s="56">
        <v>0</v>
      </c>
      <c r="G307" s="55"/>
      <c r="H307" s="55" t="s">
        <v>56</v>
      </c>
      <c r="I307" s="61" t="str">
        <f t="shared" si="10"/>
        <v>20231闽AK8E11</v>
      </c>
    </row>
    <row r="308" s="44" customFormat="1" ht="20.1" customHeight="1" spans="1:9">
      <c r="A308" s="54">
        <v>314</v>
      </c>
      <c r="B308" s="55">
        <v>44957</v>
      </c>
      <c r="C308" s="57">
        <v>182005</v>
      </c>
      <c r="D308" s="58" t="s">
        <v>490</v>
      </c>
      <c r="E308" s="56">
        <v>25806</v>
      </c>
      <c r="F308" s="56">
        <v>0</v>
      </c>
      <c r="G308" s="55"/>
      <c r="H308" s="55" t="s">
        <v>56</v>
      </c>
      <c r="I308" s="61" t="str">
        <f t="shared" si="10"/>
        <v>20231闽AM9W86</v>
      </c>
    </row>
    <row r="309" s="44" customFormat="1" ht="20.1" customHeight="1" spans="1:9">
      <c r="A309" s="54">
        <v>315</v>
      </c>
      <c r="B309" s="55">
        <v>44957</v>
      </c>
      <c r="C309" s="57">
        <v>150009</v>
      </c>
      <c r="D309" s="58" t="s">
        <v>47</v>
      </c>
      <c r="E309" s="56">
        <v>83962</v>
      </c>
      <c r="F309" s="56">
        <v>25</v>
      </c>
      <c r="G309" s="55"/>
      <c r="H309" s="55"/>
      <c r="I309" s="61" t="str">
        <f t="shared" si="10"/>
        <v>20231闽AQ1U80</v>
      </c>
    </row>
    <row r="310" s="44" customFormat="1" ht="20.1" customHeight="1" spans="1:9">
      <c r="A310" s="54">
        <v>316</v>
      </c>
      <c r="B310" s="55">
        <v>44957</v>
      </c>
      <c r="C310" s="57">
        <v>121018</v>
      </c>
      <c r="D310" s="58" t="s">
        <v>68</v>
      </c>
      <c r="E310" s="56">
        <v>9268</v>
      </c>
      <c r="F310" s="56">
        <v>31</v>
      </c>
      <c r="G310" s="55"/>
      <c r="H310" s="55"/>
      <c r="I310" s="61" t="str">
        <f t="shared" si="10"/>
        <v>20231闽AU7993</v>
      </c>
    </row>
    <row r="311" s="44" customFormat="1" ht="20.1" customHeight="1" spans="1:9">
      <c r="A311" s="54">
        <v>317</v>
      </c>
      <c r="B311" s="55">
        <v>44957</v>
      </c>
      <c r="C311" s="57">
        <v>121021</v>
      </c>
      <c r="D311" s="58" t="s">
        <v>70</v>
      </c>
      <c r="E311" s="56">
        <v>1877</v>
      </c>
      <c r="F311" s="56">
        <v>0</v>
      </c>
      <c r="G311" s="55"/>
      <c r="H311" s="55" t="s">
        <v>56</v>
      </c>
      <c r="I311" s="61" t="str">
        <f t="shared" si="10"/>
        <v>20231闽AU9726</v>
      </c>
    </row>
    <row r="312" s="44" customFormat="1" ht="20.1" customHeight="1" spans="1:9">
      <c r="A312" s="54">
        <v>318</v>
      </c>
      <c r="B312" s="55">
        <v>44957</v>
      </c>
      <c r="C312" s="56"/>
      <c r="D312" s="64" t="s">
        <v>98</v>
      </c>
      <c r="E312" s="56">
        <v>270990</v>
      </c>
      <c r="F312" s="56">
        <v>0</v>
      </c>
      <c r="G312" s="55"/>
      <c r="H312" s="55" t="s">
        <v>97</v>
      </c>
      <c r="I312" s="61" t="str">
        <f t="shared" si="10"/>
        <v>20231闽A700Z3</v>
      </c>
    </row>
    <row r="313" s="44" customFormat="1" ht="20.1" customHeight="1" spans="1:9">
      <c r="A313" s="54">
        <v>320</v>
      </c>
      <c r="B313" s="55">
        <v>44957</v>
      </c>
      <c r="C313" s="65">
        <v>144001</v>
      </c>
      <c r="D313" s="66" t="s">
        <v>41</v>
      </c>
      <c r="E313" s="65">
        <v>160896</v>
      </c>
      <c r="F313" s="56">
        <v>21</v>
      </c>
      <c r="G313" s="55"/>
      <c r="H313" s="55"/>
      <c r="I313" s="61" t="str">
        <f t="shared" si="10"/>
        <v>20231闽AR5325</v>
      </c>
    </row>
    <row r="314" s="44" customFormat="1" ht="20.1" customHeight="1" spans="1:9">
      <c r="A314" s="54">
        <v>321</v>
      </c>
      <c r="B314" s="55">
        <v>44957</v>
      </c>
      <c r="C314" s="56">
        <v>110003</v>
      </c>
      <c r="D314" s="67" t="s">
        <v>66</v>
      </c>
      <c r="E314" s="56">
        <v>28887</v>
      </c>
      <c r="F314" s="56">
        <v>4</v>
      </c>
      <c r="G314" s="55"/>
      <c r="H314" s="55"/>
      <c r="I314" s="61" t="str">
        <f t="shared" si="10"/>
        <v>20231闽AM2289</v>
      </c>
    </row>
    <row r="315" s="44" customFormat="1" ht="20.1" customHeight="1" spans="1:9">
      <c r="A315" s="54">
        <v>322</v>
      </c>
      <c r="B315" s="55">
        <v>44957</v>
      </c>
      <c r="C315" s="56">
        <v>140002</v>
      </c>
      <c r="D315" s="70" t="s">
        <v>28</v>
      </c>
      <c r="E315" s="56">
        <v>184593</v>
      </c>
      <c r="F315" s="56">
        <v>18</v>
      </c>
      <c r="G315" s="55"/>
      <c r="H315" s="55"/>
      <c r="I315" s="61" t="str">
        <f t="shared" si="10"/>
        <v>20231闽AS2757</v>
      </c>
    </row>
    <row r="316" s="44" customFormat="1" ht="20.1" customHeight="1" spans="1:9">
      <c r="A316" s="54">
        <v>323</v>
      </c>
      <c r="B316" s="55">
        <v>44957</v>
      </c>
      <c r="C316" s="56"/>
      <c r="D316" s="71" t="s">
        <v>49</v>
      </c>
      <c r="E316" s="65">
        <v>54468</v>
      </c>
      <c r="F316" s="56">
        <v>31</v>
      </c>
      <c r="G316" s="55"/>
      <c r="H316" s="55" t="s">
        <v>467</v>
      </c>
      <c r="I316" s="61" t="str">
        <f t="shared" si="10"/>
        <v>20231闽A07L5P</v>
      </c>
    </row>
    <row r="317" s="44" customFormat="1" ht="20.1" customHeight="1" spans="1:9">
      <c r="A317" s="54">
        <v>325</v>
      </c>
      <c r="B317" s="55">
        <v>44957</v>
      </c>
      <c r="C317" s="56"/>
      <c r="D317" s="66" t="s">
        <v>52</v>
      </c>
      <c r="E317" s="56">
        <v>55873</v>
      </c>
      <c r="F317" s="56">
        <v>31</v>
      </c>
      <c r="G317" s="55"/>
      <c r="H317" s="55" t="s">
        <v>467</v>
      </c>
      <c r="I317" s="61" t="str">
        <f t="shared" si="10"/>
        <v>20231闽A06L2K</v>
      </c>
    </row>
    <row r="318" s="44" customFormat="1" ht="40" customHeight="1" spans="1:9">
      <c r="A318" s="54">
        <v>326</v>
      </c>
      <c r="B318" s="55">
        <v>44957</v>
      </c>
      <c r="C318" s="65">
        <v>146005</v>
      </c>
      <c r="D318" s="67" t="s">
        <v>44</v>
      </c>
      <c r="E318" s="56">
        <v>731</v>
      </c>
      <c r="F318" s="56">
        <v>14</v>
      </c>
      <c r="G318" s="55"/>
      <c r="H318" s="73" t="s">
        <v>664</v>
      </c>
      <c r="I318" s="61" t="str">
        <f t="shared" si="10"/>
        <v>20231闽AQ8712</v>
      </c>
    </row>
    <row r="319" s="44" customFormat="1" ht="22" customHeight="1" spans="1:9">
      <c r="A319" s="54">
        <v>327</v>
      </c>
      <c r="B319" s="55">
        <v>44957</v>
      </c>
      <c r="C319" s="65">
        <v>160008</v>
      </c>
      <c r="D319" s="74" t="s">
        <v>87</v>
      </c>
      <c r="E319" s="56">
        <v>29382</v>
      </c>
      <c r="F319" s="56"/>
      <c r="G319" s="55"/>
      <c r="H319" s="73"/>
      <c r="I319" s="61" t="str">
        <f t="shared" si="10"/>
        <v>20231闽A06K3D</v>
      </c>
    </row>
    <row r="320" s="44" customFormat="1" ht="22" customHeight="1" spans="1:9">
      <c r="A320" s="54">
        <v>328</v>
      </c>
      <c r="B320" s="55">
        <v>44957</v>
      </c>
      <c r="C320" s="65">
        <v>18101</v>
      </c>
      <c r="D320" s="74" t="s">
        <v>90</v>
      </c>
      <c r="E320" s="56">
        <v>69517</v>
      </c>
      <c r="F320" s="56"/>
      <c r="G320" s="55"/>
      <c r="H320" s="73"/>
      <c r="I320" s="61" t="str">
        <f t="shared" si="10"/>
        <v>20231闽A6AH75</v>
      </c>
    </row>
    <row r="321" s="44" customFormat="1" ht="22" customHeight="1" spans="1:9">
      <c r="A321" s="54"/>
      <c r="B321" s="55">
        <v>44957</v>
      </c>
      <c r="C321" s="65">
        <v>140004</v>
      </c>
      <c r="D321" s="74" t="s">
        <v>30</v>
      </c>
      <c r="E321" s="56">
        <v>269181</v>
      </c>
      <c r="F321" s="56"/>
      <c r="G321" s="55"/>
      <c r="H321" s="73"/>
      <c r="I321" s="61" t="str">
        <f t="shared" si="10"/>
        <v>20231闽AS2289</v>
      </c>
    </row>
    <row r="322" s="44" customFormat="1" ht="22" customHeight="1" spans="1:9">
      <c r="A322" s="54"/>
      <c r="B322" s="55">
        <v>44957</v>
      </c>
      <c r="C322" s="65">
        <v>140006</v>
      </c>
      <c r="D322" s="74" t="s">
        <v>32</v>
      </c>
      <c r="E322" s="56">
        <v>96923</v>
      </c>
      <c r="F322" s="56"/>
      <c r="G322" s="55"/>
      <c r="H322" s="73"/>
      <c r="I322" s="61" t="str">
        <f t="shared" si="10"/>
        <v>20231闽AU9308</v>
      </c>
    </row>
    <row r="323" s="44" customFormat="1" ht="20.1" customHeight="1" spans="1:9">
      <c r="A323" s="54">
        <v>329</v>
      </c>
      <c r="B323" s="55">
        <v>44985</v>
      </c>
      <c r="C323" s="59">
        <v>140007</v>
      </c>
      <c r="D323" s="57" t="s">
        <v>25</v>
      </c>
      <c r="E323" s="56">
        <v>90908</v>
      </c>
      <c r="F323" s="56">
        <v>23</v>
      </c>
      <c r="G323" s="55"/>
      <c r="H323" s="55"/>
      <c r="I323" s="61" t="str">
        <f t="shared" si="10"/>
        <v>20232闽AV0833</v>
      </c>
    </row>
    <row r="324" s="44" customFormat="1" ht="20.1" customHeight="1" spans="1:9">
      <c r="A324" s="54">
        <v>330</v>
      </c>
      <c r="B324" s="55">
        <v>44985</v>
      </c>
      <c r="C324" s="59">
        <v>141012</v>
      </c>
      <c r="D324" s="57" t="s">
        <v>34</v>
      </c>
      <c r="E324" s="56">
        <v>43121</v>
      </c>
      <c r="F324" s="56">
        <v>25</v>
      </c>
      <c r="G324" s="55"/>
      <c r="H324" s="55"/>
      <c r="I324" s="61" t="str">
        <f t="shared" si="10"/>
        <v>20232闽AU9387</v>
      </c>
    </row>
    <row r="325" s="44" customFormat="1" ht="20.1" customHeight="1" spans="1:9">
      <c r="A325" s="54">
        <v>331</v>
      </c>
      <c r="B325" s="55">
        <v>44985</v>
      </c>
      <c r="C325" s="59">
        <v>144003</v>
      </c>
      <c r="D325" s="57" t="s">
        <v>36</v>
      </c>
      <c r="E325" s="56">
        <v>19400</v>
      </c>
      <c r="F325" s="56">
        <v>28</v>
      </c>
      <c r="G325" s="55"/>
      <c r="H325" s="55"/>
      <c r="I325" s="61" t="str">
        <f t="shared" si="10"/>
        <v>20232闽AU9612</v>
      </c>
    </row>
    <row r="326" s="44" customFormat="1" ht="20.1" customHeight="1" spans="1:9">
      <c r="A326" s="54">
        <v>332</v>
      </c>
      <c r="B326" s="55">
        <v>44985</v>
      </c>
      <c r="C326" s="59">
        <v>144004</v>
      </c>
      <c r="D326" s="57" t="s">
        <v>39</v>
      </c>
      <c r="E326" s="56">
        <v>31136</v>
      </c>
      <c r="F326" s="56">
        <v>28</v>
      </c>
      <c r="G326" s="55"/>
      <c r="H326" s="55"/>
      <c r="I326" s="61" t="str">
        <f t="shared" si="10"/>
        <v>20232闽AU8651</v>
      </c>
    </row>
    <row r="327" s="44" customFormat="1" ht="20.1" customHeight="1" spans="1:9">
      <c r="A327" s="54">
        <v>333</v>
      </c>
      <c r="B327" s="55">
        <v>44985</v>
      </c>
      <c r="C327" s="59">
        <v>130011</v>
      </c>
      <c r="D327" s="58" t="s">
        <v>59</v>
      </c>
      <c r="E327" s="56">
        <v>9145</v>
      </c>
      <c r="F327" s="56">
        <v>20</v>
      </c>
      <c r="G327" s="55" t="s">
        <v>662</v>
      </c>
      <c r="H327" s="55"/>
      <c r="I327" s="61" t="str">
        <f t="shared" si="10"/>
        <v>20232闽AU9093  </v>
      </c>
    </row>
    <row r="328" s="44" customFormat="1" ht="20.1" customHeight="1" spans="1:9">
      <c r="A328" s="54">
        <v>334</v>
      </c>
      <c r="B328" s="55">
        <v>44985</v>
      </c>
      <c r="C328" s="59">
        <v>130015</v>
      </c>
      <c r="D328" s="58" t="s">
        <v>61</v>
      </c>
      <c r="E328" s="56">
        <v>9093</v>
      </c>
      <c r="F328" s="56">
        <v>28</v>
      </c>
      <c r="G328" s="55"/>
      <c r="H328" s="55"/>
      <c r="I328" s="61" t="str">
        <f t="shared" si="10"/>
        <v>20232闽AU9316</v>
      </c>
    </row>
    <row r="329" s="44" customFormat="1" ht="20.1" customHeight="1" spans="1:9">
      <c r="A329" s="54">
        <v>335</v>
      </c>
      <c r="B329" s="55">
        <v>44985</v>
      </c>
      <c r="C329" s="59">
        <v>121017</v>
      </c>
      <c r="D329" s="58" t="s">
        <v>71</v>
      </c>
      <c r="E329" s="56">
        <v>19985</v>
      </c>
      <c r="F329" s="56">
        <v>27</v>
      </c>
      <c r="G329" s="55"/>
      <c r="H329" s="55"/>
      <c r="I329" s="61" t="str">
        <f t="shared" si="10"/>
        <v>20232闽AU8195</v>
      </c>
    </row>
    <row r="330" s="44" customFormat="1" ht="20.1" customHeight="1" spans="1:9">
      <c r="A330" s="54">
        <v>336</v>
      </c>
      <c r="B330" s="55">
        <v>44985</v>
      </c>
      <c r="C330" s="59">
        <v>121019</v>
      </c>
      <c r="D330" s="58" t="s">
        <v>72</v>
      </c>
      <c r="E330" s="56">
        <v>16140</v>
      </c>
      <c r="F330" s="56">
        <v>27</v>
      </c>
      <c r="G330" s="55"/>
      <c r="H330" s="55"/>
      <c r="I330" s="61" t="str">
        <f t="shared" si="10"/>
        <v>20232闽AU9653</v>
      </c>
    </row>
    <row r="331" s="44" customFormat="1" ht="20.1" customHeight="1" spans="1:9">
      <c r="A331" s="54">
        <v>337</v>
      </c>
      <c r="B331" s="55">
        <v>44985</v>
      </c>
      <c r="C331" s="59">
        <v>121020</v>
      </c>
      <c r="D331" s="58" t="s">
        <v>74</v>
      </c>
      <c r="E331" s="56">
        <v>18223</v>
      </c>
      <c r="F331" s="56">
        <v>27</v>
      </c>
      <c r="G331" s="55"/>
      <c r="H331" s="55"/>
      <c r="I331" s="61" t="str">
        <f t="shared" si="10"/>
        <v>20232闽AU9103</v>
      </c>
    </row>
    <row r="332" s="44" customFormat="1" ht="20.1" customHeight="1" spans="1:9">
      <c r="A332" s="54">
        <v>338</v>
      </c>
      <c r="B332" s="55">
        <v>44985</v>
      </c>
      <c r="C332" s="59">
        <v>183016</v>
      </c>
      <c r="D332" s="57" t="s">
        <v>76</v>
      </c>
      <c r="E332" s="56">
        <v>6115</v>
      </c>
      <c r="F332" s="56">
        <v>28</v>
      </c>
      <c r="G332" s="55"/>
      <c r="H332" s="55"/>
      <c r="I332" s="61" t="str">
        <f t="shared" si="10"/>
        <v>20232闽A63Q6R</v>
      </c>
    </row>
    <row r="333" s="44" customFormat="1" ht="20.1" customHeight="1" spans="1:9">
      <c r="A333" s="54">
        <v>339</v>
      </c>
      <c r="B333" s="55">
        <v>44985</v>
      </c>
      <c r="C333" s="59">
        <v>183018</v>
      </c>
      <c r="D333" s="57" t="s">
        <v>79</v>
      </c>
      <c r="E333" s="56">
        <v>7958</v>
      </c>
      <c r="F333" s="56">
        <v>27</v>
      </c>
      <c r="G333" s="55"/>
      <c r="H333" s="55"/>
      <c r="I333" s="61" t="str">
        <f t="shared" si="10"/>
        <v>20232闽A99P3E</v>
      </c>
    </row>
    <row r="334" s="44" customFormat="1" ht="20.1" customHeight="1" spans="1:9">
      <c r="A334" s="54">
        <v>340</v>
      </c>
      <c r="B334" s="55">
        <v>44985</v>
      </c>
      <c r="C334" s="59">
        <v>183022</v>
      </c>
      <c r="D334" s="57" t="s">
        <v>81</v>
      </c>
      <c r="E334" s="63">
        <v>4451</v>
      </c>
      <c r="F334" s="56">
        <v>27</v>
      </c>
      <c r="G334" s="55"/>
      <c r="H334" s="55"/>
      <c r="I334" s="61" t="str">
        <f t="shared" si="10"/>
        <v>20232闽A92P3S</v>
      </c>
    </row>
    <row r="335" s="44" customFormat="1" ht="20.1" customHeight="1" spans="1:9">
      <c r="A335" s="54">
        <v>341</v>
      </c>
      <c r="B335" s="55">
        <v>44985</v>
      </c>
      <c r="C335" s="59">
        <v>190002</v>
      </c>
      <c r="D335" s="57" t="s">
        <v>92</v>
      </c>
      <c r="E335" s="56">
        <v>186185</v>
      </c>
      <c r="F335" s="56">
        <v>28</v>
      </c>
      <c r="G335" s="55"/>
      <c r="H335" s="55"/>
      <c r="I335" s="61" t="str">
        <f t="shared" ref="I335:I367" si="11">YEAR(B335)&amp;MONTH(B335)&amp;D335&amp;G335</f>
        <v>20232闽A632Q8</v>
      </c>
    </row>
    <row r="336" s="44" customFormat="1" ht="20.1" customHeight="1" spans="1:9">
      <c r="A336" s="54">
        <v>342</v>
      </c>
      <c r="B336" s="55">
        <v>44985</v>
      </c>
      <c r="C336" s="59">
        <v>180020</v>
      </c>
      <c r="D336" s="58" t="s">
        <v>141</v>
      </c>
      <c r="E336" s="56">
        <v>25585</v>
      </c>
      <c r="F336" s="56">
        <v>13</v>
      </c>
      <c r="G336" s="55"/>
      <c r="H336" s="55"/>
      <c r="I336" s="61" t="str">
        <f t="shared" si="11"/>
        <v>20232闽AW5Z36</v>
      </c>
    </row>
    <row r="337" s="44" customFormat="1" ht="20.1" customHeight="1" spans="1:9">
      <c r="A337" s="54">
        <v>343</v>
      </c>
      <c r="B337" s="55">
        <v>44985</v>
      </c>
      <c r="C337" s="59">
        <v>180021</v>
      </c>
      <c r="D337" s="58" t="s">
        <v>84</v>
      </c>
      <c r="E337" s="56">
        <v>17872</v>
      </c>
      <c r="F337" s="56">
        <v>28</v>
      </c>
      <c r="G337" s="56"/>
      <c r="H337" s="55"/>
      <c r="I337" s="61" t="str">
        <f t="shared" si="11"/>
        <v>20232闽A83P3B</v>
      </c>
    </row>
    <row r="338" s="44" customFormat="1" ht="20.1" customHeight="1" spans="1:9">
      <c r="A338" s="54">
        <v>344</v>
      </c>
      <c r="B338" s="55">
        <v>44985</v>
      </c>
      <c r="C338" s="57">
        <v>182002</v>
      </c>
      <c r="D338" s="58" t="s">
        <v>55</v>
      </c>
      <c r="E338" s="56">
        <v>34723</v>
      </c>
      <c r="F338" s="56">
        <v>0</v>
      </c>
      <c r="G338" s="55"/>
      <c r="H338" s="55" t="s">
        <v>56</v>
      </c>
      <c r="I338" s="61" t="str">
        <f t="shared" si="11"/>
        <v>20232闽AK8E11</v>
      </c>
    </row>
    <row r="339" s="44" customFormat="1" ht="20.1" customHeight="1" spans="1:9">
      <c r="A339" s="54">
        <v>345</v>
      </c>
      <c r="B339" s="55">
        <v>44985</v>
      </c>
      <c r="C339" s="57">
        <v>182005</v>
      </c>
      <c r="D339" s="58" t="s">
        <v>490</v>
      </c>
      <c r="E339" s="56">
        <v>25806</v>
      </c>
      <c r="F339" s="56">
        <v>0</v>
      </c>
      <c r="G339" s="55"/>
      <c r="H339" s="55" t="s">
        <v>56</v>
      </c>
      <c r="I339" s="61" t="str">
        <f t="shared" si="11"/>
        <v>20232闽AM9W86</v>
      </c>
    </row>
    <row r="340" s="44" customFormat="1" ht="20.1" customHeight="1" spans="1:9">
      <c r="A340" s="54">
        <v>346</v>
      </c>
      <c r="B340" s="55">
        <v>44985</v>
      </c>
      <c r="C340" s="57">
        <v>150009</v>
      </c>
      <c r="D340" s="58" t="s">
        <v>47</v>
      </c>
      <c r="E340" s="56">
        <v>83962</v>
      </c>
      <c r="F340" s="56">
        <v>0</v>
      </c>
      <c r="G340" s="55"/>
      <c r="H340" s="55" t="s">
        <v>56</v>
      </c>
      <c r="I340" s="61" t="str">
        <f t="shared" si="11"/>
        <v>20232闽AQ1U80</v>
      </c>
    </row>
    <row r="341" s="44" customFormat="1" ht="20.1" customHeight="1" spans="1:9">
      <c r="A341" s="54">
        <v>347</v>
      </c>
      <c r="B341" s="55">
        <v>44985</v>
      </c>
      <c r="C341" s="57">
        <v>121018</v>
      </c>
      <c r="D341" s="58" t="s">
        <v>68</v>
      </c>
      <c r="E341" s="56">
        <v>10076</v>
      </c>
      <c r="F341" s="56">
        <v>28</v>
      </c>
      <c r="G341" s="55"/>
      <c r="H341" s="55"/>
      <c r="I341" s="61" t="str">
        <f t="shared" si="11"/>
        <v>20232闽AU7993</v>
      </c>
    </row>
    <row r="342" s="44" customFormat="1" ht="20.1" customHeight="1" spans="1:9">
      <c r="A342" s="54">
        <v>348</v>
      </c>
      <c r="B342" s="55">
        <v>44985</v>
      </c>
      <c r="C342" s="57">
        <v>121021</v>
      </c>
      <c r="D342" s="58" t="s">
        <v>70</v>
      </c>
      <c r="E342" s="56">
        <v>1877</v>
      </c>
      <c r="F342" s="56">
        <v>0</v>
      </c>
      <c r="G342" s="55"/>
      <c r="H342" s="55" t="s">
        <v>56</v>
      </c>
      <c r="I342" s="61" t="str">
        <f t="shared" si="11"/>
        <v>20232闽AU9726</v>
      </c>
    </row>
    <row r="343" s="44" customFormat="1" ht="20.1" customHeight="1" spans="1:9">
      <c r="A343" s="54">
        <v>349</v>
      </c>
      <c r="B343" s="55">
        <v>44985</v>
      </c>
      <c r="C343" s="56"/>
      <c r="D343" s="64" t="s">
        <v>98</v>
      </c>
      <c r="E343" s="56">
        <v>270990</v>
      </c>
      <c r="F343" s="56">
        <v>0</v>
      </c>
      <c r="G343" s="55"/>
      <c r="H343" s="55" t="s">
        <v>97</v>
      </c>
      <c r="I343" s="61" t="str">
        <f t="shared" si="11"/>
        <v>20232闽A700Z3</v>
      </c>
    </row>
    <row r="344" s="44" customFormat="1" ht="20.1" customHeight="1" spans="1:9">
      <c r="A344" s="54">
        <v>350</v>
      </c>
      <c r="B344" s="55">
        <v>44985</v>
      </c>
      <c r="C344" s="65">
        <v>144001</v>
      </c>
      <c r="D344" s="66" t="s">
        <v>41</v>
      </c>
      <c r="E344" s="65">
        <v>162604</v>
      </c>
      <c r="F344" s="56">
        <v>28</v>
      </c>
      <c r="G344" s="55"/>
      <c r="H344" s="55"/>
      <c r="I344" s="61" t="str">
        <f t="shared" si="11"/>
        <v>20232闽AR5325</v>
      </c>
    </row>
    <row r="345" s="44" customFormat="1" ht="20.1" customHeight="1" spans="1:9">
      <c r="A345" s="54">
        <v>351</v>
      </c>
      <c r="B345" s="55">
        <v>44985</v>
      </c>
      <c r="C345" s="56">
        <v>110003</v>
      </c>
      <c r="D345" s="67" t="s">
        <v>66</v>
      </c>
      <c r="E345" s="56">
        <v>28992</v>
      </c>
      <c r="F345" s="56">
        <v>4</v>
      </c>
      <c r="G345" s="55"/>
      <c r="H345" s="55"/>
      <c r="I345" s="61" t="str">
        <f t="shared" si="11"/>
        <v>20232闽AM2289</v>
      </c>
    </row>
    <row r="346" s="44" customFormat="1" ht="20.1" customHeight="1" spans="1:9">
      <c r="A346" s="54">
        <v>352</v>
      </c>
      <c r="B346" s="55">
        <v>44985</v>
      </c>
      <c r="C346" s="56">
        <v>140002</v>
      </c>
      <c r="D346" s="70" t="s">
        <v>28</v>
      </c>
      <c r="E346" s="56">
        <v>193129</v>
      </c>
      <c r="F346" s="56">
        <v>28</v>
      </c>
      <c r="G346" s="55"/>
      <c r="H346" s="55"/>
      <c r="I346" s="61" t="str">
        <f t="shared" si="11"/>
        <v>20232闽AS2757</v>
      </c>
    </row>
    <row r="347" s="44" customFormat="1" ht="20.1" customHeight="1" spans="1:9">
      <c r="A347" s="54">
        <v>353</v>
      </c>
      <c r="B347" s="55">
        <v>44985</v>
      </c>
      <c r="C347" s="56"/>
      <c r="D347" s="71" t="s">
        <v>49</v>
      </c>
      <c r="E347" s="65">
        <v>59283</v>
      </c>
      <c r="F347" s="56">
        <v>28</v>
      </c>
      <c r="G347" s="55"/>
      <c r="H347" s="55" t="s">
        <v>467</v>
      </c>
      <c r="I347" s="61" t="str">
        <f t="shared" si="11"/>
        <v>20232闽A07L5P</v>
      </c>
    </row>
    <row r="348" s="44" customFormat="1" ht="20.1" customHeight="1" spans="1:9">
      <c r="A348" s="54">
        <v>354</v>
      </c>
      <c r="B348" s="55">
        <v>44985</v>
      </c>
      <c r="C348" s="56"/>
      <c r="D348" s="66" t="s">
        <v>52</v>
      </c>
      <c r="E348" s="56">
        <v>59042</v>
      </c>
      <c r="F348" s="56">
        <v>28</v>
      </c>
      <c r="G348" s="55"/>
      <c r="H348" s="55" t="s">
        <v>467</v>
      </c>
      <c r="I348" s="61" t="str">
        <f t="shared" si="11"/>
        <v>20232闽A06L2K</v>
      </c>
    </row>
    <row r="349" s="44" customFormat="1" ht="20.1" customHeight="1" spans="1:9">
      <c r="A349" s="54">
        <v>355</v>
      </c>
      <c r="B349" s="55">
        <v>44985</v>
      </c>
      <c r="C349" s="65">
        <v>146005</v>
      </c>
      <c r="D349" s="67" t="s">
        <v>44</v>
      </c>
      <c r="E349" s="56">
        <v>3292</v>
      </c>
      <c r="F349" s="56">
        <v>28</v>
      </c>
      <c r="G349" s="55"/>
      <c r="H349" s="73"/>
      <c r="I349" s="61" t="str">
        <f t="shared" si="11"/>
        <v>20232闽AQ8712</v>
      </c>
    </row>
    <row r="350" s="44" customFormat="1" ht="20.1" customHeight="1" spans="1:9">
      <c r="A350" s="54">
        <v>356</v>
      </c>
      <c r="B350" s="55">
        <v>44985</v>
      </c>
      <c r="C350" s="65">
        <v>160008</v>
      </c>
      <c r="D350" s="74" t="s">
        <v>87</v>
      </c>
      <c r="E350" s="56">
        <v>29638</v>
      </c>
      <c r="F350" s="56">
        <v>14</v>
      </c>
      <c r="G350" s="55"/>
      <c r="H350" s="55"/>
      <c r="I350" s="61" t="str">
        <f t="shared" si="11"/>
        <v>20232闽A06K3D</v>
      </c>
    </row>
    <row r="351" s="44" customFormat="1" ht="20.1" customHeight="1" spans="1:9">
      <c r="A351" s="54">
        <v>357</v>
      </c>
      <c r="B351" s="55">
        <v>44985</v>
      </c>
      <c r="C351" s="65">
        <v>18101</v>
      </c>
      <c r="D351" s="74" t="s">
        <v>90</v>
      </c>
      <c r="E351" s="56">
        <v>71006</v>
      </c>
      <c r="F351" s="56">
        <v>1</v>
      </c>
      <c r="G351" s="55"/>
      <c r="H351" s="55"/>
      <c r="I351" s="61" t="str">
        <f t="shared" si="11"/>
        <v>20232闽A6AH75</v>
      </c>
    </row>
    <row r="352" s="44" customFormat="1" ht="20.1" customHeight="1" spans="1:9">
      <c r="A352" s="54">
        <v>358</v>
      </c>
      <c r="B352" s="55">
        <v>44985</v>
      </c>
      <c r="C352" s="65">
        <v>140004</v>
      </c>
      <c r="D352" s="74" t="s">
        <v>30</v>
      </c>
      <c r="E352" s="56">
        <v>272475</v>
      </c>
      <c r="F352" s="56">
        <v>13</v>
      </c>
      <c r="G352" s="55"/>
      <c r="H352" s="55"/>
      <c r="I352" s="61" t="str">
        <f t="shared" si="11"/>
        <v>20232闽AS2289</v>
      </c>
    </row>
    <row r="353" s="44" customFormat="1" ht="20.1" customHeight="1" spans="1:9">
      <c r="A353" s="54">
        <v>359</v>
      </c>
      <c r="B353" s="55">
        <v>44985</v>
      </c>
      <c r="C353" s="65">
        <v>140006</v>
      </c>
      <c r="D353" s="74" t="s">
        <v>32</v>
      </c>
      <c r="E353" s="56">
        <v>99389</v>
      </c>
      <c r="F353" s="56">
        <v>9</v>
      </c>
      <c r="G353" s="55"/>
      <c r="H353" s="55"/>
      <c r="I353" s="61" t="str">
        <f t="shared" si="11"/>
        <v>20232闽AU9308</v>
      </c>
    </row>
    <row r="354" s="44" customFormat="1" ht="20.1" customHeight="1" spans="1:9">
      <c r="A354" s="54">
        <v>360</v>
      </c>
      <c r="B354" s="55">
        <v>44985</v>
      </c>
      <c r="C354" s="65"/>
      <c r="D354" s="64" t="s">
        <v>33</v>
      </c>
      <c r="E354" s="56">
        <v>278730</v>
      </c>
      <c r="F354" s="56"/>
      <c r="G354" s="55"/>
      <c r="H354" s="55"/>
      <c r="I354" s="61" t="str">
        <f t="shared" si="11"/>
        <v>20232闽AS2868</v>
      </c>
    </row>
    <row r="355" s="44" customFormat="1" ht="20.1" customHeight="1" spans="1:9">
      <c r="A355" s="54">
        <v>361</v>
      </c>
      <c r="B355" s="55">
        <v>45016</v>
      </c>
      <c r="C355" s="59">
        <v>140007</v>
      </c>
      <c r="D355" s="57" t="s">
        <v>25</v>
      </c>
      <c r="E355" s="56">
        <v>98855</v>
      </c>
      <c r="F355" s="56">
        <v>30</v>
      </c>
      <c r="G355" s="55"/>
      <c r="H355" s="55"/>
      <c r="I355" s="61" t="str">
        <f t="shared" si="11"/>
        <v>20233闽AV0833</v>
      </c>
    </row>
    <row r="356" s="44" customFormat="1" ht="20.1" customHeight="1" spans="1:9">
      <c r="A356" s="54">
        <v>362</v>
      </c>
      <c r="B356" s="55">
        <v>45016</v>
      </c>
      <c r="C356" s="59">
        <v>141012</v>
      </c>
      <c r="D356" s="57" t="s">
        <v>34</v>
      </c>
      <c r="E356" s="56">
        <v>48997</v>
      </c>
      <c r="F356" s="56">
        <v>18</v>
      </c>
      <c r="G356" s="55"/>
      <c r="H356" s="55"/>
      <c r="I356" s="61" t="str">
        <f t="shared" si="11"/>
        <v>20233闽AU9387</v>
      </c>
    </row>
    <row r="357" s="44" customFormat="1" ht="20.1" customHeight="1" spans="1:9">
      <c r="A357" s="54">
        <v>363</v>
      </c>
      <c r="B357" s="55">
        <v>45016</v>
      </c>
      <c r="C357" s="59">
        <v>144003</v>
      </c>
      <c r="D357" s="57" t="s">
        <v>36</v>
      </c>
      <c r="E357" s="56">
        <v>20535</v>
      </c>
      <c r="F357" s="56">
        <v>31</v>
      </c>
      <c r="G357" s="55"/>
      <c r="H357" s="55"/>
      <c r="I357" s="61" t="str">
        <f t="shared" si="11"/>
        <v>20233闽AU9612</v>
      </c>
    </row>
    <row r="358" s="44" customFormat="1" ht="20.1" customHeight="1" spans="1:9">
      <c r="A358" s="54">
        <v>364</v>
      </c>
      <c r="B358" s="55">
        <v>45016</v>
      </c>
      <c r="C358" s="59">
        <v>144004</v>
      </c>
      <c r="D358" s="57" t="s">
        <v>39</v>
      </c>
      <c r="E358" s="56">
        <v>33178</v>
      </c>
      <c r="F358" s="56">
        <v>26</v>
      </c>
      <c r="G358" s="55"/>
      <c r="H358" s="55"/>
      <c r="I358" s="61" t="str">
        <f t="shared" si="11"/>
        <v>20233闽AU8651</v>
      </c>
    </row>
    <row r="359" s="44" customFormat="1" ht="20.1" customHeight="1" spans="1:9">
      <c r="A359" s="54">
        <v>365</v>
      </c>
      <c r="B359" s="55">
        <v>45016</v>
      </c>
      <c r="C359" s="59">
        <v>130011</v>
      </c>
      <c r="D359" s="58" t="s">
        <v>59</v>
      </c>
      <c r="E359" s="56">
        <v>9286</v>
      </c>
      <c r="F359" s="56">
        <v>7</v>
      </c>
      <c r="G359" s="55" t="s">
        <v>662</v>
      </c>
      <c r="H359" s="55"/>
      <c r="I359" s="61" t="str">
        <f t="shared" si="11"/>
        <v>20233闽AU9093  </v>
      </c>
    </row>
    <row r="360" s="44" customFormat="1" ht="20.1" customHeight="1" spans="1:9">
      <c r="A360" s="54">
        <v>366</v>
      </c>
      <c r="B360" s="55">
        <v>45016</v>
      </c>
      <c r="C360" s="59">
        <v>130015</v>
      </c>
      <c r="D360" s="58" t="s">
        <v>61</v>
      </c>
      <c r="E360" s="56">
        <v>9670</v>
      </c>
      <c r="F360" s="56">
        <v>31</v>
      </c>
      <c r="G360" s="55"/>
      <c r="H360" s="55"/>
      <c r="I360" s="61" t="str">
        <f t="shared" si="11"/>
        <v>20233闽AU9316</v>
      </c>
    </row>
    <row r="361" s="44" customFormat="1" ht="20.1" customHeight="1" spans="1:9">
      <c r="A361" s="54">
        <v>367</v>
      </c>
      <c r="B361" s="55">
        <v>45016</v>
      </c>
      <c r="C361" s="59">
        <v>121017</v>
      </c>
      <c r="D361" s="58" t="s">
        <v>71</v>
      </c>
      <c r="E361" s="56">
        <v>20911</v>
      </c>
      <c r="F361" s="56">
        <v>29</v>
      </c>
      <c r="G361" s="55"/>
      <c r="H361" s="55"/>
      <c r="I361" s="61" t="str">
        <f t="shared" si="11"/>
        <v>20233闽AU8195</v>
      </c>
    </row>
    <row r="362" s="44" customFormat="1" ht="20.1" customHeight="1" spans="1:9">
      <c r="A362" s="54">
        <v>368</v>
      </c>
      <c r="B362" s="55">
        <v>45016</v>
      </c>
      <c r="C362" s="59">
        <v>121019</v>
      </c>
      <c r="D362" s="58" t="s">
        <v>72</v>
      </c>
      <c r="E362" s="56">
        <v>17288</v>
      </c>
      <c r="F362" s="56">
        <v>29</v>
      </c>
      <c r="G362" s="55"/>
      <c r="H362" s="55"/>
      <c r="I362" s="61" t="str">
        <f t="shared" si="11"/>
        <v>20233闽AU9653</v>
      </c>
    </row>
    <row r="363" s="44" customFormat="1" ht="20.1" customHeight="1" spans="1:9">
      <c r="A363" s="54">
        <v>369</v>
      </c>
      <c r="B363" s="55">
        <v>45016</v>
      </c>
      <c r="C363" s="59">
        <v>121020</v>
      </c>
      <c r="D363" s="58" t="s">
        <v>74</v>
      </c>
      <c r="E363" s="56">
        <v>19689</v>
      </c>
      <c r="F363" s="56">
        <v>30</v>
      </c>
      <c r="G363" s="55"/>
      <c r="H363" s="55"/>
      <c r="I363" s="61" t="str">
        <f t="shared" si="11"/>
        <v>20233闽AU9103</v>
      </c>
    </row>
    <row r="364" s="44" customFormat="1" ht="20.1" customHeight="1" spans="1:9">
      <c r="A364" s="54">
        <v>370</v>
      </c>
      <c r="B364" s="55">
        <v>45016</v>
      </c>
      <c r="C364" s="59">
        <v>183016</v>
      </c>
      <c r="D364" s="57" t="s">
        <v>76</v>
      </c>
      <c r="E364" s="56">
        <v>6528</v>
      </c>
      <c r="F364" s="56">
        <v>29</v>
      </c>
      <c r="G364" s="55"/>
      <c r="H364" s="55"/>
      <c r="I364" s="61" t="str">
        <f t="shared" si="11"/>
        <v>20233闽A63Q6R</v>
      </c>
    </row>
    <row r="365" s="44" customFormat="1" ht="20.1" customHeight="1" spans="1:9">
      <c r="A365" s="54">
        <v>371</v>
      </c>
      <c r="B365" s="55">
        <v>45016</v>
      </c>
      <c r="C365" s="59">
        <v>183018</v>
      </c>
      <c r="D365" s="57" t="s">
        <v>79</v>
      </c>
      <c r="E365" s="56">
        <v>8785</v>
      </c>
      <c r="F365" s="56">
        <v>29</v>
      </c>
      <c r="G365" s="55"/>
      <c r="H365" s="55"/>
      <c r="I365" s="61" t="str">
        <f t="shared" si="11"/>
        <v>20233闽A99P3E</v>
      </c>
    </row>
    <row r="366" s="44" customFormat="1" ht="20.1" customHeight="1" spans="1:9">
      <c r="A366" s="54">
        <v>372</v>
      </c>
      <c r="B366" s="55">
        <v>45016</v>
      </c>
      <c r="C366" s="59">
        <v>183022</v>
      </c>
      <c r="D366" s="57" t="s">
        <v>81</v>
      </c>
      <c r="E366" s="63">
        <v>4837</v>
      </c>
      <c r="F366" s="56">
        <v>31</v>
      </c>
      <c r="G366" s="55"/>
      <c r="H366" s="55"/>
      <c r="I366" s="61" t="str">
        <f t="shared" si="11"/>
        <v>20233闽A92P3S</v>
      </c>
    </row>
    <row r="367" s="44" customFormat="1" ht="20.1" customHeight="1" spans="1:9">
      <c r="A367" s="54">
        <v>373</v>
      </c>
      <c r="B367" s="55">
        <v>45016</v>
      </c>
      <c r="C367" s="59">
        <v>190002</v>
      </c>
      <c r="D367" s="57" t="s">
        <v>92</v>
      </c>
      <c r="E367" s="56">
        <v>189319</v>
      </c>
      <c r="F367" s="56">
        <v>31</v>
      </c>
      <c r="G367" s="55"/>
      <c r="H367" s="55"/>
      <c r="I367" s="61" t="str">
        <f t="shared" si="11"/>
        <v>20233闽A632Q8</v>
      </c>
    </row>
    <row r="368" s="44" customFormat="1" ht="20.1" customHeight="1" spans="1:9">
      <c r="A368" s="54">
        <v>374</v>
      </c>
      <c r="B368" s="55">
        <v>45016</v>
      </c>
      <c r="C368" s="59">
        <v>180021</v>
      </c>
      <c r="D368" s="58" t="s">
        <v>84</v>
      </c>
      <c r="E368" s="56">
        <v>20610</v>
      </c>
      <c r="F368" s="56">
        <v>31</v>
      </c>
      <c r="G368" s="56"/>
      <c r="H368" s="55"/>
      <c r="I368" s="61" t="str">
        <f t="shared" ref="I368:I421" si="12">YEAR(B368)&amp;MONTH(B368)&amp;D368&amp;G368</f>
        <v>20233闽A83P3B</v>
      </c>
    </row>
    <row r="369" s="44" customFormat="1" ht="20.1" customHeight="1" spans="1:9">
      <c r="A369" s="54">
        <v>375</v>
      </c>
      <c r="B369" s="55">
        <v>45016</v>
      </c>
      <c r="C369" s="57">
        <v>182002</v>
      </c>
      <c r="D369" s="58" t="s">
        <v>55</v>
      </c>
      <c r="E369" s="56">
        <v>34723</v>
      </c>
      <c r="F369" s="56">
        <v>0</v>
      </c>
      <c r="G369" s="55"/>
      <c r="H369" s="55" t="s">
        <v>56</v>
      </c>
      <c r="I369" s="61" t="str">
        <f t="shared" si="12"/>
        <v>20233闽AK8E11</v>
      </c>
    </row>
    <row r="370" s="44" customFormat="1" ht="20.1" customHeight="1" spans="1:9">
      <c r="A370" s="54">
        <v>376</v>
      </c>
      <c r="B370" s="55">
        <v>45016</v>
      </c>
      <c r="C370" s="57">
        <v>182005</v>
      </c>
      <c r="D370" s="58" t="s">
        <v>490</v>
      </c>
      <c r="E370" s="56">
        <v>25806</v>
      </c>
      <c r="F370" s="56">
        <v>0</v>
      </c>
      <c r="G370" s="55"/>
      <c r="H370" s="55" t="s">
        <v>56</v>
      </c>
      <c r="I370" s="61" t="str">
        <f t="shared" si="12"/>
        <v>20233闽AM9W86</v>
      </c>
    </row>
    <row r="371" s="44" customFormat="1" ht="20.1" customHeight="1" spans="1:9">
      <c r="A371" s="54">
        <v>377</v>
      </c>
      <c r="B371" s="55">
        <v>45016</v>
      </c>
      <c r="C371" s="57">
        <v>150009</v>
      </c>
      <c r="D371" s="58" t="s">
        <v>47</v>
      </c>
      <c r="E371" s="56">
        <v>83962</v>
      </c>
      <c r="F371" s="56">
        <v>0</v>
      </c>
      <c r="G371" s="55"/>
      <c r="H371" s="55" t="s">
        <v>56</v>
      </c>
      <c r="I371" s="61" t="str">
        <f t="shared" si="12"/>
        <v>20233闽AQ1U80</v>
      </c>
    </row>
    <row r="372" s="44" customFormat="1" ht="20.1" customHeight="1" spans="1:9">
      <c r="A372" s="54">
        <v>378</v>
      </c>
      <c r="B372" s="55">
        <v>45016</v>
      </c>
      <c r="C372" s="57">
        <v>121018</v>
      </c>
      <c r="D372" s="58" t="s">
        <v>68</v>
      </c>
      <c r="E372" s="56">
        <v>10922</v>
      </c>
      <c r="F372" s="56">
        <v>31</v>
      </c>
      <c r="G372" s="55"/>
      <c r="H372" s="55"/>
      <c r="I372" s="61" t="str">
        <f t="shared" si="12"/>
        <v>20233闽AU7993</v>
      </c>
    </row>
    <row r="373" s="44" customFormat="1" ht="20.1" customHeight="1" spans="1:9">
      <c r="A373" s="54">
        <v>379</v>
      </c>
      <c r="B373" s="55">
        <v>45016</v>
      </c>
      <c r="C373" s="57">
        <v>121021</v>
      </c>
      <c r="D373" s="58" t="s">
        <v>70</v>
      </c>
      <c r="E373" s="56">
        <v>1877</v>
      </c>
      <c r="F373" s="56">
        <v>0</v>
      </c>
      <c r="G373" s="55"/>
      <c r="H373" s="55" t="s">
        <v>56</v>
      </c>
      <c r="I373" s="61" t="str">
        <f t="shared" si="12"/>
        <v>20233闽AU9726</v>
      </c>
    </row>
    <row r="374" s="44" customFormat="1" ht="20.1" customHeight="1" spans="1:9">
      <c r="A374" s="54">
        <v>380</v>
      </c>
      <c r="B374" s="55">
        <v>45016</v>
      </c>
      <c r="C374" s="56"/>
      <c r="D374" s="64" t="s">
        <v>98</v>
      </c>
      <c r="E374" s="56">
        <v>270990</v>
      </c>
      <c r="F374" s="56">
        <v>0</v>
      </c>
      <c r="G374" s="55"/>
      <c r="H374" s="55" t="s">
        <v>97</v>
      </c>
      <c r="I374" s="61" t="str">
        <f t="shared" si="12"/>
        <v>20233闽A700Z3</v>
      </c>
    </row>
    <row r="375" s="44" customFormat="1" ht="20.1" customHeight="1" spans="1:9">
      <c r="A375" s="54">
        <v>381</v>
      </c>
      <c r="B375" s="55">
        <v>45016</v>
      </c>
      <c r="C375" s="65">
        <v>144001</v>
      </c>
      <c r="D375" s="66" t="s">
        <v>41</v>
      </c>
      <c r="E375" s="65">
        <v>164531</v>
      </c>
      <c r="F375" s="56">
        <v>31</v>
      </c>
      <c r="G375" s="55"/>
      <c r="H375" s="55"/>
      <c r="I375" s="61" t="str">
        <f t="shared" si="12"/>
        <v>20233闽AR5325</v>
      </c>
    </row>
    <row r="376" s="44" customFormat="1" ht="20.1" customHeight="1" spans="1:9">
      <c r="A376" s="54">
        <v>382</v>
      </c>
      <c r="B376" s="55">
        <v>45016</v>
      </c>
      <c r="C376" s="56">
        <v>110003</v>
      </c>
      <c r="D376" s="67" t="s">
        <v>66</v>
      </c>
      <c r="E376" s="56">
        <v>29119</v>
      </c>
      <c r="F376" s="56">
        <v>8</v>
      </c>
      <c r="G376" s="55"/>
      <c r="H376" s="55"/>
      <c r="I376" s="61" t="str">
        <f t="shared" si="12"/>
        <v>20233闽AM2289</v>
      </c>
    </row>
    <row r="377" s="44" customFormat="1" ht="20.1" customHeight="1" spans="1:9">
      <c r="A377" s="54">
        <v>383</v>
      </c>
      <c r="B377" s="55">
        <v>45016</v>
      </c>
      <c r="C377" s="56">
        <v>140002</v>
      </c>
      <c r="D377" s="70" t="s">
        <v>28</v>
      </c>
      <c r="E377" s="56">
        <v>193712</v>
      </c>
      <c r="F377" s="56">
        <v>2</v>
      </c>
      <c r="G377" s="55"/>
      <c r="H377" s="55"/>
      <c r="I377" s="61" t="str">
        <f t="shared" si="12"/>
        <v>20233闽AS2757</v>
      </c>
    </row>
    <row r="378" s="44" customFormat="1" ht="20.1" customHeight="1" spans="1:9">
      <c r="A378" s="54">
        <v>384</v>
      </c>
      <c r="B378" s="55">
        <v>45016</v>
      </c>
      <c r="C378" s="56"/>
      <c r="D378" s="71" t="s">
        <v>49</v>
      </c>
      <c r="E378" s="65">
        <v>63524</v>
      </c>
      <c r="F378" s="56">
        <v>31</v>
      </c>
      <c r="G378" s="55"/>
      <c r="H378" s="55" t="s">
        <v>665</v>
      </c>
      <c r="I378" s="61" t="str">
        <f t="shared" si="12"/>
        <v>20233闽A07L5P</v>
      </c>
    </row>
    <row r="379" s="44" customFormat="1" ht="20.1" customHeight="1" spans="1:9">
      <c r="A379" s="54">
        <v>385</v>
      </c>
      <c r="B379" s="55">
        <v>45016</v>
      </c>
      <c r="C379" s="56"/>
      <c r="D379" s="66" t="s">
        <v>52</v>
      </c>
      <c r="E379" s="56">
        <v>62358</v>
      </c>
      <c r="F379" s="56">
        <v>31</v>
      </c>
      <c r="G379" s="55"/>
      <c r="H379" s="55" t="s">
        <v>665</v>
      </c>
      <c r="I379" s="61" t="str">
        <f t="shared" si="12"/>
        <v>20233闽A06L2K</v>
      </c>
    </row>
    <row r="380" s="44" customFormat="1" ht="20.1" customHeight="1" spans="1:9">
      <c r="A380" s="54">
        <v>386</v>
      </c>
      <c r="B380" s="55">
        <v>45016</v>
      </c>
      <c r="C380" s="65">
        <v>146005</v>
      </c>
      <c r="D380" s="67" t="s">
        <v>44</v>
      </c>
      <c r="E380" s="56">
        <v>6129</v>
      </c>
      <c r="F380" s="56">
        <v>31</v>
      </c>
      <c r="G380" s="55"/>
      <c r="H380" s="73"/>
      <c r="I380" s="61" t="str">
        <f t="shared" si="12"/>
        <v>20233闽AQ8712</v>
      </c>
    </row>
    <row r="381" s="44" customFormat="1" ht="20.1" customHeight="1" spans="1:9">
      <c r="A381" s="54">
        <v>387</v>
      </c>
      <c r="B381" s="55">
        <v>45016</v>
      </c>
      <c r="C381" s="65">
        <v>160008</v>
      </c>
      <c r="D381" s="74" t="s">
        <v>87</v>
      </c>
      <c r="E381" s="56">
        <v>29638</v>
      </c>
      <c r="F381" s="56">
        <v>0</v>
      </c>
      <c r="G381" s="55"/>
      <c r="H381" s="55" t="s">
        <v>56</v>
      </c>
      <c r="I381" s="61" t="str">
        <f t="shared" si="12"/>
        <v>20233闽A06K3D</v>
      </c>
    </row>
    <row r="382" s="44" customFormat="1" ht="20.1" customHeight="1" spans="1:9">
      <c r="A382" s="54">
        <v>388</v>
      </c>
      <c r="B382" s="55">
        <v>45016</v>
      </c>
      <c r="C382" s="65">
        <v>18101</v>
      </c>
      <c r="D382" s="74" t="s">
        <v>90</v>
      </c>
      <c r="E382" s="56">
        <v>73685</v>
      </c>
      <c r="F382" s="56">
        <v>31</v>
      </c>
      <c r="G382" s="55"/>
      <c r="H382" s="55"/>
      <c r="I382" s="61" t="str">
        <f t="shared" si="12"/>
        <v>20233闽A6AH75</v>
      </c>
    </row>
    <row r="383" s="44" customFormat="1" ht="20.1" customHeight="1" spans="1:9">
      <c r="A383" s="54">
        <v>389</v>
      </c>
      <c r="B383" s="55">
        <v>45016</v>
      </c>
      <c r="C383" s="65">
        <v>140004</v>
      </c>
      <c r="D383" s="74" t="s">
        <v>30</v>
      </c>
      <c r="E383" s="56">
        <v>279415</v>
      </c>
      <c r="F383" s="56">
        <v>25</v>
      </c>
      <c r="G383" s="55"/>
      <c r="H383" s="55"/>
      <c r="I383" s="61" t="str">
        <f t="shared" si="12"/>
        <v>20233闽AS2289</v>
      </c>
    </row>
    <row r="384" s="44" customFormat="1" ht="20.1" customHeight="1" spans="1:9">
      <c r="A384" s="54">
        <v>390</v>
      </c>
      <c r="B384" s="55">
        <v>45016</v>
      </c>
      <c r="C384" s="65">
        <v>140006</v>
      </c>
      <c r="D384" s="74" t="s">
        <v>32</v>
      </c>
      <c r="E384" s="56">
        <v>102298</v>
      </c>
      <c r="F384" s="56">
        <v>15</v>
      </c>
      <c r="G384" s="55"/>
      <c r="H384" s="55"/>
      <c r="I384" s="61" t="str">
        <f t="shared" si="12"/>
        <v>20233闽AU9308</v>
      </c>
    </row>
    <row r="385" s="44" customFormat="1" ht="20.1" customHeight="1" spans="1:9">
      <c r="A385" s="54">
        <v>391</v>
      </c>
      <c r="B385" s="55">
        <v>45016</v>
      </c>
      <c r="C385" s="56">
        <v>140003</v>
      </c>
      <c r="D385" s="64" t="s">
        <v>33</v>
      </c>
      <c r="E385" s="56">
        <v>281535</v>
      </c>
      <c r="F385" s="56">
        <v>14</v>
      </c>
      <c r="G385" s="55"/>
      <c r="H385" s="55"/>
      <c r="I385" s="61" t="str">
        <f t="shared" si="12"/>
        <v>20233闽AS2868</v>
      </c>
    </row>
    <row r="386" s="44" customFormat="1" ht="20.1" customHeight="1" spans="1:9">
      <c r="A386" s="54">
        <v>392</v>
      </c>
      <c r="B386" s="55">
        <v>45016</v>
      </c>
      <c r="C386" s="56"/>
      <c r="D386" s="64" t="s">
        <v>100</v>
      </c>
      <c r="E386" s="56"/>
      <c r="F386" s="56">
        <v>31</v>
      </c>
      <c r="G386" s="55"/>
      <c r="H386" s="55"/>
      <c r="I386" s="61" t="str">
        <f t="shared" si="12"/>
        <v>20233大铲车</v>
      </c>
    </row>
    <row r="387" s="44" customFormat="1" ht="20.1" customHeight="1" spans="1:9">
      <c r="A387" s="54">
        <v>393</v>
      </c>
      <c r="B387" s="55">
        <v>45046</v>
      </c>
      <c r="C387" s="59">
        <v>140007</v>
      </c>
      <c r="D387" s="57" t="s">
        <v>25</v>
      </c>
      <c r="E387" s="56">
        <v>105887</v>
      </c>
      <c r="F387" s="56">
        <v>28</v>
      </c>
      <c r="G387" s="55"/>
      <c r="H387" s="55"/>
      <c r="I387" s="61" t="str">
        <f t="shared" si="12"/>
        <v>20234闽AV0833</v>
      </c>
    </row>
    <row r="388" s="44" customFormat="1" ht="20.1" customHeight="1" spans="1:9">
      <c r="A388" s="54">
        <v>394</v>
      </c>
      <c r="B388" s="55">
        <v>45046</v>
      </c>
      <c r="C388" s="59">
        <v>141012</v>
      </c>
      <c r="D388" s="57" t="s">
        <v>34</v>
      </c>
      <c r="E388" s="56">
        <v>55916</v>
      </c>
      <c r="F388" s="56">
        <v>28</v>
      </c>
      <c r="G388" s="55"/>
      <c r="H388" s="55"/>
      <c r="I388" s="61" t="str">
        <f t="shared" si="12"/>
        <v>20234闽AU9387</v>
      </c>
    </row>
    <row r="389" s="44" customFormat="1" ht="20.1" customHeight="1" spans="1:9">
      <c r="A389" s="54">
        <v>395</v>
      </c>
      <c r="B389" s="55">
        <v>45046</v>
      </c>
      <c r="C389" s="59">
        <v>144003</v>
      </c>
      <c r="D389" s="57" t="s">
        <v>36</v>
      </c>
      <c r="E389" s="56">
        <v>22290</v>
      </c>
      <c r="F389" s="56">
        <v>30</v>
      </c>
      <c r="G389" s="55"/>
      <c r="H389" s="55"/>
      <c r="I389" s="61" t="str">
        <f t="shared" si="12"/>
        <v>20234闽AU9612</v>
      </c>
    </row>
    <row r="390" s="44" customFormat="1" ht="20.1" customHeight="1" spans="1:9">
      <c r="A390" s="54">
        <v>396</v>
      </c>
      <c r="B390" s="55">
        <v>45046</v>
      </c>
      <c r="C390" s="59">
        <v>144004</v>
      </c>
      <c r="D390" s="57" t="s">
        <v>39</v>
      </c>
      <c r="E390" s="56">
        <v>35312</v>
      </c>
      <c r="F390" s="56">
        <v>25</v>
      </c>
      <c r="G390" s="55"/>
      <c r="H390" s="55"/>
      <c r="I390" s="61" t="str">
        <f t="shared" si="12"/>
        <v>20234闽AU8651</v>
      </c>
    </row>
    <row r="391" s="44" customFormat="1" ht="20.1" customHeight="1" spans="1:9">
      <c r="A391" s="54">
        <v>397</v>
      </c>
      <c r="B391" s="55">
        <v>45046</v>
      </c>
      <c r="C391" s="59">
        <v>130011</v>
      </c>
      <c r="D391" s="58" t="s">
        <v>59</v>
      </c>
      <c r="E391" s="56">
        <v>9645</v>
      </c>
      <c r="F391" s="56">
        <v>15</v>
      </c>
      <c r="G391" s="55"/>
      <c r="H391" s="55"/>
      <c r="I391" s="61" t="str">
        <f t="shared" si="12"/>
        <v>20234闽AU9093</v>
      </c>
    </row>
    <row r="392" s="44" customFormat="1" ht="20.1" customHeight="1" spans="1:9">
      <c r="A392" s="54">
        <v>398</v>
      </c>
      <c r="B392" s="55">
        <v>45046</v>
      </c>
      <c r="C392" s="59">
        <v>130015</v>
      </c>
      <c r="D392" s="58" t="s">
        <v>61</v>
      </c>
      <c r="E392" s="56">
        <v>10725</v>
      </c>
      <c r="F392" s="56">
        <v>30</v>
      </c>
      <c r="G392" s="55"/>
      <c r="H392" s="55"/>
      <c r="I392" s="61" t="str">
        <f t="shared" si="12"/>
        <v>20234闽AU9316</v>
      </c>
    </row>
    <row r="393" s="44" customFormat="1" ht="20.1" customHeight="1" spans="1:9">
      <c r="A393" s="54">
        <v>399</v>
      </c>
      <c r="B393" s="55">
        <v>45046</v>
      </c>
      <c r="C393" s="59">
        <v>121017</v>
      </c>
      <c r="D393" s="58" t="s">
        <v>71</v>
      </c>
      <c r="E393" s="56">
        <v>21883</v>
      </c>
      <c r="F393" s="56">
        <v>27</v>
      </c>
      <c r="G393" s="55"/>
      <c r="H393" s="55"/>
      <c r="I393" s="61" t="str">
        <f t="shared" si="12"/>
        <v>20234闽AU8195</v>
      </c>
    </row>
    <row r="394" s="44" customFormat="1" ht="20.1" customHeight="1" spans="1:9">
      <c r="A394" s="54">
        <v>400</v>
      </c>
      <c r="B394" s="55">
        <v>45046</v>
      </c>
      <c r="C394" s="59">
        <v>121019</v>
      </c>
      <c r="D394" s="58" t="s">
        <v>72</v>
      </c>
      <c r="E394" s="56">
        <v>18505</v>
      </c>
      <c r="F394" s="56">
        <v>29</v>
      </c>
      <c r="G394" s="55"/>
      <c r="H394" s="55"/>
      <c r="I394" s="61" t="str">
        <f t="shared" si="12"/>
        <v>20234闽AU9653</v>
      </c>
    </row>
    <row r="395" s="44" customFormat="1" ht="20.1" customHeight="1" spans="1:9">
      <c r="A395" s="54">
        <v>401</v>
      </c>
      <c r="B395" s="55">
        <v>45046</v>
      </c>
      <c r="C395" s="59">
        <v>121020</v>
      </c>
      <c r="D395" s="58" t="s">
        <v>74</v>
      </c>
      <c r="E395" s="56">
        <v>21148</v>
      </c>
      <c r="F395" s="56">
        <v>30</v>
      </c>
      <c r="G395" s="55"/>
      <c r="H395" s="55"/>
      <c r="I395" s="61" t="str">
        <f t="shared" si="12"/>
        <v>20234闽AU9103</v>
      </c>
    </row>
    <row r="396" s="44" customFormat="1" ht="20.1" customHeight="1" spans="1:9">
      <c r="A396" s="54">
        <v>402</v>
      </c>
      <c r="B396" s="55">
        <v>45046</v>
      </c>
      <c r="C396" s="59">
        <v>183016</v>
      </c>
      <c r="D396" s="57" t="s">
        <v>76</v>
      </c>
      <c r="E396" s="56">
        <v>6916</v>
      </c>
      <c r="F396" s="56">
        <v>28</v>
      </c>
      <c r="G396" s="55"/>
      <c r="H396" s="55"/>
      <c r="I396" s="61" t="str">
        <f t="shared" si="12"/>
        <v>20234闽A63Q6R</v>
      </c>
    </row>
    <row r="397" s="44" customFormat="1" ht="20.1" customHeight="1" spans="1:9">
      <c r="A397" s="54">
        <v>403</v>
      </c>
      <c r="B397" s="55">
        <v>45046</v>
      </c>
      <c r="C397" s="59">
        <v>183018</v>
      </c>
      <c r="D397" s="57" t="s">
        <v>79</v>
      </c>
      <c r="E397" s="56">
        <v>9604</v>
      </c>
      <c r="F397" s="56">
        <v>28</v>
      </c>
      <c r="G397" s="55"/>
      <c r="H397" s="55"/>
      <c r="I397" s="61" t="str">
        <f t="shared" si="12"/>
        <v>20234闽A99P3E</v>
      </c>
    </row>
    <row r="398" s="44" customFormat="1" ht="20.1" customHeight="1" spans="1:9">
      <c r="A398" s="54">
        <v>404</v>
      </c>
      <c r="B398" s="55">
        <v>45046</v>
      </c>
      <c r="C398" s="59">
        <v>183022</v>
      </c>
      <c r="D398" s="57" t="s">
        <v>81</v>
      </c>
      <c r="E398" s="63">
        <v>5202</v>
      </c>
      <c r="F398" s="56">
        <v>30</v>
      </c>
      <c r="G398" s="55"/>
      <c r="H398" s="55"/>
      <c r="I398" s="61" t="str">
        <f t="shared" si="12"/>
        <v>20234闽A92P3S</v>
      </c>
    </row>
    <row r="399" s="44" customFormat="1" ht="20.1" customHeight="1" spans="1:9">
      <c r="A399" s="54">
        <v>405</v>
      </c>
      <c r="B399" s="55">
        <v>45046</v>
      </c>
      <c r="C399" s="59">
        <v>190002</v>
      </c>
      <c r="D399" s="57" t="s">
        <v>92</v>
      </c>
      <c r="E399" s="56">
        <v>192165</v>
      </c>
      <c r="F399" s="56">
        <v>31</v>
      </c>
      <c r="G399" s="55"/>
      <c r="H399" s="55"/>
      <c r="I399" s="61" t="str">
        <f t="shared" si="12"/>
        <v>20234闽A632Q8</v>
      </c>
    </row>
    <row r="400" s="44" customFormat="1" ht="20.1" customHeight="1" spans="1:9">
      <c r="A400" s="54">
        <v>406</v>
      </c>
      <c r="B400" s="55">
        <v>45046</v>
      </c>
      <c r="C400" s="59">
        <v>180021</v>
      </c>
      <c r="D400" s="58" t="s">
        <v>84</v>
      </c>
      <c r="E400" s="56">
        <v>22085</v>
      </c>
      <c r="F400" s="56">
        <v>31</v>
      </c>
      <c r="G400" s="56"/>
      <c r="H400" s="55"/>
      <c r="I400" s="61" t="str">
        <f t="shared" si="12"/>
        <v>20234闽A83P3B</v>
      </c>
    </row>
    <row r="401" s="44" customFormat="1" ht="20.1" customHeight="1" spans="1:9">
      <c r="A401" s="54">
        <v>407</v>
      </c>
      <c r="B401" s="55">
        <v>45046</v>
      </c>
      <c r="C401" s="57">
        <v>182002</v>
      </c>
      <c r="D401" s="58" t="s">
        <v>55</v>
      </c>
      <c r="E401" s="56">
        <v>34723</v>
      </c>
      <c r="F401" s="56">
        <v>0</v>
      </c>
      <c r="G401" s="55"/>
      <c r="H401" s="55" t="s">
        <v>56</v>
      </c>
      <c r="I401" s="61" t="str">
        <f t="shared" si="12"/>
        <v>20234闽AK8E11</v>
      </c>
    </row>
    <row r="402" s="44" customFormat="1" ht="20.1" customHeight="1" spans="1:9">
      <c r="A402" s="54">
        <v>408</v>
      </c>
      <c r="B402" s="55">
        <v>45046</v>
      </c>
      <c r="C402" s="57">
        <v>182005</v>
      </c>
      <c r="D402" s="58" t="s">
        <v>490</v>
      </c>
      <c r="E402" s="56">
        <v>25806</v>
      </c>
      <c r="F402" s="56">
        <v>0</v>
      </c>
      <c r="G402" s="55"/>
      <c r="H402" s="55" t="s">
        <v>56</v>
      </c>
      <c r="I402" s="61" t="str">
        <f t="shared" si="12"/>
        <v>20234闽AM9W86</v>
      </c>
    </row>
    <row r="403" s="44" customFormat="1" ht="20.1" customHeight="1" spans="1:9">
      <c r="A403" s="54">
        <v>409</v>
      </c>
      <c r="B403" s="55">
        <v>45046</v>
      </c>
      <c r="C403" s="57">
        <v>150009</v>
      </c>
      <c r="D403" s="58" t="s">
        <v>47</v>
      </c>
      <c r="E403" s="56">
        <v>83962</v>
      </c>
      <c r="F403" s="56">
        <v>0</v>
      </c>
      <c r="G403" s="55"/>
      <c r="H403" s="55" t="s">
        <v>56</v>
      </c>
      <c r="I403" s="61" t="str">
        <f t="shared" si="12"/>
        <v>20234闽AQ1U80</v>
      </c>
    </row>
    <row r="404" s="44" customFormat="1" ht="20.1" customHeight="1" spans="1:9">
      <c r="A404" s="54">
        <v>410</v>
      </c>
      <c r="B404" s="55">
        <v>45046</v>
      </c>
      <c r="C404" s="57">
        <v>121018</v>
      </c>
      <c r="D404" s="58" t="s">
        <v>68</v>
      </c>
      <c r="E404" s="56">
        <v>11758</v>
      </c>
      <c r="F404" s="56">
        <v>30</v>
      </c>
      <c r="G404" s="55"/>
      <c r="H404" s="55"/>
      <c r="I404" s="61" t="str">
        <f t="shared" ref="I404:I435" si="13">YEAR(B404)&amp;MONTH(B404)&amp;D404&amp;G404</f>
        <v>20234闽AU7993</v>
      </c>
    </row>
    <row r="405" s="44" customFormat="1" ht="20.1" customHeight="1" spans="1:9">
      <c r="A405" s="54">
        <v>411</v>
      </c>
      <c r="B405" s="55">
        <v>45046</v>
      </c>
      <c r="C405" s="57">
        <v>121021</v>
      </c>
      <c r="D405" s="58" t="s">
        <v>70</v>
      </c>
      <c r="E405" s="56">
        <v>1877</v>
      </c>
      <c r="F405" s="56">
        <v>0</v>
      </c>
      <c r="G405" s="55"/>
      <c r="H405" s="55" t="s">
        <v>56</v>
      </c>
      <c r="I405" s="61" t="str">
        <f t="shared" si="13"/>
        <v>20234闽AU9726</v>
      </c>
    </row>
    <row r="406" s="44" customFormat="1" ht="20.1" customHeight="1" spans="1:9">
      <c r="A406" s="54">
        <v>412</v>
      </c>
      <c r="B406" s="55">
        <v>45046</v>
      </c>
      <c r="C406" s="56"/>
      <c r="D406" s="64" t="s">
        <v>98</v>
      </c>
      <c r="E406" s="56">
        <v>270990</v>
      </c>
      <c r="F406" s="56">
        <v>0</v>
      </c>
      <c r="G406" s="55"/>
      <c r="H406" s="55" t="s">
        <v>97</v>
      </c>
      <c r="I406" s="61" t="str">
        <f t="shared" si="13"/>
        <v>20234闽A700Z3</v>
      </c>
    </row>
    <row r="407" s="44" customFormat="1" ht="20.1" customHeight="1" spans="1:9">
      <c r="A407" s="54">
        <v>413</v>
      </c>
      <c r="B407" s="55">
        <v>45046</v>
      </c>
      <c r="C407" s="65">
        <v>144001</v>
      </c>
      <c r="D407" s="66" t="s">
        <v>41</v>
      </c>
      <c r="E407" s="65">
        <v>166613</v>
      </c>
      <c r="F407" s="56">
        <v>29</v>
      </c>
      <c r="G407" s="55"/>
      <c r="H407" s="55"/>
      <c r="I407" s="61" t="str">
        <f t="shared" si="13"/>
        <v>20234闽AR5325</v>
      </c>
    </row>
    <row r="408" s="44" customFormat="1" ht="20.1" customHeight="1" spans="1:9">
      <c r="A408" s="54">
        <v>414</v>
      </c>
      <c r="B408" s="55">
        <v>45046</v>
      </c>
      <c r="C408" s="56">
        <v>110003</v>
      </c>
      <c r="D408" s="67" t="s">
        <v>66</v>
      </c>
      <c r="E408" s="56">
        <v>29223</v>
      </c>
      <c r="F408" s="56">
        <v>4</v>
      </c>
      <c r="G408" s="55"/>
      <c r="H408" s="55"/>
      <c r="I408" s="61" t="str">
        <f t="shared" si="13"/>
        <v>20234闽AM2289</v>
      </c>
    </row>
    <row r="409" s="44" customFormat="1" ht="20.1" customHeight="1" spans="1:9">
      <c r="A409" s="54">
        <v>415</v>
      </c>
      <c r="B409" s="55">
        <v>45046</v>
      </c>
      <c r="C409" s="56">
        <v>140002</v>
      </c>
      <c r="D409" s="70" t="s">
        <v>28</v>
      </c>
      <c r="E409" s="56">
        <v>199044</v>
      </c>
      <c r="F409" s="56">
        <v>26</v>
      </c>
      <c r="G409" s="55"/>
      <c r="H409" s="55"/>
      <c r="I409" s="61" t="str">
        <f t="shared" si="13"/>
        <v>20234闽AS2757</v>
      </c>
    </row>
    <row r="410" s="44" customFormat="1" ht="20.1" customHeight="1" spans="1:9">
      <c r="A410" s="54">
        <v>416</v>
      </c>
      <c r="B410" s="55">
        <v>45046</v>
      </c>
      <c r="C410" s="56"/>
      <c r="D410" s="71" t="s">
        <v>49</v>
      </c>
      <c r="E410" s="65">
        <v>67571</v>
      </c>
      <c r="F410" s="56">
        <v>30</v>
      </c>
      <c r="G410" s="55"/>
      <c r="H410" s="55" t="s">
        <v>665</v>
      </c>
      <c r="I410" s="61" t="str">
        <f t="shared" si="13"/>
        <v>20234闽A07L5P</v>
      </c>
    </row>
    <row r="411" s="44" customFormat="1" ht="20.1" customHeight="1" spans="1:9">
      <c r="A411" s="54">
        <v>417</v>
      </c>
      <c r="B411" s="55">
        <v>45046</v>
      </c>
      <c r="C411" s="56"/>
      <c r="D411" s="66" t="s">
        <v>52</v>
      </c>
      <c r="E411" s="56">
        <v>65242</v>
      </c>
      <c r="F411" s="56">
        <v>30</v>
      </c>
      <c r="G411" s="55"/>
      <c r="H411" s="55" t="s">
        <v>665</v>
      </c>
      <c r="I411" s="61" t="str">
        <f t="shared" si="13"/>
        <v>20234闽A06L2K</v>
      </c>
    </row>
    <row r="412" s="44" customFormat="1" ht="20.1" customHeight="1" spans="1:9">
      <c r="A412" s="54">
        <v>418</v>
      </c>
      <c r="B412" s="55">
        <v>45046</v>
      </c>
      <c r="C412" s="65">
        <v>146005</v>
      </c>
      <c r="D412" s="67" t="s">
        <v>44</v>
      </c>
      <c r="E412" s="56">
        <v>8350</v>
      </c>
      <c r="F412" s="56">
        <v>26</v>
      </c>
      <c r="G412" s="55"/>
      <c r="H412" s="73"/>
      <c r="I412" s="61" t="str">
        <f t="shared" si="13"/>
        <v>20234闽AQ8712</v>
      </c>
    </row>
    <row r="413" s="44" customFormat="1" ht="20.1" customHeight="1" spans="1:9">
      <c r="A413" s="54">
        <v>419</v>
      </c>
      <c r="B413" s="55">
        <v>45046</v>
      </c>
      <c r="C413" s="65">
        <v>160008</v>
      </c>
      <c r="D413" s="74" t="s">
        <v>87</v>
      </c>
      <c r="E413" s="56">
        <v>29638</v>
      </c>
      <c r="F413" s="56">
        <v>0</v>
      </c>
      <c r="G413" s="55"/>
      <c r="H413" s="55" t="s">
        <v>56</v>
      </c>
      <c r="I413" s="61" t="str">
        <f t="shared" si="13"/>
        <v>20234闽A06K3D</v>
      </c>
    </row>
    <row r="414" s="44" customFormat="1" ht="20.1" customHeight="1" spans="1:9">
      <c r="A414" s="54">
        <v>420</v>
      </c>
      <c r="B414" s="55">
        <v>45046</v>
      </c>
      <c r="C414" s="65">
        <v>18101</v>
      </c>
      <c r="D414" s="74" t="s">
        <v>90</v>
      </c>
      <c r="E414" s="56">
        <v>75541</v>
      </c>
      <c r="F414" s="56">
        <v>31</v>
      </c>
      <c r="G414" s="55"/>
      <c r="H414" s="55"/>
      <c r="I414" s="61" t="str">
        <f t="shared" si="13"/>
        <v>20234闽A6AH75</v>
      </c>
    </row>
    <row r="415" s="44" customFormat="1" ht="20.1" customHeight="1" spans="1:9">
      <c r="A415" s="54">
        <v>421</v>
      </c>
      <c r="B415" s="55">
        <v>45046</v>
      </c>
      <c r="C415" s="65">
        <v>140004</v>
      </c>
      <c r="D415" s="74" t="s">
        <v>30</v>
      </c>
      <c r="E415" s="56">
        <v>281390</v>
      </c>
      <c r="F415" s="56">
        <v>14</v>
      </c>
      <c r="G415" s="55"/>
      <c r="H415" s="55"/>
      <c r="I415" s="61" t="str">
        <f t="shared" si="13"/>
        <v>20234闽AS2289</v>
      </c>
    </row>
    <row r="416" s="44" customFormat="1" ht="20.1" customHeight="1" spans="1:9">
      <c r="A416" s="54">
        <v>422</v>
      </c>
      <c r="B416" s="55">
        <v>45046</v>
      </c>
      <c r="C416" s="65">
        <v>140006</v>
      </c>
      <c r="D416" s="74" t="s">
        <v>32</v>
      </c>
      <c r="E416" s="56">
        <v>111221</v>
      </c>
      <c r="F416" s="56">
        <v>23</v>
      </c>
      <c r="G416" s="55"/>
      <c r="H416" s="55"/>
      <c r="I416" s="61" t="str">
        <f t="shared" si="13"/>
        <v>20234闽AU9308</v>
      </c>
    </row>
    <row r="417" s="44" customFormat="1" ht="20.1" customHeight="1" spans="1:9">
      <c r="A417" s="54">
        <v>423</v>
      </c>
      <c r="B417" s="55">
        <v>45046</v>
      </c>
      <c r="C417" s="56">
        <v>140003</v>
      </c>
      <c r="D417" s="64" t="s">
        <v>33</v>
      </c>
      <c r="E417" s="56">
        <v>285281</v>
      </c>
      <c r="F417" s="56">
        <v>25</v>
      </c>
      <c r="G417" s="55"/>
      <c r="H417" s="55"/>
      <c r="I417" s="61" t="str">
        <f t="shared" si="13"/>
        <v>20234闽AS2868</v>
      </c>
    </row>
    <row r="418" s="44" customFormat="1" ht="20.1" customHeight="1" spans="1:9">
      <c r="A418" s="54">
        <v>424</v>
      </c>
      <c r="B418" s="55">
        <v>45046</v>
      </c>
      <c r="C418" s="56"/>
      <c r="D418" s="64" t="s">
        <v>100</v>
      </c>
      <c r="E418" s="56"/>
      <c r="F418" s="56"/>
      <c r="G418" s="55"/>
      <c r="H418" s="55"/>
      <c r="I418" s="61" t="str">
        <f t="shared" si="13"/>
        <v>20234大铲车</v>
      </c>
    </row>
    <row r="419" s="44" customFormat="1" ht="20.1" customHeight="1" spans="1:9">
      <c r="A419" s="54">
        <v>425</v>
      </c>
      <c r="B419" s="55">
        <v>45046</v>
      </c>
      <c r="C419" s="56"/>
      <c r="D419" s="64" t="s">
        <v>63</v>
      </c>
      <c r="E419" s="56">
        <v>8161</v>
      </c>
      <c r="F419" s="56"/>
      <c r="G419" s="55"/>
      <c r="H419" s="55"/>
      <c r="I419" s="61" t="str">
        <f t="shared" si="13"/>
        <v>20234闽AU9905</v>
      </c>
    </row>
    <row r="420" s="44" customFormat="1" ht="20.1" customHeight="1" spans="1:9">
      <c r="A420" s="54">
        <v>426</v>
      </c>
      <c r="B420" s="55">
        <v>45046</v>
      </c>
      <c r="C420" s="56"/>
      <c r="D420" s="64" t="s">
        <v>95</v>
      </c>
      <c r="E420" s="56">
        <v>250623</v>
      </c>
      <c r="F420" s="56"/>
      <c r="G420" s="55"/>
      <c r="H420" s="55"/>
      <c r="I420" s="61" t="str">
        <f t="shared" si="13"/>
        <v>20234闽AR5N75</v>
      </c>
    </row>
    <row r="421" s="44" customFormat="1" ht="20.1" customHeight="1" spans="1:9">
      <c r="A421" s="54">
        <v>427</v>
      </c>
      <c r="B421" s="55">
        <v>45077</v>
      </c>
      <c r="C421" s="59">
        <v>140007</v>
      </c>
      <c r="D421" s="57" t="s">
        <v>25</v>
      </c>
      <c r="E421" s="56">
        <v>113587</v>
      </c>
      <c r="F421" s="56">
        <v>28</v>
      </c>
      <c r="G421" s="55"/>
      <c r="H421" s="55"/>
      <c r="I421" s="61" t="str">
        <f t="shared" si="13"/>
        <v>20235闽AV0833</v>
      </c>
    </row>
    <row r="422" s="44" customFormat="1" ht="20.1" customHeight="1" spans="1:9">
      <c r="A422" s="54">
        <v>428</v>
      </c>
      <c r="B422" s="55">
        <v>45077</v>
      </c>
      <c r="C422" s="59">
        <v>141012</v>
      </c>
      <c r="D422" s="57" t="s">
        <v>34</v>
      </c>
      <c r="E422" s="56">
        <v>62522</v>
      </c>
      <c r="F422" s="56">
        <v>30</v>
      </c>
      <c r="G422" s="55" t="s">
        <v>662</v>
      </c>
      <c r="H422" s="55"/>
      <c r="I422" s="61" t="str">
        <f t="shared" si="13"/>
        <v>20235闽AU9387  </v>
      </c>
    </row>
    <row r="423" s="44" customFormat="1" ht="20.1" customHeight="1" spans="1:9">
      <c r="A423" s="54">
        <v>429</v>
      </c>
      <c r="B423" s="55">
        <v>45077</v>
      </c>
      <c r="C423" s="59">
        <v>144003</v>
      </c>
      <c r="D423" s="57" t="s">
        <v>36</v>
      </c>
      <c r="E423" s="56">
        <v>25021</v>
      </c>
      <c r="F423" s="56">
        <v>31</v>
      </c>
      <c r="G423" s="55"/>
      <c r="H423" s="55"/>
      <c r="I423" s="61" t="str">
        <f t="shared" si="13"/>
        <v>20235闽AU9612</v>
      </c>
    </row>
    <row r="424" s="44" customFormat="1" ht="20.1" customHeight="1" spans="1:9">
      <c r="A424" s="54">
        <v>430</v>
      </c>
      <c r="B424" s="55">
        <v>45077</v>
      </c>
      <c r="C424" s="59">
        <v>144004</v>
      </c>
      <c r="D424" s="57" t="s">
        <v>39</v>
      </c>
      <c r="E424" s="56">
        <v>37682</v>
      </c>
      <c r="F424" s="56">
        <v>31</v>
      </c>
      <c r="G424" s="55"/>
      <c r="H424" s="55"/>
      <c r="I424" s="61" t="str">
        <f t="shared" si="13"/>
        <v>20235闽AU8651</v>
      </c>
    </row>
    <row r="425" s="44" customFormat="1" ht="20.1" customHeight="1" spans="1:9">
      <c r="A425" s="54">
        <v>431</v>
      </c>
      <c r="B425" s="55">
        <v>45077</v>
      </c>
      <c r="C425" s="59">
        <v>130011</v>
      </c>
      <c r="D425" s="58" t="s">
        <v>59</v>
      </c>
      <c r="E425" s="56">
        <v>10206</v>
      </c>
      <c r="F425" s="56">
        <v>28</v>
      </c>
      <c r="G425" s="55"/>
      <c r="H425" s="55"/>
      <c r="I425" s="61" t="str">
        <f t="shared" si="13"/>
        <v>20235闽AU9093</v>
      </c>
    </row>
    <row r="426" s="44" customFormat="1" ht="20.1" customHeight="1" spans="1:9">
      <c r="A426" s="54">
        <v>432</v>
      </c>
      <c r="B426" s="55">
        <v>45077</v>
      </c>
      <c r="C426" s="59">
        <v>130015</v>
      </c>
      <c r="D426" s="58" t="s">
        <v>61</v>
      </c>
      <c r="E426" s="56">
        <v>11730</v>
      </c>
      <c r="F426" s="56">
        <v>31</v>
      </c>
      <c r="G426" s="55"/>
      <c r="H426" s="55"/>
      <c r="I426" s="61" t="str">
        <f t="shared" si="13"/>
        <v>20235闽AU9316</v>
      </c>
    </row>
    <row r="427" s="44" customFormat="1" ht="20.1" customHeight="1" spans="1:9">
      <c r="A427" s="54">
        <v>433</v>
      </c>
      <c r="B427" s="55">
        <v>45077</v>
      </c>
      <c r="C427" s="59">
        <v>121017</v>
      </c>
      <c r="D427" s="58" t="s">
        <v>71</v>
      </c>
      <c r="E427" s="56">
        <v>22909</v>
      </c>
      <c r="F427" s="56">
        <v>29</v>
      </c>
      <c r="G427" s="55"/>
      <c r="H427" s="55"/>
      <c r="I427" s="61" t="str">
        <f t="shared" si="13"/>
        <v>20235闽AU8195</v>
      </c>
    </row>
    <row r="428" s="44" customFormat="1" ht="20.1" customHeight="1" spans="1:9">
      <c r="A428" s="54">
        <v>434</v>
      </c>
      <c r="B428" s="55">
        <v>45077</v>
      </c>
      <c r="C428" s="59">
        <v>121019</v>
      </c>
      <c r="D428" s="58" t="s">
        <v>72</v>
      </c>
      <c r="E428" s="56">
        <v>19755</v>
      </c>
      <c r="F428" s="56">
        <v>31</v>
      </c>
      <c r="G428" s="55"/>
      <c r="H428" s="55"/>
      <c r="I428" s="61" t="str">
        <f t="shared" si="13"/>
        <v>20235闽AU9653</v>
      </c>
    </row>
    <row r="429" s="44" customFormat="1" ht="20.1" customHeight="1" spans="1:9">
      <c r="A429" s="54">
        <v>435</v>
      </c>
      <c r="B429" s="55">
        <v>45077</v>
      </c>
      <c r="C429" s="59">
        <v>121020</v>
      </c>
      <c r="D429" s="58" t="s">
        <v>74</v>
      </c>
      <c r="E429" s="56">
        <v>22521</v>
      </c>
      <c r="F429" s="56">
        <v>31</v>
      </c>
      <c r="G429" s="55"/>
      <c r="H429" s="55"/>
      <c r="I429" s="61" t="str">
        <f t="shared" si="13"/>
        <v>20235闽AU9103</v>
      </c>
    </row>
    <row r="430" s="44" customFormat="1" ht="20.1" customHeight="1" spans="1:9">
      <c r="A430" s="54">
        <v>436</v>
      </c>
      <c r="B430" s="55">
        <v>45077</v>
      </c>
      <c r="C430" s="59">
        <v>183016</v>
      </c>
      <c r="D430" s="57" t="s">
        <v>76</v>
      </c>
      <c r="E430" s="56">
        <v>7269</v>
      </c>
      <c r="F430" s="56">
        <v>23</v>
      </c>
      <c r="G430" s="55"/>
      <c r="H430" s="55"/>
      <c r="I430" s="61" t="str">
        <f t="shared" si="13"/>
        <v>20235闽A63Q6R</v>
      </c>
    </row>
    <row r="431" s="44" customFormat="1" ht="20.1" customHeight="1" spans="1:9">
      <c r="A431" s="54">
        <v>437</v>
      </c>
      <c r="B431" s="55">
        <v>45077</v>
      </c>
      <c r="C431" s="59">
        <v>183018</v>
      </c>
      <c r="D431" s="57" t="s">
        <v>79</v>
      </c>
      <c r="E431" s="56">
        <v>10217</v>
      </c>
      <c r="F431" s="56">
        <v>31</v>
      </c>
      <c r="G431" s="55"/>
      <c r="H431" s="55"/>
      <c r="I431" s="61" t="str">
        <f t="shared" si="13"/>
        <v>20235闽A99P3E</v>
      </c>
    </row>
    <row r="432" s="44" customFormat="1" ht="20.1" customHeight="1" spans="1:9">
      <c r="A432" s="54">
        <v>438</v>
      </c>
      <c r="B432" s="55">
        <v>45077</v>
      </c>
      <c r="C432" s="59">
        <v>183022</v>
      </c>
      <c r="D432" s="57" t="s">
        <v>81</v>
      </c>
      <c r="E432" s="63">
        <v>6028</v>
      </c>
      <c r="F432" s="56">
        <v>31</v>
      </c>
      <c r="G432" s="55"/>
      <c r="H432" s="55"/>
      <c r="I432" s="61" t="str">
        <f t="shared" si="13"/>
        <v>20235闽A92P3S</v>
      </c>
    </row>
    <row r="433" s="44" customFormat="1" ht="20.1" customHeight="1" spans="1:9">
      <c r="A433" s="54">
        <v>439</v>
      </c>
      <c r="B433" s="55">
        <v>45077</v>
      </c>
      <c r="C433" s="59">
        <v>190002</v>
      </c>
      <c r="D433" s="57" t="s">
        <v>92</v>
      </c>
      <c r="E433" s="56">
        <v>195597</v>
      </c>
      <c r="F433" s="56">
        <v>31</v>
      </c>
      <c r="G433" s="55"/>
      <c r="H433" s="55"/>
      <c r="I433" s="61" t="str">
        <f t="shared" si="13"/>
        <v>20235闽A632Q8</v>
      </c>
    </row>
    <row r="434" s="44" customFormat="1" ht="20.1" customHeight="1" spans="1:9">
      <c r="A434" s="54">
        <v>440</v>
      </c>
      <c r="B434" s="55">
        <v>45077</v>
      </c>
      <c r="C434" s="59">
        <v>180021</v>
      </c>
      <c r="D434" s="58" t="s">
        <v>84</v>
      </c>
      <c r="E434" s="56">
        <v>23634</v>
      </c>
      <c r="F434" s="56">
        <v>31</v>
      </c>
      <c r="G434" s="56"/>
      <c r="H434" s="55"/>
      <c r="I434" s="61" t="str">
        <f t="shared" si="13"/>
        <v>20235闽A83P3B</v>
      </c>
    </row>
    <row r="435" s="44" customFormat="1" ht="20.1" customHeight="1" spans="1:9">
      <c r="A435" s="54">
        <v>441</v>
      </c>
      <c r="B435" s="55">
        <v>45077</v>
      </c>
      <c r="C435" s="57">
        <v>182002</v>
      </c>
      <c r="D435" s="58" t="s">
        <v>55</v>
      </c>
      <c r="E435" s="56">
        <v>34723</v>
      </c>
      <c r="F435" s="56">
        <v>0</v>
      </c>
      <c r="G435" s="55"/>
      <c r="H435" s="55" t="s">
        <v>56</v>
      </c>
      <c r="I435" s="61" t="str">
        <f t="shared" si="13"/>
        <v>20235闽AK8E11</v>
      </c>
    </row>
    <row r="436" s="44" customFormat="1" ht="20.1" customHeight="1" spans="1:9">
      <c r="A436" s="54">
        <v>442</v>
      </c>
      <c r="B436" s="55">
        <v>45077</v>
      </c>
      <c r="C436" s="57">
        <v>182005</v>
      </c>
      <c r="D436" s="58" t="s">
        <v>490</v>
      </c>
      <c r="E436" s="56">
        <v>25806</v>
      </c>
      <c r="F436" s="56">
        <v>0</v>
      </c>
      <c r="G436" s="55"/>
      <c r="H436" s="55" t="s">
        <v>56</v>
      </c>
      <c r="I436" s="61" t="str">
        <f t="shared" ref="I436:I467" si="14">YEAR(B436)&amp;MONTH(B436)&amp;D436&amp;G436</f>
        <v>20235闽AM9W86</v>
      </c>
    </row>
    <row r="437" s="44" customFormat="1" ht="20.1" customHeight="1" spans="1:9">
      <c r="A437" s="54">
        <v>443</v>
      </c>
      <c r="B437" s="55">
        <v>45077</v>
      </c>
      <c r="C437" s="57">
        <v>150009</v>
      </c>
      <c r="D437" s="58" t="s">
        <v>47</v>
      </c>
      <c r="E437" s="56">
        <v>83962</v>
      </c>
      <c r="F437" s="56">
        <v>0</v>
      </c>
      <c r="G437" s="55"/>
      <c r="H437" s="55" t="s">
        <v>56</v>
      </c>
      <c r="I437" s="61" t="str">
        <f t="shared" si="14"/>
        <v>20235闽AQ1U80</v>
      </c>
    </row>
    <row r="438" s="44" customFormat="1" ht="20.1" customHeight="1" spans="1:9">
      <c r="A438" s="54">
        <v>444</v>
      </c>
      <c r="B438" s="55">
        <v>45077</v>
      </c>
      <c r="C438" s="57">
        <v>121018</v>
      </c>
      <c r="D438" s="58" t="s">
        <v>68</v>
      </c>
      <c r="E438" s="56">
        <v>12915</v>
      </c>
      <c r="F438" s="56">
        <v>31</v>
      </c>
      <c r="G438" s="55"/>
      <c r="H438" s="55"/>
      <c r="I438" s="61" t="str">
        <f t="shared" si="14"/>
        <v>20235闽AU7993</v>
      </c>
    </row>
    <row r="439" s="44" customFormat="1" ht="20.1" customHeight="1" spans="1:9">
      <c r="A439" s="54">
        <v>445</v>
      </c>
      <c r="B439" s="55">
        <v>45077</v>
      </c>
      <c r="C439" s="57">
        <v>121021</v>
      </c>
      <c r="D439" s="58" t="s">
        <v>70</v>
      </c>
      <c r="E439" s="56">
        <v>1877</v>
      </c>
      <c r="F439" s="56">
        <v>0</v>
      </c>
      <c r="G439" s="55"/>
      <c r="H439" s="55" t="s">
        <v>56</v>
      </c>
      <c r="I439" s="61" t="str">
        <f t="shared" si="14"/>
        <v>20235闽AU9726</v>
      </c>
    </row>
    <row r="440" s="44" customFormat="1" ht="20.1" customHeight="1" spans="1:9">
      <c r="A440" s="54">
        <v>446</v>
      </c>
      <c r="B440" s="55">
        <v>45077</v>
      </c>
      <c r="C440" s="56"/>
      <c r="D440" s="64" t="s">
        <v>98</v>
      </c>
      <c r="E440" s="56">
        <v>270990</v>
      </c>
      <c r="F440" s="56">
        <v>0</v>
      </c>
      <c r="G440" s="55"/>
      <c r="H440" s="55" t="s">
        <v>97</v>
      </c>
      <c r="I440" s="61" t="str">
        <f t="shared" si="14"/>
        <v>20235闽A700Z3</v>
      </c>
    </row>
    <row r="441" s="44" customFormat="1" ht="20.1" customHeight="1" spans="1:9">
      <c r="A441" s="54">
        <v>447</v>
      </c>
      <c r="B441" s="55">
        <v>45077</v>
      </c>
      <c r="C441" s="65">
        <v>144001</v>
      </c>
      <c r="D441" s="66" t="s">
        <v>41</v>
      </c>
      <c r="E441" s="65">
        <v>169244</v>
      </c>
      <c r="F441" s="56">
        <v>31</v>
      </c>
      <c r="G441" s="55"/>
      <c r="H441" s="55"/>
      <c r="I441" s="61" t="str">
        <f t="shared" si="14"/>
        <v>20235闽AR5325</v>
      </c>
    </row>
    <row r="442" s="44" customFormat="1" ht="20.1" customHeight="1" spans="1:9">
      <c r="A442" s="54">
        <v>448</v>
      </c>
      <c r="B442" s="55">
        <v>45077</v>
      </c>
      <c r="C442" s="56">
        <v>110003</v>
      </c>
      <c r="D442" s="67" t="s">
        <v>66</v>
      </c>
      <c r="E442" s="56">
        <v>29245</v>
      </c>
      <c r="F442" s="56">
        <v>6</v>
      </c>
      <c r="G442" s="55"/>
      <c r="H442" s="55"/>
      <c r="I442" s="61" t="str">
        <f t="shared" si="14"/>
        <v>20235闽AM2289</v>
      </c>
    </row>
    <row r="443" s="44" customFormat="1" ht="20.1" customHeight="1" spans="1:9">
      <c r="A443" s="54">
        <v>449</v>
      </c>
      <c r="B443" s="55">
        <v>45077</v>
      </c>
      <c r="C443" s="56">
        <v>140002</v>
      </c>
      <c r="D443" s="70" t="s">
        <v>28</v>
      </c>
      <c r="E443" s="56">
        <v>199293</v>
      </c>
      <c r="F443" s="56">
        <v>4</v>
      </c>
      <c r="G443" s="55"/>
      <c r="H443" s="55"/>
      <c r="I443" s="61" t="str">
        <f t="shared" si="14"/>
        <v>20235闽AS2757</v>
      </c>
    </row>
    <row r="444" s="44" customFormat="1" ht="20.1" customHeight="1" spans="1:9">
      <c r="A444" s="54">
        <v>450</v>
      </c>
      <c r="B444" s="55">
        <v>45077</v>
      </c>
      <c r="C444" s="56"/>
      <c r="D444" s="71" t="s">
        <v>49</v>
      </c>
      <c r="E444" s="65">
        <v>70009</v>
      </c>
      <c r="F444" s="56">
        <v>31</v>
      </c>
      <c r="G444" s="55"/>
      <c r="H444" s="55" t="s">
        <v>665</v>
      </c>
      <c r="I444" s="61" t="str">
        <f t="shared" si="14"/>
        <v>20235闽A07L5P</v>
      </c>
    </row>
    <row r="445" s="44" customFormat="1" ht="20.1" customHeight="1" spans="1:9">
      <c r="A445" s="54">
        <v>451</v>
      </c>
      <c r="B445" s="55">
        <v>45077</v>
      </c>
      <c r="C445" s="56"/>
      <c r="D445" s="66" t="s">
        <v>52</v>
      </c>
      <c r="E445" s="56">
        <v>67848</v>
      </c>
      <c r="F445" s="56">
        <v>31</v>
      </c>
      <c r="G445" s="55"/>
      <c r="H445" s="55" t="s">
        <v>665</v>
      </c>
      <c r="I445" s="61" t="str">
        <f t="shared" si="14"/>
        <v>20235闽A06L2K</v>
      </c>
    </row>
    <row r="446" s="44" customFormat="1" ht="20.1" customHeight="1" spans="1:9">
      <c r="A446" s="54">
        <v>452</v>
      </c>
      <c r="B446" s="55">
        <v>45077</v>
      </c>
      <c r="C446" s="65">
        <v>146005</v>
      </c>
      <c r="D446" s="67" t="s">
        <v>44</v>
      </c>
      <c r="E446" s="56">
        <v>12275</v>
      </c>
      <c r="F446" s="56">
        <v>31</v>
      </c>
      <c r="G446" s="55"/>
      <c r="H446" s="73"/>
      <c r="I446" s="61" t="str">
        <f t="shared" si="14"/>
        <v>20235闽AQ8712</v>
      </c>
    </row>
    <row r="447" s="44" customFormat="1" ht="20.1" customHeight="1" spans="1:9">
      <c r="A447" s="54">
        <v>453</v>
      </c>
      <c r="B447" s="55">
        <v>45077</v>
      </c>
      <c r="C447" s="65">
        <v>160008</v>
      </c>
      <c r="D447" s="74" t="s">
        <v>87</v>
      </c>
      <c r="E447" s="56">
        <v>29638</v>
      </c>
      <c r="F447" s="56">
        <v>0</v>
      </c>
      <c r="G447" s="55"/>
      <c r="H447" s="55" t="s">
        <v>56</v>
      </c>
      <c r="I447" s="61" t="str">
        <f t="shared" si="14"/>
        <v>20235闽A06K3D</v>
      </c>
    </row>
    <row r="448" s="44" customFormat="1" ht="20.1" customHeight="1" spans="1:9">
      <c r="A448" s="54">
        <v>454</v>
      </c>
      <c r="B448" s="55">
        <v>45077</v>
      </c>
      <c r="C448" s="65">
        <v>18101</v>
      </c>
      <c r="D448" s="74" t="s">
        <v>90</v>
      </c>
      <c r="E448" s="56">
        <v>77854</v>
      </c>
      <c r="F448" s="56">
        <v>31</v>
      </c>
      <c r="G448" s="55"/>
      <c r="H448" s="55"/>
      <c r="I448" s="61" t="str">
        <f t="shared" si="14"/>
        <v>20235闽A6AH75</v>
      </c>
    </row>
    <row r="449" s="44" customFormat="1" ht="20.1" customHeight="1" spans="1:9">
      <c r="A449" s="54">
        <v>455</v>
      </c>
      <c r="B449" s="55">
        <v>45077</v>
      </c>
      <c r="C449" s="65">
        <v>140004</v>
      </c>
      <c r="D449" s="74" t="s">
        <v>30</v>
      </c>
      <c r="E449" s="56">
        <v>283746</v>
      </c>
      <c r="F449" s="56">
        <v>21</v>
      </c>
      <c r="G449" s="55"/>
      <c r="H449" s="55"/>
      <c r="I449" s="61" t="str">
        <f t="shared" si="14"/>
        <v>20235闽AS2289</v>
      </c>
    </row>
    <row r="450" s="44" customFormat="1" ht="20.1" customHeight="1" spans="1:9">
      <c r="A450" s="54">
        <v>456</v>
      </c>
      <c r="B450" s="55">
        <v>45077</v>
      </c>
      <c r="C450" s="65">
        <v>140006</v>
      </c>
      <c r="D450" s="74" t="s">
        <v>32</v>
      </c>
      <c r="E450" s="56">
        <v>119842</v>
      </c>
      <c r="F450" s="56">
        <v>31</v>
      </c>
      <c r="G450" s="55"/>
      <c r="H450" s="55"/>
      <c r="I450" s="61" t="str">
        <f t="shared" si="14"/>
        <v>20235闽AU9308</v>
      </c>
    </row>
    <row r="451" s="44" customFormat="1" ht="20.1" customHeight="1" spans="1:9">
      <c r="A451" s="54">
        <v>457</v>
      </c>
      <c r="B451" s="55">
        <v>45077</v>
      </c>
      <c r="C451" s="56">
        <v>140003</v>
      </c>
      <c r="D451" s="64" t="s">
        <v>33</v>
      </c>
      <c r="E451" s="56">
        <v>285281</v>
      </c>
      <c r="F451" s="56">
        <v>0</v>
      </c>
      <c r="G451" s="55"/>
      <c r="H451" s="55"/>
      <c r="I451" s="61" t="str">
        <f t="shared" si="14"/>
        <v>20235闽AS2868</v>
      </c>
    </row>
    <row r="452" s="44" customFormat="1" ht="20.1" customHeight="1" spans="1:9">
      <c r="A452" s="54">
        <v>458</v>
      </c>
      <c r="B452" s="55">
        <v>45077</v>
      </c>
      <c r="C452" s="56"/>
      <c r="D452" s="64" t="s">
        <v>100</v>
      </c>
      <c r="E452" s="56"/>
      <c r="F452" s="56">
        <v>31</v>
      </c>
      <c r="G452" s="55"/>
      <c r="H452" s="55"/>
      <c r="I452" s="61" t="str">
        <f t="shared" si="14"/>
        <v>20235大铲车</v>
      </c>
    </row>
    <row r="453" s="44" customFormat="1" ht="20.1" customHeight="1" spans="1:9">
      <c r="A453" s="54">
        <v>459</v>
      </c>
      <c r="B453" s="55">
        <v>45077</v>
      </c>
      <c r="C453" s="56">
        <v>130013</v>
      </c>
      <c r="D453" s="64" t="s">
        <v>63</v>
      </c>
      <c r="E453" s="56">
        <v>8396</v>
      </c>
      <c r="F453" s="56">
        <v>4</v>
      </c>
      <c r="G453" s="55"/>
      <c r="H453" s="55"/>
      <c r="I453" s="61" t="str">
        <f t="shared" ref="I453:I478" si="15">YEAR(B453)&amp;MONTH(B453)&amp;D453&amp;G453</f>
        <v>20235闽AU9905</v>
      </c>
    </row>
    <row r="454" s="44" customFormat="1" ht="20.1" customHeight="1" spans="1:9">
      <c r="A454" s="54">
        <v>460</v>
      </c>
      <c r="B454" s="55">
        <v>45077</v>
      </c>
      <c r="C454" s="56"/>
      <c r="D454" s="64" t="s">
        <v>95</v>
      </c>
      <c r="E454" s="56">
        <v>252172</v>
      </c>
      <c r="F454" s="56">
        <v>15</v>
      </c>
      <c r="G454" s="55"/>
      <c r="H454" s="55"/>
      <c r="I454" s="61" t="str">
        <f t="shared" si="15"/>
        <v>20235闽AR5N75</v>
      </c>
    </row>
    <row r="455" s="44" customFormat="1" ht="20.1" customHeight="1" spans="1:9">
      <c r="A455" s="54">
        <v>461</v>
      </c>
      <c r="B455" s="55">
        <v>45107</v>
      </c>
      <c r="C455" s="56">
        <v>140007</v>
      </c>
      <c r="D455" s="64" t="s">
        <v>25</v>
      </c>
      <c r="E455" s="56">
        <v>113587</v>
      </c>
      <c r="F455" s="56">
        <v>0</v>
      </c>
      <c r="G455" s="55"/>
      <c r="H455" s="55"/>
      <c r="I455" s="61" t="str">
        <f t="shared" si="15"/>
        <v>20236闽AV0833</v>
      </c>
    </row>
    <row r="456" s="44" customFormat="1" ht="20.1" customHeight="1" spans="1:9">
      <c r="A456" s="54">
        <v>462</v>
      </c>
      <c r="B456" s="55">
        <v>45107</v>
      </c>
      <c r="C456" s="56">
        <v>140002</v>
      </c>
      <c r="D456" s="64" t="s">
        <v>28</v>
      </c>
      <c r="E456" s="56">
        <v>200310</v>
      </c>
      <c r="F456" s="56">
        <v>5</v>
      </c>
      <c r="G456" s="55"/>
      <c r="H456" s="55"/>
      <c r="I456" s="61" t="str">
        <f t="shared" si="15"/>
        <v>20236闽AS2757</v>
      </c>
    </row>
    <row r="457" s="44" customFormat="1" ht="20.1" customHeight="1" spans="1:9">
      <c r="A457" s="54">
        <v>463</v>
      </c>
      <c r="B457" s="55">
        <v>45107</v>
      </c>
      <c r="C457" s="56">
        <v>140004</v>
      </c>
      <c r="D457" s="64" t="s">
        <v>30</v>
      </c>
      <c r="E457" s="56">
        <v>283746</v>
      </c>
      <c r="F457" s="56">
        <v>0</v>
      </c>
      <c r="G457" s="55"/>
      <c r="H457" s="55"/>
      <c r="I457" s="61" t="str">
        <f t="shared" si="15"/>
        <v>20236闽AS2289</v>
      </c>
    </row>
    <row r="458" s="44" customFormat="1" ht="20.1" customHeight="1" spans="1:9">
      <c r="A458" s="54">
        <v>464</v>
      </c>
      <c r="B458" s="55">
        <v>45107</v>
      </c>
      <c r="C458" s="56">
        <v>140006</v>
      </c>
      <c r="D458" s="64" t="s">
        <v>32</v>
      </c>
      <c r="E458" s="56">
        <v>122739</v>
      </c>
      <c r="F458" s="56">
        <v>11</v>
      </c>
      <c r="G458" s="55"/>
      <c r="H458" s="55"/>
      <c r="I458" s="61" t="str">
        <f t="shared" si="15"/>
        <v>20236闽AU9308</v>
      </c>
    </row>
    <row r="459" s="44" customFormat="1" ht="20.1" customHeight="1" spans="1:9">
      <c r="A459" s="54">
        <v>465</v>
      </c>
      <c r="B459" s="55">
        <v>45107</v>
      </c>
      <c r="C459" s="56">
        <v>140003</v>
      </c>
      <c r="D459" s="64" t="s">
        <v>33</v>
      </c>
      <c r="E459" s="56">
        <v>285281</v>
      </c>
      <c r="F459" s="56">
        <v>0</v>
      </c>
      <c r="G459" s="55"/>
      <c r="H459" s="55"/>
      <c r="I459" s="61" t="str">
        <f t="shared" si="15"/>
        <v>20236闽AS2868</v>
      </c>
    </row>
    <row r="460" s="44" customFormat="1" ht="20.1" customHeight="1" spans="1:9">
      <c r="A460" s="54">
        <v>466</v>
      </c>
      <c r="B460" s="55">
        <v>45107</v>
      </c>
      <c r="C460" s="59">
        <v>141012</v>
      </c>
      <c r="D460" s="57" t="s">
        <v>34</v>
      </c>
      <c r="E460" s="56">
        <v>70223</v>
      </c>
      <c r="F460" s="56">
        <v>21</v>
      </c>
      <c r="G460" s="55"/>
      <c r="H460" s="55"/>
      <c r="I460" s="61" t="str">
        <f t="shared" si="15"/>
        <v>20236闽AU9387</v>
      </c>
    </row>
    <row r="461" s="44" customFormat="1" ht="20.1" customHeight="1" spans="1:9">
      <c r="A461" s="54">
        <v>467</v>
      </c>
      <c r="B461" s="55">
        <v>45107</v>
      </c>
      <c r="C461" s="56">
        <v>144003</v>
      </c>
      <c r="D461" s="64" t="s">
        <v>36</v>
      </c>
      <c r="E461" s="56">
        <v>26987</v>
      </c>
      <c r="F461" s="56">
        <v>30</v>
      </c>
      <c r="G461" s="55"/>
      <c r="H461" s="55"/>
      <c r="I461" s="61" t="str">
        <f t="shared" si="15"/>
        <v>20236闽AU9612</v>
      </c>
    </row>
    <row r="462" s="44" customFormat="1" ht="20.1" customHeight="1" spans="1:9">
      <c r="A462" s="54">
        <v>468</v>
      </c>
      <c r="B462" s="55">
        <v>45107</v>
      </c>
      <c r="C462" s="56">
        <v>144004</v>
      </c>
      <c r="D462" s="64" t="s">
        <v>39</v>
      </c>
      <c r="E462" s="56">
        <v>40376</v>
      </c>
      <c r="F462" s="56">
        <v>30</v>
      </c>
      <c r="G462" s="55"/>
      <c r="H462" s="55"/>
      <c r="I462" s="61" t="str">
        <f t="shared" si="15"/>
        <v>20236闽AU8651</v>
      </c>
    </row>
    <row r="463" s="44" customFormat="1" ht="20.1" customHeight="1" spans="1:9">
      <c r="A463" s="54">
        <v>469</v>
      </c>
      <c r="B463" s="55">
        <v>45107</v>
      </c>
      <c r="C463" s="56">
        <v>144001</v>
      </c>
      <c r="D463" s="64" t="s">
        <v>41</v>
      </c>
      <c r="E463" s="56">
        <v>171479</v>
      </c>
      <c r="F463" s="56">
        <v>24</v>
      </c>
      <c r="G463" s="55"/>
      <c r="H463" s="55"/>
      <c r="I463" s="61" t="str">
        <f t="shared" si="15"/>
        <v>20236闽AR5325</v>
      </c>
    </row>
    <row r="464" s="44" customFormat="1" ht="20.1" customHeight="1" spans="1:9">
      <c r="A464" s="54">
        <v>470</v>
      </c>
      <c r="B464" s="55">
        <v>45107</v>
      </c>
      <c r="C464" s="56">
        <v>146005</v>
      </c>
      <c r="D464" s="64" t="s">
        <v>44</v>
      </c>
      <c r="E464" s="56">
        <v>15657</v>
      </c>
      <c r="F464" s="56">
        <v>30</v>
      </c>
      <c r="G464" s="55"/>
      <c r="H464" s="55"/>
      <c r="I464" s="61" t="str">
        <f t="shared" si="15"/>
        <v>20236闽AQ8712</v>
      </c>
    </row>
    <row r="465" s="44" customFormat="1" ht="20.1" customHeight="1" spans="1:9">
      <c r="A465" s="54">
        <v>471</v>
      </c>
      <c r="B465" s="55">
        <v>45107</v>
      </c>
      <c r="C465" s="56">
        <v>150009</v>
      </c>
      <c r="D465" s="64" t="s">
        <v>47</v>
      </c>
      <c r="E465" s="56">
        <v>83962</v>
      </c>
      <c r="F465" s="56">
        <v>0</v>
      </c>
      <c r="G465" s="55"/>
      <c r="H465" s="55" t="s">
        <v>56</v>
      </c>
      <c r="I465" s="61" t="str">
        <f t="shared" si="15"/>
        <v>20236闽AQ1U80</v>
      </c>
    </row>
    <row r="466" s="44" customFormat="1" ht="20.1" customHeight="1" spans="1:9">
      <c r="A466" s="54">
        <v>472</v>
      </c>
      <c r="B466" s="55">
        <v>45107</v>
      </c>
      <c r="C466" s="56"/>
      <c r="D466" s="64" t="s">
        <v>49</v>
      </c>
      <c r="E466" s="56">
        <v>72075</v>
      </c>
      <c r="F466" s="56">
        <v>30</v>
      </c>
      <c r="G466" s="55"/>
      <c r="H466" s="55" t="s">
        <v>665</v>
      </c>
      <c r="I466" s="61" t="str">
        <f t="shared" si="15"/>
        <v>20236闽A07L5P</v>
      </c>
    </row>
    <row r="467" s="44" customFormat="1" ht="20.1" customHeight="1" spans="1:9">
      <c r="A467" s="54">
        <v>473</v>
      </c>
      <c r="B467" s="55">
        <v>45107</v>
      </c>
      <c r="C467" s="56"/>
      <c r="D467" s="64" t="s">
        <v>52</v>
      </c>
      <c r="E467" s="56">
        <v>71201</v>
      </c>
      <c r="F467" s="56">
        <v>30</v>
      </c>
      <c r="G467" s="55"/>
      <c r="H467" s="55" t="s">
        <v>665</v>
      </c>
      <c r="I467" s="61" t="str">
        <f t="shared" si="15"/>
        <v>20236闽A06L2K</v>
      </c>
    </row>
    <row r="468" s="44" customFormat="1" ht="20.1" customHeight="1" spans="1:9">
      <c r="A468" s="54">
        <v>474</v>
      </c>
      <c r="B468" s="55">
        <v>45107</v>
      </c>
      <c r="C468" s="56">
        <v>182002</v>
      </c>
      <c r="D468" s="64" t="s">
        <v>55</v>
      </c>
      <c r="E468" s="56">
        <v>34723</v>
      </c>
      <c r="F468" s="56">
        <v>0</v>
      </c>
      <c r="G468" s="55"/>
      <c r="H468" s="55" t="s">
        <v>56</v>
      </c>
      <c r="I468" s="61" t="str">
        <f t="shared" si="15"/>
        <v>20236闽AK8E11</v>
      </c>
    </row>
    <row r="469" s="44" customFormat="1" ht="20.1" customHeight="1" spans="1:9">
      <c r="A469" s="54">
        <v>475</v>
      </c>
      <c r="B469" s="55">
        <v>45107</v>
      </c>
      <c r="C469" s="56">
        <v>182005</v>
      </c>
      <c r="D469" s="64" t="s">
        <v>490</v>
      </c>
      <c r="E469" s="56">
        <v>25806</v>
      </c>
      <c r="F469" s="56">
        <v>0</v>
      </c>
      <c r="G469" s="55"/>
      <c r="H469" s="55" t="s">
        <v>56</v>
      </c>
      <c r="I469" s="61" t="str">
        <f t="shared" si="15"/>
        <v>20236闽AM9W86</v>
      </c>
    </row>
    <row r="470" s="44" customFormat="1" ht="20.1" customHeight="1" spans="1:9">
      <c r="A470" s="54">
        <v>476</v>
      </c>
      <c r="B470" s="55">
        <v>45107</v>
      </c>
      <c r="C470" s="56">
        <v>130011</v>
      </c>
      <c r="D470" s="64" t="s">
        <v>59</v>
      </c>
      <c r="E470" s="56">
        <v>11065</v>
      </c>
      <c r="F470" s="56">
        <v>29</v>
      </c>
      <c r="G470" s="55"/>
      <c r="H470" s="55"/>
      <c r="I470" s="61" t="str">
        <f t="shared" si="15"/>
        <v>20236闽AU9093</v>
      </c>
    </row>
    <row r="471" s="44" customFormat="1" ht="20.1" customHeight="1" spans="1:9">
      <c r="A471" s="54">
        <v>477</v>
      </c>
      <c r="B471" s="55">
        <v>45107</v>
      </c>
      <c r="C471" s="56">
        <v>130015</v>
      </c>
      <c r="D471" s="64" t="s">
        <v>61</v>
      </c>
      <c r="E471" s="56">
        <v>12641</v>
      </c>
      <c r="F471" s="56">
        <v>30</v>
      </c>
      <c r="G471" s="55"/>
      <c r="H471" s="55"/>
      <c r="I471" s="61" t="str">
        <f t="shared" si="15"/>
        <v>20236闽AU9316</v>
      </c>
    </row>
    <row r="472" s="44" customFormat="1" ht="20.1" customHeight="1" spans="1:9">
      <c r="A472" s="54">
        <v>478</v>
      </c>
      <c r="B472" s="55">
        <v>45107</v>
      </c>
      <c r="C472" s="56">
        <v>130013</v>
      </c>
      <c r="D472" s="64" t="s">
        <v>63</v>
      </c>
      <c r="E472" s="56">
        <v>9079</v>
      </c>
      <c r="F472" s="56">
        <v>20</v>
      </c>
      <c r="G472" s="55"/>
      <c r="H472" s="55"/>
      <c r="I472" s="61" t="str">
        <f t="shared" si="15"/>
        <v>20236闽AU9905</v>
      </c>
    </row>
    <row r="473" s="44" customFormat="1" ht="20.1" customHeight="1" spans="1:9">
      <c r="A473" s="54">
        <v>479</v>
      </c>
      <c r="B473" s="55">
        <v>45107</v>
      </c>
      <c r="C473" s="56">
        <v>110003</v>
      </c>
      <c r="D473" s="64" t="s">
        <v>66</v>
      </c>
      <c r="E473" s="56">
        <v>29266</v>
      </c>
      <c r="F473" s="56">
        <v>0</v>
      </c>
      <c r="G473" s="55"/>
      <c r="H473" s="55"/>
      <c r="I473" s="61" t="str">
        <f t="shared" si="15"/>
        <v>20236闽AM2289</v>
      </c>
    </row>
    <row r="474" s="44" customFormat="1" ht="20.1" customHeight="1" spans="1:9">
      <c r="A474" s="54">
        <v>480</v>
      </c>
      <c r="B474" s="55">
        <v>45107</v>
      </c>
      <c r="C474" s="56">
        <v>121018</v>
      </c>
      <c r="D474" s="64" t="s">
        <v>68</v>
      </c>
      <c r="E474" s="56">
        <v>14168</v>
      </c>
      <c r="F474" s="56">
        <v>30</v>
      </c>
      <c r="G474" s="55"/>
      <c r="H474" s="55"/>
      <c r="I474" s="61" t="str">
        <f t="shared" si="15"/>
        <v>20236闽AU7993</v>
      </c>
    </row>
    <row r="475" s="44" customFormat="1" ht="20.1" customHeight="1" spans="1:9">
      <c r="A475" s="54">
        <v>481</v>
      </c>
      <c r="B475" s="55">
        <v>45107</v>
      </c>
      <c r="C475" s="56">
        <v>121021</v>
      </c>
      <c r="D475" s="64" t="s">
        <v>70</v>
      </c>
      <c r="E475" s="56">
        <v>1877</v>
      </c>
      <c r="F475" s="56">
        <v>0</v>
      </c>
      <c r="G475" s="55"/>
      <c r="H475" s="55" t="s">
        <v>56</v>
      </c>
      <c r="I475" s="61" t="str">
        <f t="shared" si="15"/>
        <v>20236闽AU9726</v>
      </c>
    </row>
    <row r="476" s="44" customFormat="1" ht="20.1" customHeight="1" spans="1:9">
      <c r="A476" s="54">
        <v>482</v>
      </c>
      <c r="B476" s="55">
        <v>45107</v>
      </c>
      <c r="C476" s="56">
        <v>121017</v>
      </c>
      <c r="D476" s="64" t="s">
        <v>71</v>
      </c>
      <c r="E476" s="56">
        <v>23512</v>
      </c>
      <c r="F476" s="56">
        <v>22</v>
      </c>
      <c r="G476" s="55"/>
      <c r="H476" s="55"/>
      <c r="I476" s="61" t="str">
        <f t="shared" si="15"/>
        <v>20236闽AU8195</v>
      </c>
    </row>
    <row r="477" s="44" customFormat="1" ht="20.1" customHeight="1" spans="1:9">
      <c r="A477" s="54">
        <v>483</v>
      </c>
      <c r="B477" s="55">
        <v>45107</v>
      </c>
      <c r="C477" s="56">
        <v>121019</v>
      </c>
      <c r="D477" s="64" t="s">
        <v>72</v>
      </c>
      <c r="E477" s="56">
        <v>21078</v>
      </c>
      <c r="F477" s="56">
        <v>30</v>
      </c>
      <c r="G477" s="55"/>
      <c r="H477" s="55"/>
      <c r="I477" s="61" t="str">
        <f t="shared" si="15"/>
        <v>20236闽AU9653</v>
      </c>
    </row>
    <row r="478" s="44" customFormat="1" ht="20.1" customHeight="1" spans="1:9">
      <c r="A478" s="54">
        <v>484</v>
      </c>
      <c r="B478" s="55">
        <v>45107</v>
      </c>
      <c r="C478" s="56">
        <v>121020</v>
      </c>
      <c r="D478" s="64" t="s">
        <v>74</v>
      </c>
      <c r="E478" s="56">
        <v>23364</v>
      </c>
      <c r="F478" s="56">
        <v>30</v>
      </c>
      <c r="G478" s="55"/>
      <c r="H478" s="55"/>
      <c r="I478" s="61" t="str">
        <f t="shared" si="15"/>
        <v>20236闽AU9103</v>
      </c>
    </row>
    <row r="479" s="44" customFormat="1" ht="20.1" customHeight="1" spans="1:9">
      <c r="A479" s="54">
        <v>485</v>
      </c>
      <c r="B479" s="55">
        <v>45107</v>
      </c>
      <c r="C479" s="56">
        <v>183016</v>
      </c>
      <c r="D479" s="64" t="s">
        <v>76</v>
      </c>
      <c r="E479" s="56">
        <v>7455</v>
      </c>
      <c r="F479" s="56">
        <v>18</v>
      </c>
      <c r="G479" s="55"/>
      <c r="H479" s="55"/>
      <c r="I479" s="61" t="str">
        <f t="shared" ref="I468:I495" si="16">YEAR(B479)&amp;MONTH(B479)&amp;D479&amp;G479</f>
        <v>20236闽A63Q6R</v>
      </c>
    </row>
    <row r="480" s="44" customFormat="1" ht="20.1" customHeight="1" spans="1:9">
      <c r="A480" s="54">
        <v>486</v>
      </c>
      <c r="B480" s="55">
        <v>45107</v>
      </c>
      <c r="C480" s="56">
        <v>183018</v>
      </c>
      <c r="D480" s="64" t="s">
        <v>79</v>
      </c>
      <c r="E480" s="56">
        <v>10523</v>
      </c>
      <c r="F480" s="56">
        <v>6</v>
      </c>
      <c r="G480" s="55"/>
      <c r="H480" s="55"/>
      <c r="I480" s="61" t="str">
        <f t="shared" si="16"/>
        <v>20236闽A99P3E</v>
      </c>
    </row>
    <row r="481" s="44" customFormat="1" ht="20.1" customHeight="1" spans="1:9">
      <c r="A481" s="54">
        <v>487</v>
      </c>
      <c r="B481" s="55">
        <v>45107</v>
      </c>
      <c r="C481" s="56">
        <v>183022</v>
      </c>
      <c r="D481" s="64" t="s">
        <v>81</v>
      </c>
      <c r="E481" s="56">
        <v>6459</v>
      </c>
      <c r="F481" s="56">
        <v>30</v>
      </c>
      <c r="G481" s="55"/>
      <c r="H481" s="55"/>
      <c r="I481" s="61" t="str">
        <f t="shared" si="16"/>
        <v>20236闽A92P3S</v>
      </c>
    </row>
    <row r="482" s="44" customFormat="1" ht="20.1" customHeight="1" spans="1:9">
      <c r="A482" s="54">
        <v>488</v>
      </c>
      <c r="B482" s="55">
        <v>45107</v>
      </c>
      <c r="C482" s="56">
        <v>180021</v>
      </c>
      <c r="D482" s="64" t="s">
        <v>84</v>
      </c>
      <c r="E482" s="56">
        <v>25642</v>
      </c>
      <c r="F482" s="56">
        <v>30</v>
      </c>
      <c r="G482" s="55"/>
      <c r="H482" s="55"/>
      <c r="I482" s="61" t="str">
        <f t="shared" si="16"/>
        <v>20236闽A83P3B</v>
      </c>
    </row>
    <row r="483" s="44" customFormat="1" ht="20.1" customHeight="1" spans="1:9">
      <c r="A483" s="54">
        <v>489</v>
      </c>
      <c r="B483" s="55">
        <v>45107</v>
      </c>
      <c r="C483" s="56">
        <v>160008</v>
      </c>
      <c r="D483" s="64" t="s">
        <v>87</v>
      </c>
      <c r="E483" s="56">
        <v>29638</v>
      </c>
      <c r="F483" s="56">
        <v>1</v>
      </c>
      <c r="G483" s="55"/>
      <c r="H483" s="55"/>
      <c r="I483" s="61" t="str">
        <f t="shared" si="16"/>
        <v>20236闽A06K3D</v>
      </c>
    </row>
    <row r="484" s="44" customFormat="1" ht="20.1" customHeight="1" spans="1:9">
      <c r="A484" s="54">
        <v>490</v>
      </c>
      <c r="B484" s="55">
        <v>45107</v>
      </c>
      <c r="C484" s="56">
        <v>181001</v>
      </c>
      <c r="D484" s="64" t="s">
        <v>90</v>
      </c>
      <c r="E484" s="56">
        <v>79829</v>
      </c>
      <c r="F484" s="56">
        <v>30</v>
      </c>
      <c r="G484" s="55"/>
      <c r="H484" s="55"/>
      <c r="I484" s="61" t="str">
        <f t="shared" si="16"/>
        <v>20236闽A6AH75</v>
      </c>
    </row>
    <row r="485" s="44" customFormat="1" ht="20.1" customHeight="1" spans="1:9">
      <c r="A485" s="54">
        <v>491</v>
      </c>
      <c r="B485" s="55">
        <v>45107</v>
      </c>
      <c r="C485" s="56">
        <v>190002</v>
      </c>
      <c r="D485" s="64" t="s">
        <v>92</v>
      </c>
      <c r="E485" s="56">
        <v>199736</v>
      </c>
      <c r="F485" s="56">
        <v>30</v>
      </c>
      <c r="G485" s="55"/>
      <c r="H485" s="55"/>
      <c r="I485" s="61" t="str">
        <f t="shared" si="16"/>
        <v>20236闽A632Q8</v>
      </c>
    </row>
    <row r="486" s="44" customFormat="1" ht="20.1" customHeight="1" spans="1:9">
      <c r="A486" s="54">
        <v>492</v>
      </c>
      <c r="B486" s="55">
        <v>45107</v>
      </c>
      <c r="C486" s="56"/>
      <c r="D486" s="64" t="s">
        <v>95</v>
      </c>
      <c r="E486" s="56">
        <v>254373</v>
      </c>
      <c r="F486" s="56">
        <v>30</v>
      </c>
      <c r="G486" s="55"/>
      <c r="H486" s="55" t="s">
        <v>97</v>
      </c>
      <c r="I486" s="61" t="str">
        <f t="shared" si="16"/>
        <v>20236闽AR5N75</v>
      </c>
    </row>
    <row r="487" s="44" customFormat="1" ht="20.1" customHeight="1" spans="1:9">
      <c r="A487" s="54">
        <v>493</v>
      </c>
      <c r="B487" s="55">
        <v>45107</v>
      </c>
      <c r="C487" s="56"/>
      <c r="D487" s="64" t="s">
        <v>98</v>
      </c>
      <c r="E487" s="56">
        <v>270990</v>
      </c>
      <c r="F487" s="56">
        <v>0</v>
      </c>
      <c r="G487" s="55"/>
      <c r="H487" s="55" t="s">
        <v>97</v>
      </c>
      <c r="I487" s="61" t="str">
        <f t="shared" si="16"/>
        <v>20236闽A700Z3</v>
      </c>
    </row>
    <row r="488" s="44" customFormat="1" ht="20.1" customHeight="1" spans="1:9">
      <c r="A488" s="54">
        <v>494</v>
      </c>
      <c r="B488" s="55">
        <v>45107</v>
      </c>
      <c r="C488" s="56"/>
      <c r="D488" s="64" t="s">
        <v>100</v>
      </c>
      <c r="E488" s="56"/>
      <c r="F488" s="56">
        <v>30</v>
      </c>
      <c r="G488" s="55"/>
      <c r="H488" s="55"/>
      <c r="I488" s="61" t="str">
        <f t="shared" si="16"/>
        <v>20236大铲车</v>
      </c>
    </row>
    <row r="489" s="44" customFormat="1" ht="20.1" customHeight="1" spans="1:9">
      <c r="A489" s="54">
        <v>495</v>
      </c>
      <c r="B489" s="55">
        <v>45107</v>
      </c>
      <c r="C489" s="56"/>
      <c r="D489" s="64" t="s">
        <v>102</v>
      </c>
      <c r="E489" s="56"/>
      <c r="F489" s="56"/>
      <c r="G489" s="55"/>
      <c r="H489" s="55"/>
      <c r="I489" s="61" t="str">
        <f t="shared" si="16"/>
        <v>20236油桶</v>
      </c>
    </row>
    <row r="490" s="44" customFormat="1" ht="20.1" customHeight="1" spans="1:9">
      <c r="A490" s="54"/>
      <c r="B490" s="55"/>
      <c r="C490" s="56"/>
      <c r="D490" s="64"/>
      <c r="E490" s="56"/>
      <c r="F490" s="56"/>
      <c r="G490" s="55"/>
      <c r="H490" s="55"/>
      <c r="I490" s="61" t="str">
        <f t="shared" si="16"/>
        <v>19001</v>
      </c>
    </row>
    <row r="491" s="44" customFormat="1" ht="20.1" customHeight="1" spans="1:9">
      <c r="A491" s="54"/>
      <c r="B491" s="55"/>
      <c r="C491" s="56"/>
      <c r="D491" s="64"/>
      <c r="E491" s="56"/>
      <c r="F491" s="56"/>
      <c r="G491" s="55"/>
      <c r="H491" s="55"/>
      <c r="I491" s="61" t="str">
        <f t="shared" si="16"/>
        <v>19001</v>
      </c>
    </row>
    <row r="492" s="44" customFormat="1" ht="20.1" customHeight="1" spans="1:9">
      <c r="A492" s="54"/>
      <c r="B492" s="55"/>
      <c r="C492" s="56"/>
      <c r="D492" s="64"/>
      <c r="E492" s="56"/>
      <c r="F492" s="56"/>
      <c r="G492" s="55"/>
      <c r="H492" s="55"/>
      <c r="I492" s="61" t="str">
        <f t="shared" si="16"/>
        <v>19001</v>
      </c>
    </row>
    <row r="493" s="44" customFormat="1" ht="20.1" customHeight="1" spans="1:9">
      <c r="A493" s="54"/>
      <c r="B493" s="55"/>
      <c r="C493" s="56"/>
      <c r="D493" s="64"/>
      <c r="E493" s="56"/>
      <c r="F493" s="56"/>
      <c r="G493" s="55"/>
      <c r="H493" s="55"/>
      <c r="I493" s="61" t="str">
        <f t="shared" si="16"/>
        <v>19001</v>
      </c>
    </row>
    <row r="494" s="44" customFormat="1" ht="20.1" customHeight="1" spans="1:9">
      <c r="A494" s="54"/>
      <c r="B494" s="55"/>
      <c r="C494" s="56"/>
      <c r="D494" s="64"/>
      <c r="E494" s="56"/>
      <c r="F494" s="56"/>
      <c r="G494" s="55"/>
      <c r="H494" s="55"/>
      <c r="I494" s="61" t="str">
        <f t="shared" si="16"/>
        <v>19001</v>
      </c>
    </row>
    <row r="495" s="44" customFormat="1" ht="20.1" customHeight="1" spans="1:9">
      <c r="A495" s="54"/>
      <c r="B495" s="55"/>
      <c r="C495" s="75"/>
      <c r="D495" s="76"/>
      <c r="E495" s="67"/>
      <c r="F495" s="77"/>
      <c r="G495" s="78"/>
      <c r="H495" s="78"/>
      <c r="I495" s="61" t="str">
        <f t="shared" si="16"/>
        <v>19001</v>
      </c>
    </row>
    <row r="496" s="45" customFormat="1" ht="20.1" customHeight="1" spans="1:9">
      <c r="A496" s="79" t="s">
        <v>650</v>
      </c>
      <c r="B496" s="80"/>
      <c r="C496" s="81"/>
      <c r="D496" s="82"/>
      <c r="E496" s="83"/>
      <c r="F496" s="83"/>
      <c r="G496" s="82"/>
      <c r="H496" s="82"/>
      <c r="I496" s="82"/>
    </row>
    <row r="497" s="44" customFormat="1" ht="54" spans="1:9">
      <c r="A497" s="84" t="s">
        <v>666</v>
      </c>
      <c r="B497" s="47"/>
      <c r="C497" s="48"/>
      <c r="D497" s="49"/>
      <c r="E497" s="46"/>
      <c r="F497" s="49"/>
      <c r="G497" s="49"/>
      <c r="H497" s="49"/>
      <c r="I497" s="49"/>
    </row>
    <row r="498" s="44" customFormat="1" ht="81" spans="1:9">
      <c r="A498" s="84" t="s">
        <v>651</v>
      </c>
      <c r="B498" s="47"/>
      <c r="C498" s="48"/>
      <c r="D498" s="49"/>
      <c r="E498" s="46"/>
      <c r="F498" s="49"/>
      <c r="G498" s="49"/>
      <c r="H498" s="49"/>
      <c r="I498" s="49"/>
    </row>
    <row r="499" s="44" customFormat="1" spans="1:9">
      <c r="A499" s="46"/>
      <c r="B499" s="47"/>
      <c r="C499" s="48"/>
      <c r="D499" s="49"/>
      <c r="E499" s="46"/>
      <c r="F499" s="49"/>
      <c r="G499" s="49"/>
      <c r="H499" s="49"/>
      <c r="I499" s="49"/>
    </row>
    <row r="500" s="44" customFormat="1" spans="1:9">
      <c r="A500" s="46"/>
      <c r="B500" s="47"/>
      <c r="C500" s="48"/>
      <c r="D500" s="49"/>
      <c r="E500" s="46"/>
      <c r="F500" s="49"/>
      <c r="G500" s="49"/>
      <c r="H500" s="49"/>
      <c r="I500" s="49"/>
    </row>
    <row r="501" s="44" customFormat="1" spans="1:9">
      <c r="A501" s="46"/>
      <c r="B501" s="47"/>
      <c r="C501" s="48"/>
      <c r="D501" s="49"/>
      <c r="E501" s="46"/>
      <c r="F501" s="49"/>
      <c r="G501" s="49"/>
      <c r="H501" s="49"/>
      <c r="I501" s="49"/>
    </row>
    <row r="502" s="44" customFormat="1" spans="1:9">
      <c r="A502" s="46"/>
      <c r="B502" s="47"/>
      <c r="C502" s="48"/>
      <c r="D502" s="49"/>
      <c r="E502" s="46"/>
      <c r="F502" s="49"/>
      <c r="G502" s="49"/>
      <c r="H502" s="49"/>
      <c r="I502" s="49"/>
    </row>
    <row r="503" s="44" customFormat="1" spans="1:9">
      <c r="A503" s="46"/>
      <c r="B503" s="47"/>
      <c r="C503" s="48"/>
      <c r="D503" s="49"/>
      <c r="E503" s="46"/>
      <c r="F503" s="49"/>
      <c r="G503" s="49"/>
      <c r="H503" s="49"/>
      <c r="I503" s="49"/>
    </row>
    <row r="504" s="44" customFormat="1" spans="1:9">
      <c r="A504" s="46"/>
      <c r="B504" s="47"/>
      <c r="C504" s="48"/>
      <c r="D504" s="49"/>
      <c r="E504" s="46"/>
      <c r="F504" s="49"/>
      <c r="G504" s="49"/>
      <c r="H504" s="49"/>
      <c r="I504" s="49"/>
    </row>
    <row r="505" s="44" customFormat="1" spans="1:9">
      <c r="A505" s="46"/>
      <c r="B505" s="47"/>
      <c r="C505" s="48"/>
      <c r="D505" s="49"/>
      <c r="E505" s="46"/>
      <c r="F505" s="49"/>
      <c r="G505" s="49"/>
      <c r="H505" s="49"/>
      <c r="I505" s="49"/>
    </row>
    <row r="506" s="44" customFormat="1" spans="1:9">
      <c r="A506" s="46"/>
      <c r="B506" s="47"/>
      <c r="C506" s="48"/>
      <c r="D506" s="49"/>
      <c r="E506" s="46"/>
      <c r="F506" s="49"/>
      <c r="G506" s="49"/>
      <c r="H506" s="49"/>
      <c r="I506" s="49"/>
    </row>
    <row r="507" s="44" customFormat="1" spans="1:9">
      <c r="A507" s="46"/>
      <c r="B507" s="47"/>
      <c r="C507" s="48"/>
      <c r="D507" s="49"/>
      <c r="E507" s="46"/>
      <c r="F507" s="49"/>
      <c r="G507" s="49"/>
      <c r="H507" s="49"/>
      <c r="I507" s="49"/>
    </row>
    <row r="508" s="44" customFormat="1" spans="1:9">
      <c r="A508" s="46"/>
      <c r="B508" s="47"/>
      <c r="C508" s="48"/>
      <c r="D508" s="49"/>
      <c r="E508" s="46"/>
      <c r="F508" s="49"/>
      <c r="G508" s="49"/>
      <c r="H508" s="49"/>
      <c r="I508" s="49"/>
    </row>
    <row r="509" s="44" customFormat="1" spans="1:9">
      <c r="A509" s="46"/>
      <c r="B509" s="47"/>
      <c r="C509" s="48"/>
      <c r="D509" s="49"/>
      <c r="E509" s="46"/>
      <c r="F509" s="49"/>
      <c r="G509" s="49"/>
      <c r="H509" s="49"/>
      <c r="I509" s="49"/>
    </row>
    <row r="510" s="44" customFormat="1" spans="1:9">
      <c r="A510" s="46"/>
      <c r="B510" s="47"/>
      <c r="C510" s="48"/>
      <c r="D510" s="49"/>
      <c r="E510" s="46"/>
      <c r="F510" s="49"/>
      <c r="G510" s="49"/>
      <c r="H510" s="49"/>
      <c r="I510" s="49"/>
    </row>
    <row r="511" s="44" customFormat="1" spans="1:9">
      <c r="A511" s="46"/>
      <c r="B511" s="47"/>
      <c r="C511" s="48"/>
      <c r="D511" s="49"/>
      <c r="E511" s="46"/>
      <c r="F511" s="49"/>
      <c r="G511" s="49"/>
      <c r="H511" s="49"/>
      <c r="I511" s="49"/>
    </row>
    <row r="512" s="44" customFormat="1" spans="1:9">
      <c r="A512" s="46"/>
      <c r="B512" s="47"/>
      <c r="C512" s="48"/>
      <c r="D512" s="49"/>
      <c r="E512" s="46"/>
      <c r="F512" s="49"/>
      <c r="G512" s="49"/>
      <c r="H512" s="49"/>
      <c r="I512" s="49"/>
    </row>
    <row r="513" s="44" customFormat="1" spans="1:9">
      <c r="A513" s="46"/>
      <c r="B513" s="47"/>
      <c r="C513" s="48"/>
      <c r="D513" s="49"/>
      <c r="E513" s="46"/>
      <c r="F513" s="49"/>
      <c r="G513" s="49"/>
      <c r="H513" s="49"/>
      <c r="I513" s="49"/>
    </row>
    <row r="514" s="44" customFormat="1" spans="1:9">
      <c r="A514" s="46"/>
      <c r="B514" s="47"/>
      <c r="C514" s="48"/>
      <c r="D514" s="49"/>
      <c r="E514" s="46"/>
      <c r="F514" s="49"/>
      <c r="G514" s="49"/>
      <c r="H514" s="49"/>
      <c r="I514" s="49"/>
    </row>
    <row r="515" s="44" customFormat="1" spans="1:9">
      <c r="A515" s="46"/>
      <c r="B515" s="47"/>
      <c r="C515" s="48"/>
      <c r="D515" s="49"/>
      <c r="E515" s="46"/>
      <c r="F515" s="49"/>
      <c r="G515" s="49"/>
      <c r="H515" s="49"/>
      <c r="I515" s="49"/>
    </row>
    <row r="516" s="44" customFormat="1" spans="1:9">
      <c r="A516" s="46"/>
      <c r="B516" s="47"/>
      <c r="C516" s="48"/>
      <c r="D516" s="49"/>
      <c r="E516" s="46"/>
      <c r="F516" s="49"/>
      <c r="G516" s="49"/>
      <c r="H516" s="49"/>
      <c r="I516" s="49"/>
    </row>
    <row r="517" s="44" customFormat="1" spans="1:9">
      <c r="A517" s="46"/>
      <c r="B517" s="47"/>
      <c r="C517" s="48"/>
      <c r="D517" s="49"/>
      <c r="E517" s="46"/>
      <c r="F517" s="49"/>
      <c r="G517" s="49"/>
      <c r="H517" s="49"/>
      <c r="I517" s="49"/>
    </row>
    <row r="518" s="44" customFormat="1" spans="1:9">
      <c r="A518" s="46"/>
      <c r="B518" s="47"/>
      <c r="C518" s="48"/>
      <c r="D518" s="49"/>
      <c r="E518" s="46"/>
      <c r="F518" s="49"/>
      <c r="G518" s="49"/>
      <c r="H518" s="49"/>
      <c r="I518" s="49"/>
    </row>
    <row r="519" s="44" customFormat="1" spans="1:9">
      <c r="A519" s="46"/>
      <c r="B519" s="47"/>
      <c r="C519" s="48"/>
      <c r="D519" s="49"/>
      <c r="E519" s="46"/>
      <c r="F519" s="49"/>
      <c r="G519" s="49"/>
      <c r="H519" s="49"/>
      <c r="I519" s="49"/>
    </row>
    <row r="520" s="44" customFormat="1" spans="1:9">
      <c r="A520" s="46"/>
      <c r="B520" s="47"/>
      <c r="C520" s="48"/>
      <c r="D520" s="49"/>
      <c r="E520" s="46"/>
      <c r="F520" s="49"/>
      <c r="G520" s="49"/>
      <c r="H520" s="49"/>
      <c r="I520" s="49"/>
    </row>
    <row r="521" s="44" customFormat="1" spans="1:9">
      <c r="A521" s="46"/>
      <c r="B521" s="47"/>
      <c r="C521" s="48"/>
      <c r="D521" s="49"/>
      <c r="E521" s="46"/>
      <c r="F521" s="49"/>
      <c r="G521" s="49"/>
      <c r="H521" s="49"/>
      <c r="I521" s="49"/>
    </row>
    <row r="522" s="44" customFormat="1" spans="1:9">
      <c r="A522" s="46"/>
      <c r="B522" s="47"/>
      <c r="C522" s="48"/>
      <c r="D522" s="49"/>
      <c r="E522" s="46"/>
      <c r="F522" s="49"/>
      <c r="G522" s="49"/>
      <c r="H522" s="49"/>
      <c r="I522" s="49"/>
    </row>
    <row r="523" s="44" customFormat="1" spans="1:9">
      <c r="A523" s="46"/>
      <c r="B523" s="47"/>
      <c r="C523" s="48"/>
      <c r="D523" s="49"/>
      <c r="E523" s="46"/>
      <c r="F523" s="49"/>
      <c r="G523" s="49"/>
      <c r="H523" s="49"/>
      <c r="I523" s="49"/>
    </row>
    <row r="524" s="44" customFormat="1" spans="1:9">
      <c r="A524" s="46"/>
      <c r="B524" s="47"/>
      <c r="C524" s="48"/>
      <c r="D524" s="49"/>
      <c r="E524" s="46"/>
      <c r="F524" s="49"/>
      <c r="G524" s="49"/>
      <c r="H524" s="49"/>
      <c r="I524" s="49"/>
    </row>
    <row r="525" s="44" customFormat="1" spans="1:9">
      <c r="A525" s="46"/>
      <c r="B525" s="47"/>
      <c r="C525" s="48"/>
      <c r="D525" s="49"/>
      <c r="E525" s="46"/>
      <c r="F525" s="49"/>
      <c r="G525" s="49"/>
      <c r="H525" s="49"/>
      <c r="I525" s="49"/>
    </row>
    <row r="526" s="44" customFormat="1" spans="1:9">
      <c r="A526" s="46"/>
      <c r="B526" s="47"/>
      <c r="C526" s="48"/>
      <c r="D526" s="49"/>
      <c r="E526" s="46"/>
      <c r="F526" s="49"/>
      <c r="G526" s="49"/>
      <c r="H526" s="49"/>
      <c r="I526" s="49"/>
    </row>
    <row r="527" s="44" customFormat="1" spans="1:9">
      <c r="A527" s="46"/>
      <c r="B527" s="47"/>
      <c r="C527" s="48"/>
      <c r="D527" s="49"/>
      <c r="E527" s="46"/>
      <c r="F527" s="49"/>
      <c r="G527" s="49"/>
      <c r="H527" s="49"/>
      <c r="I527" s="49"/>
    </row>
    <row r="528" s="44" customFormat="1" spans="1:9">
      <c r="A528" s="46"/>
      <c r="B528" s="47"/>
      <c r="C528" s="48"/>
      <c r="D528" s="49"/>
      <c r="E528" s="46"/>
      <c r="F528" s="49"/>
      <c r="G528" s="49"/>
      <c r="H528" s="49"/>
      <c r="I528" s="49"/>
    </row>
    <row r="529" s="44" customFormat="1" spans="1:9">
      <c r="A529" s="46"/>
      <c r="B529" s="47"/>
      <c r="C529" s="48"/>
      <c r="D529" s="49"/>
      <c r="E529" s="46"/>
      <c r="F529" s="49"/>
      <c r="G529" s="49"/>
      <c r="H529" s="49"/>
      <c r="I529" s="49"/>
    </row>
    <row r="530" s="44" customFormat="1" spans="1:9">
      <c r="A530" s="46"/>
      <c r="B530" s="47"/>
      <c r="C530" s="48"/>
      <c r="D530" s="49"/>
      <c r="E530" s="46"/>
      <c r="F530" s="49"/>
      <c r="G530" s="49"/>
      <c r="H530" s="49"/>
      <c r="I530" s="49"/>
    </row>
    <row r="531" s="44" customFormat="1" spans="1:9">
      <c r="A531" s="46"/>
      <c r="B531" s="47"/>
      <c r="C531" s="48"/>
      <c r="D531" s="49"/>
      <c r="E531" s="46"/>
      <c r="F531" s="49"/>
      <c r="G531" s="49"/>
      <c r="H531" s="49"/>
      <c r="I531" s="49"/>
    </row>
    <row r="532" s="44" customFormat="1" spans="1:9">
      <c r="A532" s="46"/>
      <c r="B532" s="47"/>
      <c r="C532" s="48"/>
      <c r="D532" s="49"/>
      <c r="E532" s="46"/>
      <c r="F532" s="49"/>
      <c r="G532" s="49"/>
      <c r="H532" s="49"/>
      <c r="I532" s="49"/>
    </row>
    <row r="533" s="45" customFormat="1" spans="1:9">
      <c r="A533" s="46"/>
      <c r="B533" s="47"/>
      <c r="C533" s="48"/>
      <c r="D533" s="49"/>
      <c r="E533" s="46"/>
      <c r="F533" s="49"/>
      <c r="G533" s="49"/>
      <c r="H533" s="49"/>
      <c r="I533" s="49"/>
    </row>
  </sheetData>
  <autoFilter ref="A1:I502">
    <extLst/>
  </autoFilter>
  <conditionalFormatting sqref="D77">
    <cfRule type="duplicateValues" dxfId="0" priority="51"/>
  </conditionalFormatting>
  <conditionalFormatting sqref="D246">
    <cfRule type="duplicateValues" dxfId="0" priority="32"/>
  </conditionalFormatting>
  <conditionalFormatting sqref="D275">
    <cfRule type="duplicateValues" dxfId="0" priority="21"/>
  </conditionalFormatting>
  <conditionalFormatting sqref="D304">
    <cfRule type="duplicateValues" dxfId="0" priority="18"/>
  </conditionalFormatting>
  <conditionalFormatting sqref="D335">
    <cfRule type="duplicateValues" dxfId="0" priority="15"/>
  </conditionalFormatting>
  <conditionalFormatting sqref="D367">
    <cfRule type="duplicateValues" dxfId="0" priority="12"/>
  </conditionalFormatting>
  <conditionalFormatting sqref="D399">
    <cfRule type="duplicateValues" dxfId="0" priority="9"/>
  </conditionalFormatting>
  <conditionalFormatting sqref="D433">
    <cfRule type="duplicateValues" dxfId="0" priority="6"/>
  </conditionalFormatting>
  <conditionalFormatting sqref="D460">
    <cfRule type="duplicateValues" dxfId="0" priority="1"/>
  </conditionalFormatting>
  <conditionalFormatting sqref="D66:D70">
    <cfRule type="duplicateValues" dxfId="0" priority="50"/>
  </conditionalFormatting>
  <conditionalFormatting sqref="D93:D96">
    <cfRule type="duplicateValues" dxfId="0" priority="46"/>
  </conditionalFormatting>
  <conditionalFormatting sqref="D123:D126">
    <cfRule type="duplicateValues" dxfId="0" priority="43"/>
  </conditionalFormatting>
  <conditionalFormatting sqref="D151:D154">
    <cfRule type="duplicateValues" dxfId="0" priority="40"/>
  </conditionalFormatting>
  <conditionalFormatting sqref="D179:D182">
    <cfRule type="duplicateValues" dxfId="0" priority="37"/>
  </conditionalFormatting>
  <conditionalFormatting sqref="D207:D210">
    <cfRule type="duplicateValues" dxfId="0" priority="34"/>
  </conditionalFormatting>
  <conditionalFormatting sqref="D238:D241">
    <cfRule type="duplicateValues" dxfId="0" priority="31"/>
  </conditionalFormatting>
  <conditionalFormatting sqref="D268:D271">
    <cfRule type="duplicateValues" dxfId="0" priority="20"/>
  </conditionalFormatting>
  <conditionalFormatting sqref="D297:D300">
    <cfRule type="duplicateValues" dxfId="0" priority="17"/>
  </conditionalFormatting>
  <conditionalFormatting sqref="D328:D331">
    <cfRule type="duplicateValues" dxfId="0" priority="14"/>
  </conditionalFormatting>
  <conditionalFormatting sqref="D360:D363">
    <cfRule type="duplicateValues" dxfId="0" priority="11"/>
  </conditionalFormatting>
  <conditionalFormatting sqref="D392:D395">
    <cfRule type="duplicateValues" dxfId="0" priority="8"/>
  </conditionalFormatting>
  <conditionalFormatting sqref="D426:D429">
    <cfRule type="duplicateValues" dxfId="0" priority="5"/>
  </conditionalFormatting>
  <conditionalFormatting sqref="D57:D65 D71:D81">
    <cfRule type="duplicateValues" dxfId="0" priority="53"/>
  </conditionalFormatting>
  <conditionalFormatting sqref="D75 D79">
    <cfRule type="duplicateValues" dxfId="0" priority="52"/>
  </conditionalFormatting>
  <conditionalFormatting sqref="D87:D92 D97:D105">
    <cfRule type="duplicateValues" dxfId="0" priority="49"/>
  </conditionalFormatting>
  <conditionalFormatting sqref="D100 D103">
    <cfRule type="duplicateValues" dxfId="0" priority="48"/>
  </conditionalFormatting>
  <conditionalFormatting sqref="D117:D122 D127 D129:D134">
    <cfRule type="duplicateValues" dxfId="0" priority="45"/>
  </conditionalFormatting>
  <conditionalFormatting sqref="D131 D134">
    <cfRule type="duplicateValues" dxfId="0" priority="44"/>
  </conditionalFormatting>
  <conditionalFormatting sqref="D155:D161 D146:D150">
    <cfRule type="duplicateValues" dxfId="0" priority="42"/>
  </conditionalFormatting>
  <conditionalFormatting sqref="D158 D161">
    <cfRule type="duplicateValues" dxfId="0" priority="41"/>
  </conditionalFormatting>
  <conditionalFormatting sqref="D183:D189 D174:D178">
    <cfRule type="duplicateValues" dxfId="0" priority="39"/>
  </conditionalFormatting>
  <conditionalFormatting sqref="D186 D189">
    <cfRule type="duplicateValues" dxfId="0" priority="38"/>
  </conditionalFormatting>
  <conditionalFormatting sqref="D211:D217 D202:D206">
    <cfRule type="duplicateValues" dxfId="0" priority="36"/>
  </conditionalFormatting>
  <conditionalFormatting sqref="D214 D217">
    <cfRule type="duplicateValues" dxfId="0" priority="35"/>
  </conditionalFormatting>
  <conditionalFormatting sqref="D242:D243 D237 D233:D235 D245:D246">
    <cfRule type="duplicateValues" dxfId="0" priority="33"/>
  </conditionalFormatting>
  <conditionalFormatting sqref="D272:D275 D263:D267">
    <cfRule type="duplicateValues" dxfId="0" priority="22"/>
  </conditionalFormatting>
  <conditionalFormatting sqref="D301:D304 D292:D296">
    <cfRule type="duplicateValues" dxfId="0" priority="19"/>
  </conditionalFormatting>
  <conditionalFormatting sqref="D332:D335 D323:D327">
    <cfRule type="duplicateValues" dxfId="0" priority="16"/>
  </conditionalFormatting>
  <conditionalFormatting sqref="D364:D367 D355:D359">
    <cfRule type="duplicateValues" dxfId="0" priority="13"/>
  </conditionalFormatting>
  <conditionalFormatting sqref="D396:D399 D387:D391">
    <cfRule type="duplicateValues" dxfId="0" priority="10"/>
  </conditionalFormatting>
  <conditionalFormatting sqref="D430:D433 D421:D425">
    <cfRule type="duplicateValues" dxfId="0" priority="7"/>
  </conditionalFormatting>
  <pageMargins left="0.7" right="0.7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0"/>
  <sheetViews>
    <sheetView workbookViewId="0">
      <pane ySplit="1" topLeftCell="A1640" activePane="bottomLeft" state="frozen"/>
      <selection/>
      <selection pane="bottomLeft" activeCell="I1664" sqref="I1664"/>
    </sheetView>
  </sheetViews>
  <sheetFormatPr defaultColWidth="9" defaultRowHeight="13.5"/>
  <cols>
    <col min="1" max="1" width="6.625" style="14" customWidth="1"/>
    <col min="2" max="2" width="15.2583333333333" style="15" customWidth="1"/>
    <col min="3" max="3" width="17" style="14" customWidth="1"/>
    <col min="4" max="4" width="15" style="16" customWidth="1"/>
    <col min="5" max="5" width="11.625" style="14" customWidth="1"/>
    <col min="6" max="6" width="25.625" style="14" customWidth="1"/>
    <col min="7" max="7" width="12.7583333333333" style="14" customWidth="1"/>
    <col min="8" max="8" width="13" style="14" customWidth="1"/>
    <col min="9" max="9" width="29.625" style="14" customWidth="1"/>
    <col min="10" max="10" width="23.5" style="17" customWidth="1"/>
    <col min="11" max="16384" width="9" style="14"/>
  </cols>
  <sheetData>
    <row r="1" customFormat="1" ht="35" customHeight="1" spans="1:10">
      <c r="A1" s="18" t="s">
        <v>662</v>
      </c>
      <c r="B1" s="19" t="s">
        <v>667</v>
      </c>
      <c r="C1" s="20" t="s">
        <v>4</v>
      </c>
      <c r="D1" s="20" t="s">
        <v>6</v>
      </c>
      <c r="E1" s="21" t="s">
        <v>668</v>
      </c>
      <c r="F1" s="21" t="s">
        <v>669</v>
      </c>
      <c r="G1" s="22" t="s">
        <v>152</v>
      </c>
      <c r="H1" s="22" t="s">
        <v>153</v>
      </c>
      <c r="I1" s="22" t="s">
        <v>14</v>
      </c>
      <c r="J1" s="29" t="s">
        <v>154</v>
      </c>
    </row>
    <row r="2" customFormat="1" ht="20.1" customHeight="1" spans="1:10">
      <c r="A2" s="4">
        <f t="shared" ref="A2:A7" si="0">ROW()-1</f>
        <v>1</v>
      </c>
      <c r="B2" s="23">
        <v>44652</v>
      </c>
      <c r="C2" s="5">
        <v>121017</v>
      </c>
      <c r="D2" s="24" t="s">
        <v>71</v>
      </c>
      <c r="E2" s="25">
        <v>8</v>
      </c>
      <c r="F2" s="26">
        <f>IFERROR(IF(VLOOKUP(C2,水车基础信息!B$2:F$10,5,0)=0,"输入水车基础数据",VLOOKUP(C2,水车基础信息!B$2:F$10,5,0)*E2),"输入水车基础数据")</f>
        <v>81.16</v>
      </c>
      <c r="G2" s="27"/>
      <c r="H2" s="28"/>
      <c r="I2" s="30"/>
      <c r="J2" s="31" t="str">
        <f>YEAR(B2)&amp;MONTH(B2)&amp;D2</f>
        <v>20224闽AU8195</v>
      </c>
    </row>
    <row r="3" customFormat="1" ht="20.1" customHeight="1" spans="1:10">
      <c r="A3" s="4">
        <f t="shared" si="0"/>
        <v>2</v>
      </c>
      <c r="B3" s="23">
        <v>44653</v>
      </c>
      <c r="C3" s="5">
        <v>121017</v>
      </c>
      <c r="D3" s="24" t="s">
        <v>71</v>
      </c>
      <c r="E3" s="25">
        <v>8</v>
      </c>
      <c r="F3" s="26">
        <f>IFERROR(IF(VLOOKUP(C3,水车基础信息!B$2:F$10,5,0)=0,"输入水车基础数据",VLOOKUP(C3,水车基础信息!B$2:F$10,5,0)*E3),"输入水车基础数据")</f>
        <v>81.16</v>
      </c>
      <c r="G3" s="27"/>
      <c r="H3" s="28"/>
      <c r="I3" s="30"/>
      <c r="J3" s="31" t="str">
        <f t="shared" ref="J3:J50" si="1">YEAR(B3)&amp;MONTH(B3)&amp;D3</f>
        <v>20224闽AU8195</v>
      </c>
    </row>
    <row r="4" customFormat="1" ht="20.1" customHeight="1" spans="1:10">
      <c r="A4" s="4">
        <f t="shared" si="0"/>
        <v>3</v>
      </c>
      <c r="B4" s="23">
        <v>44654</v>
      </c>
      <c r="C4" s="5">
        <v>121017</v>
      </c>
      <c r="D4" s="24" t="s">
        <v>71</v>
      </c>
      <c r="E4" s="25">
        <v>8</v>
      </c>
      <c r="F4" s="26">
        <f>IFERROR(IF(VLOOKUP(C4,水车基础信息!B$2:F$10,5,0)=0,"输入水车基础数据",VLOOKUP(C4,水车基础信息!B$2:F$10,5,0)*E4),"输入水车基础数据")</f>
        <v>81.16</v>
      </c>
      <c r="G4" s="27"/>
      <c r="H4" s="28"/>
      <c r="I4" s="30"/>
      <c r="J4" s="31" t="str">
        <f t="shared" si="1"/>
        <v>20224闽AU8195</v>
      </c>
    </row>
    <row r="5" customFormat="1" ht="20.1" customHeight="1" spans="1:10">
      <c r="A5" s="4">
        <f t="shared" si="0"/>
        <v>4</v>
      </c>
      <c r="B5" s="23">
        <v>44655</v>
      </c>
      <c r="C5" s="5">
        <v>121017</v>
      </c>
      <c r="D5" s="24" t="s">
        <v>71</v>
      </c>
      <c r="E5" s="25">
        <v>8</v>
      </c>
      <c r="F5" s="26">
        <f>IFERROR(IF(VLOOKUP(C5,水车基础信息!B$2:F$10,5,0)=0,"输入水车基础数据",VLOOKUP(C5,水车基础信息!B$2:F$10,5,0)*E5),"输入水车基础数据")</f>
        <v>81.16</v>
      </c>
      <c r="G5" s="27"/>
      <c r="H5" s="28"/>
      <c r="I5" s="30"/>
      <c r="J5" s="31" t="str">
        <f t="shared" si="1"/>
        <v>20224闽AU8195</v>
      </c>
    </row>
    <row r="6" customFormat="1" ht="20.1" customHeight="1" spans="1:10">
      <c r="A6" s="4">
        <f t="shared" si="0"/>
        <v>5</v>
      </c>
      <c r="B6" s="23">
        <v>44656</v>
      </c>
      <c r="C6" s="5">
        <v>121017</v>
      </c>
      <c r="D6" s="24" t="s">
        <v>71</v>
      </c>
      <c r="E6" s="25">
        <v>6</v>
      </c>
      <c r="F6" s="26">
        <f>IFERROR(IF(VLOOKUP(C6,水车基础信息!B$2:F$10,5,0)=0,"输入水车基础数据",VLOOKUP(C6,水车基础信息!B$2:F$10,5,0)*E6),"输入水车基础数据")</f>
        <v>60.87</v>
      </c>
      <c r="G6" s="27"/>
      <c r="H6" s="28"/>
      <c r="I6" s="30"/>
      <c r="J6" s="31" t="str">
        <f t="shared" si="1"/>
        <v>20224闽AU8195</v>
      </c>
    </row>
    <row r="7" customFormat="1" ht="20.1" customHeight="1" spans="1:10">
      <c r="A7" s="4">
        <f t="shared" si="0"/>
        <v>6</v>
      </c>
      <c r="B7" s="23">
        <v>44657</v>
      </c>
      <c r="C7" s="5">
        <v>121017</v>
      </c>
      <c r="D7" s="24" t="s">
        <v>71</v>
      </c>
      <c r="E7" s="25">
        <v>8</v>
      </c>
      <c r="F7" s="26">
        <f>IFERROR(IF(VLOOKUP(C7,水车基础信息!B$2:F$10,5,0)=0,"输入水车基础数据",VLOOKUP(C7,水车基础信息!B$2:F$10,5,0)*E7),"输入水车基础数据")</f>
        <v>81.16</v>
      </c>
      <c r="G7" s="27"/>
      <c r="H7" s="28"/>
      <c r="I7" s="30"/>
      <c r="J7" s="31" t="str">
        <f t="shared" si="1"/>
        <v>20224闽AU8195</v>
      </c>
    </row>
    <row r="8" customFormat="1" ht="20.1" customHeight="1" spans="1:10">
      <c r="A8" s="4"/>
      <c r="B8" s="23">
        <v>44658</v>
      </c>
      <c r="C8" s="5">
        <v>121017</v>
      </c>
      <c r="D8" s="24" t="s">
        <v>71</v>
      </c>
      <c r="E8" s="25">
        <v>8</v>
      </c>
      <c r="F8" s="26">
        <f>IFERROR(IF(VLOOKUP(C8,水车基础信息!B$2:F$10,5,0)=0,"输入水车基础数据",VLOOKUP(C8,水车基础信息!B$2:F$10,5,0)*E8),"输入水车基础数据")</f>
        <v>81.16</v>
      </c>
      <c r="G8" s="27"/>
      <c r="H8" s="28"/>
      <c r="I8" s="30"/>
      <c r="J8" s="31" t="str">
        <f t="shared" si="1"/>
        <v>20224闽AU8195</v>
      </c>
    </row>
    <row r="9" customFormat="1" ht="20.1" customHeight="1" spans="1:10">
      <c r="A9" s="4"/>
      <c r="B9" s="23">
        <v>44659</v>
      </c>
      <c r="C9" s="5">
        <v>121017</v>
      </c>
      <c r="D9" s="24" t="s">
        <v>71</v>
      </c>
      <c r="E9" s="25">
        <v>7</v>
      </c>
      <c r="F9" s="26">
        <f>IFERROR(IF(VLOOKUP(C9,水车基础信息!B$2:F$10,5,0)=0,"输入水车基础数据",VLOOKUP(C9,水车基础信息!B$2:F$10,5,0)*E9),"输入水车基础数据")</f>
        <v>71.015</v>
      </c>
      <c r="G9" s="27"/>
      <c r="H9" s="28"/>
      <c r="I9" s="30"/>
      <c r="J9" s="31" t="str">
        <f t="shared" si="1"/>
        <v>20224闽AU8195</v>
      </c>
    </row>
    <row r="10" customFormat="1" ht="20.1" customHeight="1" spans="1:10">
      <c r="A10" s="4"/>
      <c r="B10" s="23">
        <v>44660</v>
      </c>
      <c r="C10" s="5">
        <v>121017</v>
      </c>
      <c r="D10" s="24" t="s">
        <v>71</v>
      </c>
      <c r="E10" s="25">
        <v>8</v>
      </c>
      <c r="F10" s="26">
        <f>IFERROR(IF(VLOOKUP(C10,水车基础信息!B$2:F$10,5,0)=0,"输入水车基础数据",VLOOKUP(C10,水车基础信息!B$2:F$10,5,0)*E10),"输入水车基础数据")</f>
        <v>81.16</v>
      </c>
      <c r="G10" s="27"/>
      <c r="H10" s="28"/>
      <c r="I10" s="30"/>
      <c r="J10" s="31" t="str">
        <f t="shared" si="1"/>
        <v>20224闽AU8195</v>
      </c>
    </row>
    <row r="11" customFormat="1" ht="20.1" customHeight="1" spans="1:10">
      <c r="A11" s="4"/>
      <c r="B11" s="23">
        <v>44661</v>
      </c>
      <c r="C11" s="5">
        <v>121017</v>
      </c>
      <c r="D11" s="24" t="s">
        <v>71</v>
      </c>
      <c r="E11" s="25">
        <v>8</v>
      </c>
      <c r="F11" s="26">
        <f>IFERROR(IF(VLOOKUP(C11,水车基础信息!B$2:F$10,5,0)=0,"输入水车基础数据",VLOOKUP(C11,水车基础信息!B$2:F$10,5,0)*E11),"输入水车基础数据")</f>
        <v>81.16</v>
      </c>
      <c r="G11" s="27"/>
      <c r="H11" s="28"/>
      <c r="I11" s="30"/>
      <c r="J11" s="31" t="str">
        <f t="shared" si="1"/>
        <v>20224闽AU8195</v>
      </c>
    </row>
    <row r="12" customFormat="1" ht="20.1" customHeight="1" spans="1:10">
      <c r="A12" s="4"/>
      <c r="B12" s="23">
        <v>44662</v>
      </c>
      <c r="C12" s="5">
        <v>121017</v>
      </c>
      <c r="D12" s="24" t="s">
        <v>71</v>
      </c>
      <c r="E12" s="25">
        <v>10</v>
      </c>
      <c r="F12" s="26">
        <f>IFERROR(IF(VLOOKUP(C12,水车基础信息!B$2:F$10,5,0)=0,"输入水车基础数据",VLOOKUP(C12,水车基础信息!B$2:F$10,5,0)*E12),"输入水车基础数据")</f>
        <v>101.45</v>
      </c>
      <c r="G12" s="27"/>
      <c r="H12" s="28"/>
      <c r="I12" s="30"/>
      <c r="J12" s="31" t="str">
        <f t="shared" si="1"/>
        <v>20224闽AU8195</v>
      </c>
    </row>
    <row r="13" customFormat="1" ht="20.1" customHeight="1" spans="1:10">
      <c r="A13" s="4"/>
      <c r="B13" s="23">
        <v>44663</v>
      </c>
      <c r="C13" s="5">
        <v>121017</v>
      </c>
      <c r="D13" s="24" t="s">
        <v>71</v>
      </c>
      <c r="E13" s="25">
        <v>8</v>
      </c>
      <c r="F13" s="26">
        <f>IFERROR(IF(VLOOKUP(C13,水车基础信息!B$2:F$10,5,0)=0,"输入水车基础数据",VLOOKUP(C13,水车基础信息!B$2:F$10,5,0)*E13),"输入水车基础数据")</f>
        <v>81.16</v>
      </c>
      <c r="G13" s="27"/>
      <c r="H13" s="28"/>
      <c r="I13" s="30"/>
      <c r="J13" s="31" t="str">
        <f t="shared" si="1"/>
        <v>20224闽AU8195</v>
      </c>
    </row>
    <row r="14" customFormat="1" ht="20.1" customHeight="1" spans="1:10">
      <c r="A14" s="4"/>
      <c r="B14" s="23">
        <v>44664</v>
      </c>
      <c r="C14" s="5">
        <v>121017</v>
      </c>
      <c r="D14" s="24" t="s">
        <v>71</v>
      </c>
      <c r="E14" s="25">
        <v>8</v>
      </c>
      <c r="F14" s="26">
        <f>IFERROR(IF(VLOOKUP(C14,水车基础信息!B$2:F$10,5,0)=0,"输入水车基础数据",VLOOKUP(C14,水车基础信息!B$2:F$10,5,0)*E14),"输入水车基础数据")</f>
        <v>81.16</v>
      </c>
      <c r="G14" s="27"/>
      <c r="H14" s="28"/>
      <c r="I14" s="30"/>
      <c r="J14" s="31" t="str">
        <f t="shared" si="1"/>
        <v>20224闽AU8195</v>
      </c>
    </row>
    <row r="15" customFormat="1" ht="20.1" customHeight="1" spans="1:10">
      <c r="A15" s="4"/>
      <c r="B15" s="23">
        <v>44665</v>
      </c>
      <c r="C15" s="5">
        <v>121017</v>
      </c>
      <c r="D15" s="24" t="s">
        <v>71</v>
      </c>
      <c r="E15" s="25">
        <v>8</v>
      </c>
      <c r="F15" s="26">
        <f>IFERROR(IF(VLOOKUP(C15,水车基础信息!B$2:F$10,5,0)=0,"输入水车基础数据",VLOOKUP(C15,水车基础信息!B$2:F$10,5,0)*E15),"输入水车基础数据")</f>
        <v>81.16</v>
      </c>
      <c r="G15" s="27"/>
      <c r="H15" s="28"/>
      <c r="I15" s="30"/>
      <c r="J15" s="31" t="str">
        <f t="shared" si="1"/>
        <v>20224闽AU8195</v>
      </c>
    </row>
    <row r="16" customFormat="1" ht="20.1" customHeight="1" spans="1:10">
      <c r="A16" s="4"/>
      <c r="B16" s="23">
        <v>44666</v>
      </c>
      <c r="C16" s="5">
        <v>121017</v>
      </c>
      <c r="D16" s="24" t="s">
        <v>71</v>
      </c>
      <c r="E16" s="25">
        <v>9</v>
      </c>
      <c r="F16" s="26">
        <f>IFERROR(IF(VLOOKUP(C16,水车基础信息!B$2:F$10,5,0)=0,"输入水车基础数据",VLOOKUP(C16,水车基础信息!B$2:F$10,5,0)*E16),"输入水车基础数据")</f>
        <v>91.305</v>
      </c>
      <c r="G16" s="27"/>
      <c r="H16" s="28"/>
      <c r="I16" s="30"/>
      <c r="J16" s="31" t="str">
        <f t="shared" si="1"/>
        <v>20224闽AU8195</v>
      </c>
    </row>
    <row r="17" customFormat="1" ht="20.1" customHeight="1" spans="1:10">
      <c r="A17" s="4"/>
      <c r="B17" s="23">
        <v>44667</v>
      </c>
      <c r="C17" s="5">
        <v>121017</v>
      </c>
      <c r="D17" s="24" t="s">
        <v>71</v>
      </c>
      <c r="E17" s="25">
        <v>8</v>
      </c>
      <c r="F17" s="26">
        <f>IFERROR(IF(VLOOKUP(C17,水车基础信息!B$2:F$10,5,0)=0,"输入水车基础数据",VLOOKUP(C17,水车基础信息!B$2:F$10,5,0)*E17),"输入水车基础数据")</f>
        <v>81.16</v>
      </c>
      <c r="G17" s="27"/>
      <c r="H17" s="28"/>
      <c r="I17" s="30"/>
      <c r="J17" s="31" t="str">
        <f t="shared" si="1"/>
        <v>20224闽AU8195</v>
      </c>
    </row>
    <row r="18" customFormat="1" ht="20.1" customHeight="1" spans="1:10">
      <c r="A18" s="4"/>
      <c r="B18" s="23">
        <v>44668</v>
      </c>
      <c r="C18" s="5">
        <v>121017</v>
      </c>
      <c r="D18" s="24" t="s">
        <v>71</v>
      </c>
      <c r="E18" s="25">
        <v>8</v>
      </c>
      <c r="F18" s="26">
        <f>IFERROR(IF(VLOOKUP(C18,水车基础信息!B$2:F$10,5,0)=0,"输入水车基础数据",VLOOKUP(C18,水车基础信息!B$2:F$10,5,0)*E18),"输入水车基础数据")</f>
        <v>81.16</v>
      </c>
      <c r="G18" s="27"/>
      <c r="H18" s="28"/>
      <c r="I18" s="30"/>
      <c r="J18" s="31" t="str">
        <f t="shared" si="1"/>
        <v>20224闽AU8195</v>
      </c>
    </row>
    <row r="19" customFormat="1" ht="20.1" customHeight="1" spans="1:10">
      <c r="A19" s="4"/>
      <c r="B19" s="23">
        <v>44669</v>
      </c>
      <c r="C19" s="5">
        <v>121017</v>
      </c>
      <c r="D19" s="24" t="s">
        <v>71</v>
      </c>
      <c r="E19" s="25">
        <v>7</v>
      </c>
      <c r="F19" s="26">
        <f>IFERROR(IF(VLOOKUP(C19,水车基础信息!B$2:F$10,5,0)=0,"输入水车基础数据",VLOOKUP(C19,水车基础信息!B$2:F$10,5,0)*E19),"输入水车基础数据")</f>
        <v>71.015</v>
      </c>
      <c r="G19" s="27"/>
      <c r="H19" s="28"/>
      <c r="I19" s="30"/>
      <c r="J19" s="31" t="str">
        <f t="shared" si="1"/>
        <v>20224闽AU8195</v>
      </c>
    </row>
    <row r="20" customFormat="1" ht="20.1" customHeight="1" spans="1:10">
      <c r="A20" s="4"/>
      <c r="B20" s="23">
        <v>44670</v>
      </c>
      <c r="C20" s="5">
        <v>121017</v>
      </c>
      <c r="D20" s="24" t="s">
        <v>71</v>
      </c>
      <c r="E20" s="25">
        <v>8</v>
      </c>
      <c r="F20" s="26">
        <f>IFERROR(IF(VLOOKUP(C20,水车基础信息!B$2:F$10,5,0)=0,"输入水车基础数据",VLOOKUP(C20,水车基础信息!B$2:F$10,5,0)*E20),"输入水车基础数据")</f>
        <v>81.16</v>
      </c>
      <c r="G20" s="27"/>
      <c r="H20" s="28"/>
      <c r="I20" s="30"/>
      <c r="J20" s="31" t="str">
        <f t="shared" si="1"/>
        <v>20224闽AU8195</v>
      </c>
    </row>
    <row r="21" customFormat="1" ht="20.1" customHeight="1" spans="1:10">
      <c r="A21" s="4"/>
      <c r="B21" s="23">
        <v>44671</v>
      </c>
      <c r="C21" s="5">
        <v>121017</v>
      </c>
      <c r="D21" s="24" t="s">
        <v>71</v>
      </c>
      <c r="E21" s="25">
        <v>8</v>
      </c>
      <c r="F21" s="26">
        <f>IFERROR(IF(VLOOKUP(C21,水车基础信息!B$2:F$10,5,0)=0,"输入水车基础数据",VLOOKUP(C21,水车基础信息!B$2:F$10,5,0)*E21),"输入水车基础数据")</f>
        <v>81.16</v>
      </c>
      <c r="G21" s="27"/>
      <c r="H21" s="28"/>
      <c r="I21" s="30"/>
      <c r="J21" s="31" t="str">
        <f t="shared" si="1"/>
        <v>20224闽AU8195</v>
      </c>
    </row>
    <row r="22" customFormat="1" ht="20.1" customHeight="1" spans="1:10">
      <c r="A22" s="4"/>
      <c r="B22" s="23">
        <v>44672</v>
      </c>
      <c r="C22" s="5">
        <v>121017</v>
      </c>
      <c r="D22" s="24" t="s">
        <v>71</v>
      </c>
      <c r="E22" s="25">
        <v>8</v>
      </c>
      <c r="F22" s="26">
        <f>IFERROR(IF(VLOOKUP(C22,水车基础信息!B$2:F$10,5,0)=0,"输入水车基础数据",VLOOKUP(C22,水车基础信息!B$2:F$10,5,0)*E22),"输入水车基础数据")</f>
        <v>81.16</v>
      </c>
      <c r="G22" s="27"/>
      <c r="H22" s="28"/>
      <c r="I22" s="30"/>
      <c r="J22" s="31" t="str">
        <f t="shared" si="1"/>
        <v>20224闽AU8195</v>
      </c>
    </row>
    <row r="23" customFormat="1" ht="20.1" customHeight="1" spans="1:10">
      <c r="A23" s="4"/>
      <c r="B23" s="23">
        <v>44673</v>
      </c>
      <c r="C23" s="5">
        <v>121017</v>
      </c>
      <c r="D23" s="24" t="s">
        <v>71</v>
      </c>
      <c r="E23" s="25">
        <v>9</v>
      </c>
      <c r="F23" s="26">
        <f>IFERROR(IF(VLOOKUP(C23,水车基础信息!B$2:F$10,5,0)=0,"输入水车基础数据",VLOOKUP(C23,水车基础信息!B$2:F$10,5,0)*E23),"输入水车基础数据")</f>
        <v>91.305</v>
      </c>
      <c r="G23" s="27"/>
      <c r="H23" s="28"/>
      <c r="I23" s="30"/>
      <c r="J23" s="31" t="str">
        <f t="shared" si="1"/>
        <v>20224闽AU8195</v>
      </c>
    </row>
    <row r="24" customFormat="1" ht="20.1" customHeight="1" spans="1:10">
      <c r="A24" s="4"/>
      <c r="B24" s="23">
        <v>44674</v>
      </c>
      <c r="C24" s="5">
        <v>121017</v>
      </c>
      <c r="D24" s="24" t="s">
        <v>71</v>
      </c>
      <c r="E24" s="25">
        <v>8</v>
      </c>
      <c r="F24" s="26">
        <f>IFERROR(IF(VLOOKUP(C24,水车基础信息!B$2:F$10,5,0)=0,"输入水车基础数据",VLOOKUP(C24,水车基础信息!B$2:F$10,5,0)*E24),"输入水车基础数据")</f>
        <v>81.16</v>
      </c>
      <c r="G24" s="27"/>
      <c r="H24" s="28"/>
      <c r="I24" s="30"/>
      <c r="J24" s="31" t="str">
        <f t="shared" si="1"/>
        <v>20224闽AU8195</v>
      </c>
    </row>
    <row r="25" customFormat="1" ht="20.1" customHeight="1" spans="1:10">
      <c r="A25" s="4"/>
      <c r="B25" s="23">
        <v>44675</v>
      </c>
      <c r="C25" s="5">
        <v>121017</v>
      </c>
      <c r="D25" s="24" t="s">
        <v>71</v>
      </c>
      <c r="E25" s="25">
        <v>8</v>
      </c>
      <c r="F25" s="26">
        <f>IFERROR(IF(VLOOKUP(C25,水车基础信息!B$2:F$10,5,0)=0,"输入水车基础数据",VLOOKUP(C25,水车基础信息!B$2:F$10,5,0)*E25),"输入水车基础数据")</f>
        <v>81.16</v>
      </c>
      <c r="G25" s="27"/>
      <c r="H25" s="28"/>
      <c r="I25" s="30"/>
      <c r="J25" s="31" t="str">
        <f t="shared" si="1"/>
        <v>20224闽AU8195</v>
      </c>
    </row>
    <row r="26" customFormat="1" ht="20.1" customHeight="1" spans="1:10">
      <c r="A26" s="4"/>
      <c r="B26" s="23">
        <v>44676</v>
      </c>
      <c r="C26" s="5">
        <v>121017</v>
      </c>
      <c r="D26" s="24" t="s">
        <v>71</v>
      </c>
      <c r="E26" s="25">
        <v>8</v>
      </c>
      <c r="F26" s="26">
        <f>IFERROR(IF(VLOOKUP(C26,水车基础信息!B$2:F$10,5,0)=0,"输入水车基础数据",VLOOKUP(C26,水车基础信息!B$2:F$10,5,0)*E26),"输入水车基础数据")</f>
        <v>81.16</v>
      </c>
      <c r="G26" s="27"/>
      <c r="H26" s="28"/>
      <c r="I26" s="30"/>
      <c r="J26" s="31" t="str">
        <f t="shared" si="1"/>
        <v>20224闽AU8195</v>
      </c>
    </row>
    <row r="27" customFormat="1" ht="20.1" customHeight="1" spans="1:10">
      <c r="A27" s="4"/>
      <c r="B27" s="23">
        <v>44677</v>
      </c>
      <c r="C27" s="5">
        <v>121017</v>
      </c>
      <c r="D27" s="24" t="s">
        <v>71</v>
      </c>
      <c r="E27" s="25">
        <v>9</v>
      </c>
      <c r="F27" s="26">
        <f>IFERROR(IF(VLOOKUP(C27,水车基础信息!B$2:F$10,5,0)=0,"输入水车基础数据",VLOOKUP(C27,水车基础信息!B$2:F$10,5,0)*E27),"输入水车基础数据")</f>
        <v>91.305</v>
      </c>
      <c r="G27" s="27"/>
      <c r="H27" s="28"/>
      <c r="I27" s="30"/>
      <c r="J27" s="31" t="str">
        <f t="shared" si="1"/>
        <v>20224闽AU8195</v>
      </c>
    </row>
    <row r="28" customFormat="1" ht="20.1" customHeight="1" spans="1:10">
      <c r="A28" s="4">
        <f>ROW()-1</f>
        <v>27</v>
      </c>
      <c r="B28" s="23">
        <v>44678</v>
      </c>
      <c r="C28" s="5">
        <v>121017</v>
      </c>
      <c r="D28" s="24" t="s">
        <v>71</v>
      </c>
      <c r="E28" s="25">
        <v>8</v>
      </c>
      <c r="F28" s="26">
        <f>IFERROR(IF(VLOOKUP(C28,水车基础信息!B$2:F$10,5,0)=0,"输入水车基础数据",VLOOKUP(C28,水车基础信息!B$2:F$10,5,0)*E28),"输入水车基础数据")</f>
        <v>81.16</v>
      </c>
      <c r="G28" s="27"/>
      <c r="H28" s="28"/>
      <c r="I28" s="30"/>
      <c r="J28" s="31" t="str">
        <f t="shared" si="1"/>
        <v>20224闽AU8195</v>
      </c>
    </row>
    <row r="29" customFormat="1" ht="20.1" customHeight="1" spans="1:10">
      <c r="A29" s="4">
        <f>ROW()-1</f>
        <v>28</v>
      </c>
      <c r="B29" s="23">
        <v>44679</v>
      </c>
      <c r="C29" s="5">
        <v>121017</v>
      </c>
      <c r="D29" s="24" t="s">
        <v>71</v>
      </c>
      <c r="E29" s="25">
        <v>8</v>
      </c>
      <c r="F29" s="26">
        <f>IFERROR(IF(VLOOKUP(C29,水车基础信息!B$2:F$10,5,0)=0,"输入水车基础数据",VLOOKUP(C29,水车基础信息!B$2:F$10,5,0)*E29),"输入水车基础数据")</f>
        <v>81.16</v>
      </c>
      <c r="G29" s="27"/>
      <c r="H29" s="28"/>
      <c r="I29" s="30"/>
      <c r="J29" s="31" t="str">
        <f t="shared" si="1"/>
        <v>20224闽AU8195</v>
      </c>
    </row>
    <row r="30" customFormat="1" ht="20.1" customHeight="1" spans="1:10">
      <c r="A30" s="4">
        <f>ROW()-1</f>
        <v>29</v>
      </c>
      <c r="B30" s="23">
        <v>44680</v>
      </c>
      <c r="C30" s="5">
        <v>121017</v>
      </c>
      <c r="D30" s="24" t="s">
        <v>71</v>
      </c>
      <c r="E30" s="25">
        <v>8</v>
      </c>
      <c r="F30" s="26">
        <f>IFERROR(IF(VLOOKUP(C30,水车基础信息!B$2:F$10,5,0)=0,"输入水车基础数据",VLOOKUP(C30,水车基础信息!B$2:F$10,5,0)*E30),"输入水车基础数据")</f>
        <v>81.16</v>
      </c>
      <c r="G30" s="27"/>
      <c r="H30" s="28"/>
      <c r="I30" s="30"/>
      <c r="J30" s="31" t="str">
        <f t="shared" si="1"/>
        <v>20224闽AU8195</v>
      </c>
    </row>
    <row r="31" customFormat="1" ht="20.1" customHeight="1" spans="1:10">
      <c r="A31" s="4">
        <f>ROW()-1</f>
        <v>30</v>
      </c>
      <c r="B31" s="23">
        <v>44681</v>
      </c>
      <c r="C31" s="5">
        <v>121017</v>
      </c>
      <c r="D31" s="24" t="s">
        <v>71</v>
      </c>
      <c r="E31" s="25">
        <v>8</v>
      </c>
      <c r="F31" s="26">
        <f>IFERROR(IF(VLOOKUP(C31,水车基础信息!B$2:F$10,5,0)=0,"输入水车基础数据",VLOOKUP(C31,水车基础信息!B$2:F$10,5,0)*E31),"输入水车基础数据")</f>
        <v>81.16</v>
      </c>
      <c r="G31" s="27"/>
      <c r="H31" s="28"/>
      <c r="I31" s="30"/>
      <c r="J31" s="31" t="str">
        <f t="shared" si="1"/>
        <v>20224闽AU8195</v>
      </c>
    </row>
    <row r="32" customFormat="1" ht="20.1" customHeight="1" spans="1:10">
      <c r="A32" s="4">
        <f>ROW()-1</f>
        <v>31</v>
      </c>
      <c r="B32" s="23">
        <v>44652</v>
      </c>
      <c r="C32" s="5">
        <v>121018</v>
      </c>
      <c r="D32" s="24" t="s">
        <v>68</v>
      </c>
      <c r="E32" s="25">
        <v>8</v>
      </c>
      <c r="F32" s="26">
        <f>IFERROR(IF(VLOOKUP(C32,水车基础信息!B$2:F$10,5,0)=0,"输入水车基础数据",VLOOKUP(C32,水车基础信息!B$2:F$10,5,0)*E32),"输入水车基础数据")</f>
        <v>81.16</v>
      </c>
      <c r="G32" s="27"/>
      <c r="H32" s="28"/>
      <c r="I32" s="30"/>
      <c r="J32" s="31" t="str">
        <f t="shared" si="1"/>
        <v>20224闽AU7993</v>
      </c>
    </row>
    <row r="33" customFormat="1" ht="20.1" customHeight="1" spans="1:10">
      <c r="A33" s="4">
        <f t="shared" ref="A33:A42" si="2">ROW()-1</f>
        <v>32</v>
      </c>
      <c r="B33" s="23">
        <v>44654</v>
      </c>
      <c r="C33" s="5">
        <v>121018</v>
      </c>
      <c r="D33" s="24" t="s">
        <v>68</v>
      </c>
      <c r="E33" s="25">
        <v>8</v>
      </c>
      <c r="F33" s="26">
        <f>IFERROR(IF(VLOOKUP(C33,水车基础信息!B$2:F$10,5,0)=0,"输入水车基础数据",VLOOKUP(C33,水车基础信息!B$2:F$10,5,0)*E33),"输入水车基础数据")</f>
        <v>81.16</v>
      </c>
      <c r="G33" s="27"/>
      <c r="H33" s="28"/>
      <c r="I33" s="30"/>
      <c r="J33" s="31" t="str">
        <f t="shared" si="1"/>
        <v>20224闽AU7993</v>
      </c>
    </row>
    <row r="34" customFormat="1" ht="20.1" customHeight="1" spans="1:10">
      <c r="A34" s="4">
        <f t="shared" si="2"/>
        <v>33</v>
      </c>
      <c r="B34" s="23">
        <v>44656</v>
      </c>
      <c r="C34" s="5">
        <v>121018</v>
      </c>
      <c r="D34" s="24" t="s">
        <v>68</v>
      </c>
      <c r="E34" s="25">
        <v>8</v>
      </c>
      <c r="F34" s="26">
        <f>IFERROR(IF(VLOOKUP(C34,水车基础信息!B$2:F$10,5,0)=0,"输入水车基础数据",VLOOKUP(C34,水车基础信息!B$2:F$10,5,0)*E34),"输入水车基础数据")</f>
        <v>81.16</v>
      </c>
      <c r="G34" s="27"/>
      <c r="H34" s="28"/>
      <c r="I34" s="30"/>
      <c r="J34" s="31" t="str">
        <f t="shared" si="1"/>
        <v>20224闽AU7993</v>
      </c>
    </row>
    <row r="35" customFormat="1" ht="20.1" customHeight="1" spans="1:10">
      <c r="A35" s="4">
        <f t="shared" si="2"/>
        <v>34</v>
      </c>
      <c r="B35" s="23">
        <v>44657</v>
      </c>
      <c r="C35" s="5">
        <v>121018</v>
      </c>
      <c r="D35" s="24" t="s">
        <v>68</v>
      </c>
      <c r="E35" s="25">
        <v>8</v>
      </c>
      <c r="F35" s="26">
        <f>IFERROR(IF(VLOOKUP(C35,水车基础信息!B$2:F$10,5,0)=0,"输入水车基础数据",VLOOKUP(C35,水车基础信息!B$2:F$10,5,0)*E35),"输入水车基础数据")</f>
        <v>81.16</v>
      </c>
      <c r="G35" s="27"/>
      <c r="H35" s="28"/>
      <c r="I35" s="30"/>
      <c r="J35" s="31" t="str">
        <f t="shared" si="1"/>
        <v>20224闽AU7993</v>
      </c>
    </row>
    <row r="36" customFormat="1" ht="20.1" customHeight="1" spans="1:10">
      <c r="A36" s="4">
        <f t="shared" si="2"/>
        <v>35</v>
      </c>
      <c r="B36" s="23">
        <v>44659</v>
      </c>
      <c r="C36" s="5">
        <v>121018</v>
      </c>
      <c r="D36" s="24" t="s">
        <v>68</v>
      </c>
      <c r="E36" s="25">
        <v>8</v>
      </c>
      <c r="F36" s="26">
        <f>IFERROR(IF(VLOOKUP(C36,水车基础信息!B$2:F$10,5,0)=0,"输入水车基础数据",VLOOKUP(C36,水车基础信息!B$2:F$10,5,0)*E36),"输入水车基础数据")</f>
        <v>81.16</v>
      </c>
      <c r="G36" s="27"/>
      <c r="H36" s="28"/>
      <c r="I36" s="30"/>
      <c r="J36" s="31" t="str">
        <f t="shared" si="1"/>
        <v>20224闽AU7993</v>
      </c>
    </row>
    <row r="37" customFormat="1" ht="20.1" customHeight="1" spans="1:10">
      <c r="A37" s="4">
        <f t="shared" si="2"/>
        <v>36</v>
      </c>
      <c r="B37" s="23">
        <v>44661</v>
      </c>
      <c r="C37" s="5">
        <v>121018</v>
      </c>
      <c r="D37" s="24" t="s">
        <v>68</v>
      </c>
      <c r="E37" s="25">
        <v>8</v>
      </c>
      <c r="F37" s="26">
        <f>IFERROR(IF(VLOOKUP(C37,水车基础信息!B$2:F$10,5,0)=0,"输入水车基础数据",VLOOKUP(C37,水车基础信息!B$2:F$10,5,0)*E37),"输入水车基础数据")</f>
        <v>81.16</v>
      </c>
      <c r="G37" s="27"/>
      <c r="H37" s="28"/>
      <c r="I37" s="30"/>
      <c r="J37" s="31" t="str">
        <f t="shared" si="1"/>
        <v>20224闽AU7993</v>
      </c>
    </row>
    <row r="38" customFormat="1" ht="20.1" customHeight="1" spans="1:10">
      <c r="A38" s="4">
        <f t="shared" si="2"/>
        <v>37</v>
      </c>
      <c r="B38" s="23">
        <v>44662</v>
      </c>
      <c r="C38" s="5">
        <v>121018</v>
      </c>
      <c r="D38" s="24" t="s">
        <v>68</v>
      </c>
      <c r="E38" s="25">
        <v>8</v>
      </c>
      <c r="F38" s="26">
        <f>IFERROR(IF(VLOOKUP(C38,水车基础信息!B$2:F$10,5,0)=0,"输入水车基础数据",VLOOKUP(C38,水车基础信息!B$2:F$10,5,0)*E38),"输入水车基础数据")</f>
        <v>81.16</v>
      </c>
      <c r="G38" s="27"/>
      <c r="H38" s="28"/>
      <c r="I38" s="30"/>
      <c r="J38" s="31" t="str">
        <f t="shared" si="1"/>
        <v>20224闽AU7993</v>
      </c>
    </row>
    <row r="39" customFormat="1" ht="18" customHeight="1" spans="1:10">
      <c r="A39" s="4">
        <f t="shared" si="2"/>
        <v>38</v>
      </c>
      <c r="B39" s="23">
        <v>44665</v>
      </c>
      <c r="C39" s="5">
        <v>121018</v>
      </c>
      <c r="D39" s="24" t="s">
        <v>68</v>
      </c>
      <c r="E39" s="25">
        <v>8</v>
      </c>
      <c r="F39" s="26">
        <f>IFERROR(IF(VLOOKUP(C39,水车基础信息!B$2:F$10,5,0)=0,"输入水车基础数据",VLOOKUP(C39,水车基础信息!B$2:F$10,5,0)*E39),"输入水车基础数据")</f>
        <v>81.16</v>
      </c>
      <c r="G39" s="27"/>
      <c r="H39" s="28"/>
      <c r="I39" s="30"/>
      <c r="J39" s="31" t="str">
        <f t="shared" si="1"/>
        <v>20224闽AU7993</v>
      </c>
    </row>
    <row r="40" customFormat="1" ht="20.1" customHeight="1" spans="1:10">
      <c r="A40" s="4">
        <f t="shared" si="2"/>
        <v>39</v>
      </c>
      <c r="B40" s="23">
        <v>44667</v>
      </c>
      <c r="C40" s="5">
        <v>121018</v>
      </c>
      <c r="D40" s="24" t="s">
        <v>68</v>
      </c>
      <c r="E40" s="25">
        <v>8</v>
      </c>
      <c r="F40" s="26">
        <f>IFERROR(IF(VLOOKUP(C40,水车基础信息!B$2:F$10,5,0)=0,"输入水车基础数据",VLOOKUP(C40,水车基础信息!B$2:F$10,5,0)*E40),"输入水车基础数据")</f>
        <v>81.16</v>
      </c>
      <c r="G40" s="27"/>
      <c r="H40" s="28"/>
      <c r="I40" s="30"/>
      <c r="J40" s="31" t="str">
        <f t="shared" si="1"/>
        <v>20224闽AU7993</v>
      </c>
    </row>
    <row r="41" customFormat="1" ht="20.1" customHeight="1" spans="1:10">
      <c r="A41" s="4">
        <f t="shared" si="2"/>
        <v>40</v>
      </c>
      <c r="B41" s="23">
        <v>44668</v>
      </c>
      <c r="C41" s="5">
        <v>121018</v>
      </c>
      <c r="D41" s="24" t="s">
        <v>68</v>
      </c>
      <c r="E41" s="25">
        <v>8</v>
      </c>
      <c r="F41" s="26">
        <f>IFERROR(IF(VLOOKUP(C41,水车基础信息!B$2:F$10,5,0)=0,"输入水车基础数据",VLOOKUP(C41,水车基础信息!B$2:F$10,5,0)*E41),"输入水车基础数据")</f>
        <v>81.16</v>
      </c>
      <c r="G41" s="27"/>
      <c r="H41" s="28"/>
      <c r="I41" s="30"/>
      <c r="J41" s="31" t="str">
        <f t="shared" si="1"/>
        <v>20224闽AU7993</v>
      </c>
    </row>
    <row r="42" customFormat="1" ht="20.1" customHeight="1" spans="1:10">
      <c r="A42" s="4">
        <f t="shared" si="2"/>
        <v>41</v>
      </c>
      <c r="B42" s="23">
        <v>44670</v>
      </c>
      <c r="C42" s="5">
        <v>121018</v>
      </c>
      <c r="D42" s="24" t="s">
        <v>68</v>
      </c>
      <c r="E42" s="25">
        <v>8</v>
      </c>
      <c r="F42" s="26">
        <f>IFERROR(IF(VLOOKUP(C42,水车基础信息!B$2:F$10,5,0)=0,"输入水车基础数据",VLOOKUP(C42,水车基础信息!B$2:F$10,5,0)*E42),"输入水车基础数据")</f>
        <v>81.16</v>
      </c>
      <c r="G42" s="27"/>
      <c r="H42" s="28"/>
      <c r="I42" s="30"/>
      <c r="J42" s="31" t="str">
        <f t="shared" si="1"/>
        <v>20224闽AU7993</v>
      </c>
    </row>
    <row r="43" customFormat="1" ht="20.1" customHeight="1" spans="1:10">
      <c r="A43" s="4">
        <f t="shared" ref="A43:A52" si="3">ROW()-1</f>
        <v>42</v>
      </c>
      <c r="B43" s="23">
        <v>44672</v>
      </c>
      <c r="C43" s="5">
        <v>121018</v>
      </c>
      <c r="D43" s="24" t="s">
        <v>68</v>
      </c>
      <c r="E43" s="25">
        <v>8</v>
      </c>
      <c r="F43" s="26">
        <f>IFERROR(IF(VLOOKUP(C43,水车基础信息!B$2:F$10,5,0)=0,"输入水车基础数据",VLOOKUP(C43,水车基础信息!B$2:F$10,5,0)*E43),"输入水车基础数据")</f>
        <v>81.16</v>
      </c>
      <c r="G43" s="27"/>
      <c r="H43" s="28"/>
      <c r="I43" s="30"/>
      <c r="J43" s="31" t="str">
        <f t="shared" si="1"/>
        <v>20224闽AU7993</v>
      </c>
    </row>
    <row r="44" customFormat="1" ht="20.1" customHeight="1" spans="1:10">
      <c r="A44" s="4">
        <f t="shared" si="3"/>
        <v>43</v>
      </c>
      <c r="B44" s="23">
        <v>44674</v>
      </c>
      <c r="C44" s="5">
        <v>121018</v>
      </c>
      <c r="D44" s="24" t="s">
        <v>68</v>
      </c>
      <c r="E44" s="25">
        <v>8</v>
      </c>
      <c r="F44" s="26">
        <f>IFERROR(IF(VLOOKUP(C44,水车基础信息!B$2:F$10,5,0)=0,"输入水车基础数据",VLOOKUP(C44,水车基础信息!B$2:F$10,5,0)*E44),"输入水车基础数据")</f>
        <v>81.16</v>
      </c>
      <c r="G44" s="27"/>
      <c r="H44" s="28"/>
      <c r="I44" s="30"/>
      <c r="J44" s="31" t="str">
        <f t="shared" si="1"/>
        <v>20224闽AU7993</v>
      </c>
    </row>
    <row r="45" customFormat="1" ht="20.1" customHeight="1" spans="1:10">
      <c r="A45" s="4">
        <f t="shared" si="3"/>
        <v>44</v>
      </c>
      <c r="B45" s="23">
        <v>44678</v>
      </c>
      <c r="C45" s="5">
        <v>121018</v>
      </c>
      <c r="D45" s="24" t="s">
        <v>68</v>
      </c>
      <c r="E45" s="25">
        <v>8</v>
      </c>
      <c r="F45" s="26">
        <f>IFERROR(IF(VLOOKUP(C45,水车基础信息!B$2:F$10,5,0)=0,"输入水车基础数据",VLOOKUP(C45,水车基础信息!B$2:F$10,5,0)*E45),"输入水车基础数据")</f>
        <v>81.16</v>
      </c>
      <c r="G45" s="27"/>
      <c r="H45" s="28"/>
      <c r="I45" s="30"/>
      <c r="J45" s="31" t="str">
        <f t="shared" si="1"/>
        <v>20224闽AU7993</v>
      </c>
    </row>
    <row r="46" customFormat="1" ht="20.1" customHeight="1" spans="1:10">
      <c r="A46" s="4">
        <f t="shared" si="3"/>
        <v>45</v>
      </c>
      <c r="B46" s="23">
        <v>44680</v>
      </c>
      <c r="C46" s="5">
        <v>121018</v>
      </c>
      <c r="D46" s="24" t="s">
        <v>68</v>
      </c>
      <c r="E46" s="25">
        <v>8</v>
      </c>
      <c r="F46" s="26">
        <f>IFERROR(IF(VLOOKUP(C46,水车基础信息!B$2:F$10,5,0)=0,"输入水车基础数据",VLOOKUP(C46,水车基础信息!B$2:F$10,5,0)*E46),"输入水车基础数据")</f>
        <v>81.16</v>
      </c>
      <c r="G46" s="27"/>
      <c r="H46" s="28"/>
      <c r="I46" s="30"/>
      <c r="J46" s="31" t="str">
        <f t="shared" si="1"/>
        <v>20224闽AU7993</v>
      </c>
    </row>
    <row r="47" customFormat="1" ht="20.1" customHeight="1" spans="1:10">
      <c r="A47" s="4">
        <f t="shared" si="3"/>
        <v>46</v>
      </c>
      <c r="B47" s="23">
        <v>44681</v>
      </c>
      <c r="C47" s="5">
        <v>121018</v>
      </c>
      <c r="D47" s="24" t="s">
        <v>68</v>
      </c>
      <c r="E47" s="25">
        <v>8</v>
      </c>
      <c r="F47" s="26">
        <f>IFERROR(IF(VLOOKUP(C47,水车基础信息!B$2:F$10,5,0)=0,"输入水车基础数据",VLOOKUP(C47,水车基础信息!B$2:F$10,5,0)*E47),"输入水车基础数据")</f>
        <v>81.16</v>
      </c>
      <c r="G47" s="27"/>
      <c r="H47" s="28"/>
      <c r="I47" s="30"/>
      <c r="J47" s="31" t="str">
        <f t="shared" si="1"/>
        <v>20224闽AU7993</v>
      </c>
    </row>
    <row r="48" customFormat="1" ht="20.1" customHeight="1" spans="1:10">
      <c r="A48" s="4">
        <f t="shared" si="3"/>
        <v>47</v>
      </c>
      <c r="B48" s="23">
        <v>44652</v>
      </c>
      <c r="C48" s="5">
        <v>121019</v>
      </c>
      <c r="D48" s="24" t="s">
        <v>72</v>
      </c>
      <c r="E48" s="25">
        <v>8</v>
      </c>
      <c r="F48" s="26">
        <f>IFERROR(IF(VLOOKUP(C48,水车基础信息!B$2:F$10,5,0)=0,"输入水车基础数据",VLOOKUP(C48,水车基础信息!B$2:F$10,5,0)*E48),"输入水车基础数据")</f>
        <v>81.16</v>
      </c>
      <c r="G48" s="27"/>
      <c r="H48" s="28"/>
      <c r="I48" s="30"/>
      <c r="J48" s="31" t="str">
        <f t="shared" si="1"/>
        <v>20224闽AU9653</v>
      </c>
    </row>
    <row r="49" customFormat="1" ht="20.1" customHeight="1" spans="1:10">
      <c r="A49" s="4">
        <f t="shared" si="3"/>
        <v>48</v>
      </c>
      <c r="B49" s="23">
        <v>44653</v>
      </c>
      <c r="C49" s="5">
        <v>121019</v>
      </c>
      <c r="D49" s="24" t="s">
        <v>72</v>
      </c>
      <c r="E49" s="25">
        <v>8</v>
      </c>
      <c r="F49" s="26">
        <f>IFERROR(IF(VLOOKUP(C49,水车基础信息!B$2:F$10,5,0)=0,"输入水车基础数据",VLOOKUP(C49,水车基础信息!B$2:F$10,5,0)*E49),"输入水车基础数据")</f>
        <v>81.16</v>
      </c>
      <c r="G49" s="27"/>
      <c r="H49" s="28"/>
      <c r="I49" s="30"/>
      <c r="J49" s="31" t="str">
        <f t="shared" si="1"/>
        <v>20224闽AU9653</v>
      </c>
    </row>
    <row r="50" customFormat="1" ht="20.1" customHeight="1" spans="1:10">
      <c r="A50" s="4">
        <f t="shared" si="3"/>
        <v>49</v>
      </c>
      <c r="B50" s="23">
        <v>44654</v>
      </c>
      <c r="C50" s="5">
        <v>121019</v>
      </c>
      <c r="D50" s="24" t="s">
        <v>72</v>
      </c>
      <c r="E50" s="25">
        <v>8</v>
      </c>
      <c r="F50" s="26">
        <f>IFERROR(IF(VLOOKUP(C50,水车基础信息!B$2:F$10,5,0)=0,"输入水车基础数据",VLOOKUP(C50,水车基础信息!B$2:F$10,5,0)*E50),"输入水车基础数据")</f>
        <v>81.16</v>
      </c>
      <c r="G50" s="27"/>
      <c r="H50" s="28"/>
      <c r="I50" s="30"/>
      <c r="J50" s="31" t="str">
        <f t="shared" si="1"/>
        <v>20224闽AU9653</v>
      </c>
    </row>
    <row r="51" customFormat="1" ht="20.1" customHeight="1" spans="1:10">
      <c r="A51" s="4">
        <f t="shared" si="3"/>
        <v>50</v>
      </c>
      <c r="B51" s="23">
        <v>44656</v>
      </c>
      <c r="C51" s="5">
        <v>121019</v>
      </c>
      <c r="D51" s="24" t="s">
        <v>72</v>
      </c>
      <c r="E51" s="25">
        <v>8</v>
      </c>
      <c r="F51" s="26">
        <f>IFERROR(IF(VLOOKUP(C51,水车基础信息!B$2:F$10,5,0)=0,"输入水车基础数据",VLOOKUP(C51,水车基础信息!B$2:F$10,5,0)*E51),"输入水车基础数据")</f>
        <v>81.16</v>
      </c>
      <c r="G51" s="27"/>
      <c r="H51" s="28"/>
      <c r="I51" s="30"/>
      <c r="J51" s="31" t="str">
        <f t="shared" ref="J51:J76" si="4">YEAR(B51)&amp;MONTH(B51)&amp;D51</f>
        <v>20224闽AU9653</v>
      </c>
    </row>
    <row r="52" customFormat="1" ht="20.1" customHeight="1" spans="1:10">
      <c r="A52" s="4">
        <f t="shared" si="3"/>
        <v>51</v>
      </c>
      <c r="B52" s="23">
        <v>44658</v>
      </c>
      <c r="C52" s="5">
        <v>121019</v>
      </c>
      <c r="D52" s="24" t="s">
        <v>72</v>
      </c>
      <c r="E52" s="25">
        <v>8</v>
      </c>
      <c r="F52" s="26">
        <f>IFERROR(IF(VLOOKUP(C52,水车基础信息!B$2:F$10,5,0)=0,"输入水车基础数据",VLOOKUP(C52,水车基础信息!B$2:F$10,5,0)*E52),"输入水车基础数据")</f>
        <v>81.16</v>
      </c>
      <c r="G52" s="27"/>
      <c r="H52" s="28"/>
      <c r="I52" s="30"/>
      <c r="J52" s="31" t="str">
        <f t="shared" si="4"/>
        <v>20224闽AU9653</v>
      </c>
    </row>
    <row r="53" customFormat="1" ht="20.1" customHeight="1" spans="1:10">
      <c r="A53" s="4">
        <f t="shared" ref="A53:A62" si="5">ROW()-1</f>
        <v>52</v>
      </c>
      <c r="B53" s="23">
        <v>44659</v>
      </c>
      <c r="C53" s="5">
        <v>121019</v>
      </c>
      <c r="D53" s="24" t="s">
        <v>72</v>
      </c>
      <c r="E53" s="25">
        <v>8</v>
      </c>
      <c r="F53" s="26">
        <f>IFERROR(IF(VLOOKUP(C53,水车基础信息!B$2:F$10,5,0)=0,"输入水车基础数据",VLOOKUP(C53,水车基础信息!B$2:F$10,5,0)*E53),"输入水车基础数据")</f>
        <v>81.16</v>
      </c>
      <c r="G53" s="27"/>
      <c r="H53" s="28"/>
      <c r="I53" s="30"/>
      <c r="J53" s="31" t="str">
        <f t="shared" si="4"/>
        <v>20224闽AU9653</v>
      </c>
    </row>
    <row r="54" customFormat="1" ht="20.1" customHeight="1" spans="1:10">
      <c r="A54" s="4">
        <f t="shared" si="5"/>
        <v>53</v>
      </c>
      <c r="B54" s="23">
        <v>44660</v>
      </c>
      <c r="C54" s="5">
        <v>121019</v>
      </c>
      <c r="D54" s="24" t="s">
        <v>72</v>
      </c>
      <c r="E54" s="25">
        <v>8</v>
      </c>
      <c r="F54" s="26">
        <f>IFERROR(IF(VLOOKUP(C54,水车基础信息!B$2:F$10,5,0)=0,"输入水车基础数据",VLOOKUP(C54,水车基础信息!B$2:F$10,5,0)*E54),"输入水车基础数据")</f>
        <v>81.16</v>
      </c>
      <c r="G54" s="27"/>
      <c r="H54" s="28"/>
      <c r="I54" s="30"/>
      <c r="J54" s="31" t="str">
        <f t="shared" si="4"/>
        <v>20224闽AU9653</v>
      </c>
    </row>
    <row r="55" customFormat="1" ht="20.1" customHeight="1" spans="1:10">
      <c r="A55" s="4">
        <f t="shared" si="5"/>
        <v>54</v>
      </c>
      <c r="B55" s="23">
        <v>44661</v>
      </c>
      <c r="C55" s="5">
        <v>121019</v>
      </c>
      <c r="D55" s="24" t="s">
        <v>72</v>
      </c>
      <c r="E55" s="25">
        <v>8</v>
      </c>
      <c r="F55" s="26">
        <f>IFERROR(IF(VLOOKUP(C55,水车基础信息!B$2:F$10,5,0)=0,"输入水车基础数据",VLOOKUP(C55,水车基础信息!B$2:F$10,5,0)*E55),"输入水车基础数据")</f>
        <v>81.16</v>
      </c>
      <c r="G55" s="27"/>
      <c r="H55" s="28"/>
      <c r="I55" s="30"/>
      <c r="J55" s="31" t="str">
        <f t="shared" si="4"/>
        <v>20224闽AU9653</v>
      </c>
    </row>
    <row r="56" customFormat="1" ht="20.1" customHeight="1" spans="1:10">
      <c r="A56" s="4">
        <f t="shared" si="5"/>
        <v>55</v>
      </c>
      <c r="B56" s="23">
        <v>44663</v>
      </c>
      <c r="C56" s="5">
        <v>121019</v>
      </c>
      <c r="D56" s="24" t="s">
        <v>72</v>
      </c>
      <c r="E56" s="25">
        <v>8</v>
      </c>
      <c r="F56" s="26">
        <f>IFERROR(IF(VLOOKUP(C56,水车基础信息!B$2:F$10,5,0)=0,"输入水车基础数据",VLOOKUP(C56,水车基础信息!B$2:F$10,5,0)*E56),"输入水车基础数据")</f>
        <v>81.16</v>
      </c>
      <c r="G56" s="27"/>
      <c r="H56" s="28"/>
      <c r="I56" s="30"/>
      <c r="J56" s="31" t="str">
        <f t="shared" si="4"/>
        <v>20224闽AU9653</v>
      </c>
    </row>
    <row r="57" customFormat="1" ht="20.1" customHeight="1" spans="1:10">
      <c r="A57" s="4">
        <f t="shared" si="5"/>
        <v>56</v>
      </c>
      <c r="B57" s="23">
        <v>44665</v>
      </c>
      <c r="C57" s="5">
        <v>121019</v>
      </c>
      <c r="D57" s="24" t="s">
        <v>72</v>
      </c>
      <c r="E57" s="25">
        <v>8</v>
      </c>
      <c r="F57" s="26">
        <f>IFERROR(IF(VLOOKUP(C57,水车基础信息!B$2:F$10,5,0)=0,"输入水车基础数据",VLOOKUP(C57,水车基础信息!B$2:F$10,5,0)*E57),"输入水车基础数据")</f>
        <v>81.16</v>
      </c>
      <c r="G57" s="27"/>
      <c r="H57" s="28"/>
      <c r="I57" s="30"/>
      <c r="J57" s="31" t="str">
        <f t="shared" si="4"/>
        <v>20224闽AU9653</v>
      </c>
    </row>
    <row r="58" customFormat="1" ht="20.1" customHeight="1" spans="1:10">
      <c r="A58" s="4">
        <f t="shared" si="5"/>
        <v>57</v>
      </c>
      <c r="B58" s="23">
        <v>44666</v>
      </c>
      <c r="C58" s="5">
        <v>121019</v>
      </c>
      <c r="D58" s="24" t="s">
        <v>72</v>
      </c>
      <c r="E58" s="25">
        <v>8</v>
      </c>
      <c r="F58" s="26">
        <f>IFERROR(IF(VLOOKUP(C58,水车基础信息!B$2:F$10,5,0)=0,"输入水车基础数据",VLOOKUP(C58,水车基础信息!B$2:F$10,5,0)*E58),"输入水车基础数据")</f>
        <v>81.16</v>
      </c>
      <c r="G58" s="27"/>
      <c r="H58" s="28"/>
      <c r="I58" s="30"/>
      <c r="J58" s="31" t="str">
        <f t="shared" si="4"/>
        <v>20224闽AU9653</v>
      </c>
    </row>
    <row r="59" customFormat="1" ht="20.1" customHeight="1" spans="1:10">
      <c r="A59" s="4">
        <f t="shared" si="5"/>
        <v>58</v>
      </c>
      <c r="B59" s="23">
        <v>44668</v>
      </c>
      <c r="C59" s="5">
        <v>121019</v>
      </c>
      <c r="D59" s="24" t="s">
        <v>72</v>
      </c>
      <c r="E59" s="25">
        <v>8</v>
      </c>
      <c r="F59" s="26">
        <f>IFERROR(IF(VLOOKUP(C59,水车基础信息!B$2:F$10,5,0)=0,"输入水车基础数据",VLOOKUP(C59,水车基础信息!B$2:F$10,5,0)*E59),"输入水车基础数据")</f>
        <v>81.16</v>
      </c>
      <c r="G59" s="27"/>
      <c r="H59" s="28"/>
      <c r="I59" s="30"/>
      <c r="J59" s="31" t="str">
        <f t="shared" si="4"/>
        <v>20224闽AU9653</v>
      </c>
    </row>
    <row r="60" customFormat="1" ht="20.1" customHeight="1" spans="1:10">
      <c r="A60" s="4">
        <f t="shared" si="5"/>
        <v>59</v>
      </c>
      <c r="B60" s="23">
        <v>44669</v>
      </c>
      <c r="C60" s="5">
        <v>121019</v>
      </c>
      <c r="D60" s="24" t="s">
        <v>72</v>
      </c>
      <c r="E60" s="25">
        <v>8</v>
      </c>
      <c r="F60" s="26">
        <f>IFERROR(IF(VLOOKUP(C60,水车基础信息!B$2:F$10,5,0)=0,"输入水车基础数据",VLOOKUP(C60,水车基础信息!B$2:F$10,5,0)*E60),"输入水车基础数据")</f>
        <v>81.16</v>
      </c>
      <c r="G60" s="27"/>
      <c r="H60" s="28"/>
      <c r="I60" s="30"/>
      <c r="J60" s="31" t="str">
        <f t="shared" si="4"/>
        <v>20224闽AU9653</v>
      </c>
    </row>
    <row r="61" customFormat="1" ht="20.1" customHeight="1" spans="1:10">
      <c r="A61" s="4">
        <f t="shared" si="5"/>
        <v>60</v>
      </c>
      <c r="B61" s="23">
        <v>44670</v>
      </c>
      <c r="C61" s="5">
        <v>121019</v>
      </c>
      <c r="D61" s="24" t="s">
        <v>72</v>
      </c>
      <c r="E61" s="25">
        <v>8</v>
      </c>
      <c r="F61" s="26">
        <f>IFERROR(IF(VLOOKUP(C61,水车基础信息!B$2:F$10,5,0)=0,"输入水车基础数据",VLOOKUP(C61,水车基础信息!B$2:F$10,5,0)*E61),"输入水车基础数据")</f>
        <v>81.16</v>
      </c>
      <c r="G61" s="27"/>
      <c r="H61" s="28"/>
      <c r="I61" s="30"/>
      <c r="J61" s="31" t="str">
        <f t="shared" si="4"/>
        <v>20224闽AU9653</v>
      </c>
    </row>
    <row r="62" customFormat="1" ht="20.1" customHeight="1" spans="1:10">
      <c r="A62" s="4">
        <f t="shared" si="5"/>
        <v>61</v>
      </c>
      <c r="B62" s="23">
        <v>44671</v>
      </c>
      <c r="C62" s="5">
        <v>121019</v>
      </c>
      <c r="D62" s="24" t="s">
        <v>72</v>
      </c>
      <c r="E62" s="25">
        <v>8</v>
      </c>
      <c r="F62" s="26">
        <f>IFERROR(IF(VLOOKUP(C62,水车基础信息!B$2:F$10,5,0)=0,"输入水车基础数据",VLOOKUP(C62,水车基础信息!B$2:F$10,5,0)*E62),"输入水车基础数据")</f>
        <v>81.16</v>
      </c>
      <c r="G62" s="27"/>
      <c r="H62" s="28"/>
      <c r="I62" s="30"/>
      <c r="J62" s="31" t="str">
        <f t="shared" si="4"/>
        <v>20224闽AU9653</v>
      </c>
    </row>
    <row r="63" customFormat="1" ht="20.1" customHeight="1" spans="1:10">
      <c r="A63" s="4">
        <f t="shared" ref="A63:A72" si="6">ROW()-1</f>
        <v>62</v>
      </c>
      <c r="B63" s="23">
        <v>44673</v>
      </c>
      <c r="C63" s="5">
        <v>121019</v>
      </c>
      <c r="D63" s="24" t="s">
        <v>72</v>
      </c>
      <c r="E63" s="25">
        <v>8</v>
      </c>
      <c r="F63" s="26">
        <f>IFERROR(IF(VLOOKUP(C63,水车基础信息!B$2:F$10,5,0)=0,"输入水车基础数据",VLOOKUP(C63,水车基础信息!B$2:F$10,5,0)*E63),"输入水车基础数据")</f>
        <v>81.16</v>
      </c>
      <c r="G63" s="27"/>
      <c r="H63" s="28"/>
      <c r="I63" s="30"/>
      <c r="J63" s="31" t="str">
        <f t="shared" si="4"/>
        <v>20224闽AU9653</v>
      </c>
    </row>
    <row r="64" customFormat="1" ht="20.1" customHeight="1" spans="1:10">
      <c r="A64" s="4">
        <f t="shared" si="6"/>
        <v>63</v>
      </c>
      <c r="B64" s="23">
        <v>44674</v>
      </c>
      <c r="C64" s="5">
        <v>121019</v>
      </c>
      <c r="D64" s="24" t="s">
        <v>72</v>
      </c>
      <c r="E64" s="25">
        <v>8</v>
      </c>
      <c r="F64" s="26">
        <f>IFERROR(IF(VLOOKUP(C64,水车基础信息!B$2:F$10,5,0)=0,"输入水车基础数据",VLOOKUP(C64,水车基础信息!B$2:F$10,5,0)*E64),"输入水车基础数据")</f>
        <v>81.16</v>
      </c>
      <c r="G64" s="27"/>
      <c r="H64" s="28"/>
      <c r="I64" s="30"/>
      <c r="J64" s="31" t="str">
        <f t="shared" si="4"/>
        <v>20224闽AU9653</v>
      </c>
    </row>
    <row r="65" customFormat="1" ht="20.1" customHeight="1" spans="1:10">
      <c r="A65" s="4">
        <f t="shared" si="6"/>
        <v>64</v>
      </c>
      <c r="B65" s="23">
        <v>44676</v>
      </c>
      <c r="C65" s="5">
        <v>121019</v>
      </c>
      <c r="D65" s="24" t="s">
        <v>72</v>
      </c>
      <c r="E65" s="25">
        <v>8</v>
      </c>
      <c r="F65" s="26">
        <f>IFERROR(IF(VLOOKUP(C65,水车基础信息!B$2:F$10,5,0)=0,"输入水车基础数据",VLOOKUP(C65,水车基础信息!B$2:F$10,5,0)*E65),"输入水车基础数据")</f>
        <v>81.16</v>
      </c>
      <c r="G65" s="27"/>
      <c r="H65" s="28"/>
      <c r="I65" s="30"/>
      <c r="J65" s="31" t="str">
        <f t="shared" si="4"/>
        <v>20224闽AU9653</v>
      </c>
    </row>
    <row r="66" customFormat="1" ht="20.1" customHeight="1" spans="1:10">
      <c r="A66" s="4">
        <f t="shared" si="6"/>
        <v>65</v>
      </c>
      <c r="B66" s="23">
        <v>44677</v>
      </c>
      <c r="C66" s="5">
        <v>121019</v>
      </c>
      <c r="D66" s="24" t="s">
        <v>72</v>
      </c>
      <c r="E66" s="25">
        <v>8</v>
      </c>
      <c r="F66" s="26">
        <f>IFERROR(IF(VLOOKUP(C66,水车基础信息!B$2:F$10,5,0)=0,"输入水车基础数据",VLOOKUP(C66,水车基础信息!B$2:F$10,5,0)*E66),"输入水车基础数据")</f>
        <v>81.16</v>
      </c>
      <c r="G66" s="27"/>
      <c r="H66" s="28"/>
      <c r="I66" s="30"/>
      <c r="J66" s="31" t="str">
        <f t="shared" si="4"/>
        <v>20224闽AU9653</v>
      </c>
    </row>
    <row r="67" customFormat="1" ht="20.1" customHeight="1" spans="1:10">
      <c r="A67" s="4">
        <f t="shared" si="6"/>
        <v>66</v>
      </c>
      <c r="B67" s="23">
        <v>44678</v>
      </c>
      <c r="C67" s="5">
        <v>121019</v>
      </c>
      <c r="D67" s="24" t="s">
        <v>72</v>
      </c>
      <c r="E67" s="25">
        <v>8</v>
      </c>
      <c r="F67" s="26">
        <f>IFERROR(IF(VLOOKUP(C67,水车基础信息!B$2:F$10,5,0)=0,"输入水车基础数据",VLOOKUP(C67,水车基础信息!B$2:F$10,5,0)*E67),"输入水车基础数据")</f>
        <v>81.16</v>
      </c>
      <c r="G67" s="27"/>
      <c r="H67" s="28"/>
      <c r="I67" s="30"/>
      <c r="J67" s="31" t="str">
        <f t="shared" si="4"/>
        <v>20224闽AU9653</v>
      </c>
    </row>
    <row r="68" customFormat="1" ht="20.1" customHeight="1" spans="1:10">
      <c r="A68" s="4">
        <f t="shared" si="6"/>
        <v>67</v>
      </c>
      <c r="B68" s="23">
        <v>44679</v>
      </c>
      <c r="C68" s="5">
        <v>121019</v>
      </c>
      <c r="D68" s="24" t="s">
        <v>72</v>
      </c>
      <c r="E68" s="25">
        <v>8</v>
      </c>
      <c r="F68" s="26">
        <f>IFERROR(IF(VLOOKUP(C68,水车基础信息!B$2:F$10,5,0)=0,"输入水车基础数据",VLOOKUP(C68,水车基础信息!B$2:F$10,5,0)*E68),"输入水车基础数据")</f>
        <v>81.16</v>
      </c>
      <c r="G68" s="27"/>
      <c r="H68" s="28"/>
      <c r="I68" s="30"/>
      <c r="J68" s="31" t="str">
        <f t="shared" si="4"/>
        <v>20224闽AU9653</v>
      </c>
    </row>
    <row r="69" customFormat="1" ht="20.1" customHeight="1" spans="1:10">
      <c r="A69" s="4">
        <f t="shared" si="6"/>
        <v>68</v>
      </c>
      <c r="B69" s="23">
        <v>44680</v>
      </c>
      <c r="C69" s="5">
        <v>121019</v>
      </c>
      <c r="D69" s="24" t="s">
        <v>72</v>
      </c>
      <c r="E69" s="25">
        <v>8</v>
      </c>
      <c r="F69" s="26">
        <f>IFERROR(IF(VLOOKUP(C69,水车基础信息!B$2:F$10,5,0)=0,"输入水车基础数据",VLOOKUP(C69,水车基础信息!B$2:F$10,5,0)*E69),"输入水车基础数据")</f>
        <v>81.16</v>
      </c>
      <c r="G69" s="27"/>
      <c r="H69" s="28"/>
      <c r="I69" s="30"/>
      <c r="J69" s="31" t="str">
        <f t="shared" si="4"/>
        <v>20224闽AU9653</v>
      </c>
    </row>
    <row r="70" customFormat="1" ht="20.1" customHeight="1" spans="1:10">
      <c r="A70" s="4">
        <f t="shared" si="6"/>
        <v>69</v>
      </c>
      <c r="B70" s="23">
        <v>44652</v>
      </c>
      <c r="C70" s="5">
        <v>121020</v>
      </c>
      <c r="D70" s="24" t="s">
        <v>74</v>
      </c>
      <c r="E70" s="25">
        <v>8</v>
      </c>
      <c r="F70" s="26">
        <f>IFERROR(IF(VLOOKUP(C70,水车基础信息!B$2:F$10,5,0)=0,"输入水车基础数据",VLOOKUP(C70,水车基础信息!B$2:F$10,5,0)*E70),"输入水车基础数据")</f>
        <v>81.16</v>
      </c>
      <c r="G70" s="27"/>
      <c r="H70" s="28"/>
      <c r="I70" s="30"/>
      <c r="J70" s="31" t="str">
        <f t="shared" si="4"/>
        <v>20224闽AU9103</v>
      </c>
    </row>
    <row r="71" customFormat="1" ht="20.1" customHeight="1" spans="1:10">
      <c r="A71" s="4">
        <f t="shared" si="6"/>
        <v>70</v>
      </c>
      <c r="B71" s="23">
        <v>44654</v>
      </c>
      <c r="C71" s="5">
        <v>121020</v>
      </c>
      <c r="D71" s="24" t="s">
        <v>74</v>
      </c>
      <c r="E71" s="25">
        <v>8</v>
      </c>
      <c r="F71" s="26">
        <f>IFERROR(IF(VLOOKUP(C71,水车基础信息!B$2:F$10,5,0)=0,"输入水车基础数据",VLOOKUP(C71,水车基础信息!B$2:F$10,5,0)*E71),"输入水车基础数据")</f>
        <v>81.16</v>
      </c>
      <c r="G71" s="27"/>
      <c r="H71" s="28"/>
      <c r="I71" s="30"/>
      <c r="J71" s="31" t="str">
        <f t="shared" si="4"/>
        <v>20224闽AU9103</v>
      </c>
    </row>
    <row r="72" customFormat="1" ht="20.1" customHeight="1" spans="1:10">
      <c r="A72" s="4">
        <f t="shared" si="6"/>
        <v>71</v>
      </c>
      <c r="B72" s="23">
        <v>44656</v>
      </c>
      <c r="C72" s="5">
        <v>121020</v>
      </c>
      <c r="D72" s="24" t="s">
        <v>74</v>
      </c>
      <c r="E72" s="25">
        <v>8</v>
      </c>
      <c r="F72" s="26">
        <f>IFERROR(IF(VLOOKUP(C72,水车基础信息!B$2:F$10,5,0)=0,"输入水车基础数据",VLOOKUP(C72,水车基础信息!B$2:F$10,5,0)*E72),"输入水车基础数据")</f>
        <v>81.16</v>
      </c>
      <c r="G72" s="27"/>
      <c r="H72" s="28"/>
      <c r="I72" s="30"/>
      <c r="J72" s="31" t="str">
        <f t="shared" si="4"/>
        <v>20224闽AU9103</v>
      </c>
    </row>
    <row r="73" customFormat="1" ht="20.1" customHeight="1" spans="1:10">
      <c r="A73" s="4">
        <f t="shared" ref="A73:A85" si="7">ROW()-1</f>
        <v>72</v>
      </c>
      <c r="B73" s="23">
        <v>44661</v>
      </c>
      <c r="C73" s="5">
        <v>121020</v>
      </c>
      <c r="D73" s="24" t="s">
        <v>74</v>
      </c>
      <c r="E73" s="25">
        <v>8</v>
      </c>
      <c r="F73" s="26">
        <f>IFERROR(IF(VLOOKUP(C73,水车基础信息!B$2:F$10,5,0)=0,"输入水车基础数据",VLOOKUP(C73,水车基础信息!B$2:F$10,5,0)*E73),"输入水车基础数据")</f>
        <v>81.16</v>
      </c>
      <c r="G73" s="27"/>
      <c r="H73" s="28"/>
      <c r="I73" s="30"/>
      <c r="J73" s="31" t="str">
        <f t="shared" si="4"/>
        <v>20224闽AU9103</v>
      </c>
    </row>
    <row r="74" customFormat="1" ht="20.1" customHeight="1" spans="1:10">
      <c r="A74" s="4">
        <f t="shared" si="7"/>
        <v>73</v>
      </c>
      <c r="B74" s="23">
        <v>44662</v>
      </c>
      <c r="C74" s="5">
        <v>121020</v>
      </c>
      <c r="D74" s="24" t="s">
        <v>74</v>
      </c>
      <c r="E74" s="25">
        <v>8</v>
      </c>
      <c r="F74" s="26">
        <f>IFERROR(IF(VLOOKUP(C74,水车基础信息!B$2:F$10,5,0)=0,"输入水车基础数据",VLOOKUP(C74,水车基础信息!B$2:F$10,5,0)*E74),"输入水车基础数据")</f>
        <v>81.16</v>
      </c>
      <c r="G74" s="27"/>
      <c r="H74" s="28"/>
      <c r="I74" s="30"/>
      <c r="J74" s="31" t="str">
        <f t="shared" si="4"/>
        <v>20224闽AU9103</v>
      </c>
    </row>
    <row r="75" customFormat="1" ht="20.1" customHeight="1" spans="1:10">
      <c r="A75" s="4">
        <f t="shared" si="7"/>
        <v>74</v>
      </c>
      <c r="B75" s="23">
        <v>44663</v>
      </c>
      <c r="C75" s="5">
        <v>121020</v>
      </c>
      <c r="D75" s="24" t="s">
        <v>74</v>
      </c>
      <c r="E75" s="25">
        <v>8</v>
      </c>
      <c r="F75" s="26">
        <f>IFERROR(IF(VLOOKUP(C75,水车基础信息!B$2:F$10,5,0)=0,"输入水车基础数据",VLOOKUP(C75,水车基础信息!B$2:F$10,5,0)*E75),"输入水车基础数据")</f>
        <v>81.16</v>
      </c>
      <c r="G75" s="27"/>
      <c r="H75" s="28"/>
      <c r="I75" s="30"/>
      <c r="J75" s="31" t="str">
        <f t="shared" si="4"/>
        <v>20224闽AU9103</v>
      </c>
    </row>
    <row r="76" customFormat="1" ht="20.1" customHeight="1" spans="1:10">
      <c r="A76" s="4">
        <f t="shared" si="7"/>
        <v>75</v>
      </c>
      <c r="B76" s="23">
        <v>44665</v>
      </c>
      <c r="C76" s="5">
        <v>121020</v>
      </c>
      <c r="D76" s="24" t="s">
        <v>74</v>
      </c>
      <c r="E76" s="25">
        <v>8</v>
      </c>
      <c r="F76" s="26">
        <f>IFERROR(IF(VLOOKUP(C76,水车基础信息!B$2:F$10,5,0)=0,"输入水车基础数据",VLOOKUP(C76,水车基础信息!B$2:F$10,5,0)*E76),"输入水车基础数据")</f>
        <v>81.16</v>
      </c>
      <c r="G76" s="27"/>
      <c r="H76" s="28"/>
      <c r="I76" s="30"/>
      <c r="J76" s="31" t="str">
        <f t="shared" si="4"/>
        <v>20224闽AU9103</v>
      </c>
    </row>
    <row r="77" customFormat="1" ht="20.1" customHeight="1" spans="1:10">
      <c r="A77" s="4">
        <f t="shared" si="7"/>
        <v>76</v>
      </c>
      <c r="B77" s="23">
        <v>44667</v>
      </c>
      <c r="C77" s="5">
        <v>121020</v>
      </c>
      <c r="D77" s="24" t="s">
        <v>74</v>
      </c>
      <c r="E77" s="25">
        <v>8</v>
      </c>
      <c r="F77" s="26">
        <f>IFERROR(IF(VLOOKUP(C77,水车基础信息!B$2:F$10,5,0)=0,"输入水车基础数据",VLOOKUP(C77,水车基础信息!B$2:F$10,5,0)*E77),"输入水车基础数据")</f>
        <v>81.16</v>
      </c>
      <c r="G77" s="27"/>
      <c r="H77" s="28"/>
      <c r="I77" s="30"/>
      <c r="J77" s="31" t="str">
        <f t="shared" ref="J76:J84" si="8">YEAR(B77)&amp;MONTH(B77)&amp;D77</f>
        <v>20224闽AU9103</v>
      </c>
    </row>
    <row r="78" customFormat="1" ht="20.1" customHeight="1" spans="1:10">
      <c r="A78" s="4">
        <f t="shared" si="7"/>
        <v>77</v>
      </c>
      <c r="B78" s="23">
        <v>44668</v>
      </c>
      <c r="C78" s="5">
        <v>121020</v>
      </c>
      <c r="D78" s="24" t="s">
        <v>74</v>
      </c>
      <c r="E78" s="25">
        <v>8</v>
      </c>
      <c r="F78" s="26">
        <f>IFERROR(IF(VLOOKUP(C78,水车基础信息!B$2:F$10,5,0)=0,"输入水车基础数据",VLOOKUP(C78,水车基础信息!B$2:F$10,5,0)*E78),"输入水车基础数据")</f>
        <v>81.16</v>
      </c>
      <c r="G78" s="27"/>
      <c r="H78" s="28"/>
      <c r="I78" s="30"/>
      <c r="J78" s="31" t="str">
        <f t="shared" si="8"/>
        <v>20224闽AU9103</v>
      </c>
    </row>
    <row r="79" customFormat="1" ht="20.1" customHeight="1" spans="1:10">
      <c r="A79" s="4">
        <f t="shared" si="7"/>
        <v>78</v>
      </c>
      <c r="B79" s="23">
        <v>44670</v>
      </c>
      <c r="C79" s="5">
        <v>121020</v>
      </c>
      <c r="D79" s="24" t="s">
        <v>74</v>
      </c>
      <c r="E79" s="25">
        <v>8</v>
      </c>
      <c r="F79" s="26">
        <f>IFERROR(IF(VLOOKUP(C79,水车基础信息!B$2:F$10,5,0)=0,"输入水车基础数据",VLOOKUP(C79,水车基础信息!B$2:F$10,5,0)*E79),"输入水车基础数据")</f>
        <v>81.16</v>
      </c>
      <c r="G79" s="27"/>
      <c r="H79" s="28"/>
      <c r="I79" s="30"/>
      <c r="J79" s="31" t="str">
        <f t="shared" si="8"/>
        <v>20224闽AU9103</v>
      </c>
    </row>
    <row r="80" customFormat="1" ht="20.1" customHeight="1" spans="1:10">
      <c r="A80" s="4">
        <f t="shared" si="7"/>
        <v>79</v>
      </c>
      <c r="B80" s="23">
        <v>44672</v>
      </c>
      <c r="C80" s="5">
        <v>121020</v>
      </c>
      <c r="D80" s="24" t="s">
        <v>74</v>
      </c>
      <c r="E80" s="25">
        <v>8</v>
      </c>
      <c r="F80" s="26">
        <f>IFERROR(IF(VLOOKUP(C80,水车基础信息!B$2:F$10,5,0)=0,"输入水车基础数据",VLOOKUP(C80,水车基础信息!B$2:F$10,5,0)*E80),"输入水车基础数据")</f>
        <v>81.16</v>
      </c>
      <c r="G80" s="27"/>
      <c r="H80" s="28"/>
      <c r="I80" s="30"/>
      <c r="J80" s="31" t="str">
        <f t="shared" si="8"/>
        <v>20224闽AU9103</v>
      </c>
    </row>
    <row r="81" customFormat="1" ht="20.1" customHeight="1" spans="1:10">
      <c r="A81" s="4">
        <f t="shared" si="7"/>
        <v>80</v>
      </c>
      <c r="B81" s="23">
        <v>44674</v>
      </c>
      <c r="C81" s="5">
        <v>121020</v>
      </c>
      <c r="D81" s="24" t="s">
        <v>74</v>
      </c>
      <c r="E81" s="25">
        <v>8</v>
      </c>
      <c r="F81" s="26">
        <f>IFERROR(IF(VLOOKUP(C81,水车基础信息!B$2:F$10,5,0)=0,"输入水车基础数据",VLOOKUP(C81,水车基础信息!B$2:F$10,5,0)*E81),"输入水车基础数据")</f>
        <v>81.16</v>
      </c>
      <c r="G81" s="27"/>
      <c r="H81" s="28"/>
      <c r="I81" s="30"/>
      <c r="J81" s="31" t="str">
        <f t="shared" si="8"/>
        <v>20224闽AU9103</v>
      </c>
    </row>
    <row r="82" customFormat="1" ht="20.1" customHeight="1" spans="1:10">
      <c r="A82" s="4">
        <f t="shared" si="7"/>
        <v>81</v>
      </c>
      <c r="B82" s="23">
        <v>44678</v>
      </c>
      <c r="C82" s="5">
        <v>121020</v>
      </c>
      <c r="D82" s="24" t="s">
        <v>74</v>
      </c>
      <c r="E82" s="25">
        <v>8</v>
      </c>
      <c r="F82" s="26">
        <f>IFERROR(IF(VLOOKUP(C82,水车基础信息!B$2:F$10,5,0)=0,"输入水车基础数据",VLOOKUP(C82,水车基础信息!B$2:F$10,5,0)*E82),"输入水车基础数据")</f>
        <v>81.16</v>
      </c>
      <c r="G82" s="27"/>
      <c r="H82" s="28"/>
      <c r="I82" s="30"/>
      <c r="J82" s="31" t="str">
        <f t="shared" si="8"/>
        <v>20224闽AU9103</v>
      </c>
    </row>
    <row r="83" customFormat="1" ht="20.1" customHeight="1" spans="1:10">
      <c r="A83" s="4">
        <f t="shared" si="7"/>
        <v>82</v>
      </c>
      <c r="B83" s="23">
        <v>44680</v>
      </c>
      <c r="C83" s="5">
        <v>121020</v>
      </c>
      <c r="D83" s="24" t="s">
        <v>74</v>
      </c>
      <c r="E83" s="25">
        <v>8</v>
      </c>
      <c r="F83" s="26">
        <f>IFERROR(IF(VLOOKUP(C83,水车基础信息!B$2:F$10,5,0)=0,"输入水车基础数据",VLOOKUP(C83,水车基础信息!B$2:F$10,5,0)*E83),"输入水车基础数据")</f>
        <v>81.16</v>
      </c>
      <c r="G83" s="27"/>
      <c r="H83" s="28"/>
      <c r="I83" s="30"/>
      <c r="J83" s="31" t="str">
        <f t="shared" si="8"/>
        <v>20224闽AU9103</v>
      </c>
    </row>
    <row r="84" customFormat="1" ht="20.1" customHeight="1" spans="1:10">
      <c r="A84" s="4">
        <f t="shared" si="7"/>
        <v>83</v>
      </c>
      <c r="B84" s="23">
        <v>44655</v>
      </c>
      <c r="C84" s="5">
        <v>121021</v>
      </c>
      <c r="D84" s="24" t="s">
        <v>70</v>
      </c>
      <c r="E84" s="25">
        <v>8</v>
      </c>
      <c r="F84" s="26">
        <f>IFERROR(IF(VLOOKUP(C84,水车基础信息!B$2:F$10,5,0)=0,"输入水车基础数据",VLOOKUP(C84,水车基础信息!B$2:F$10,5,0)*E84),"输入水车基础数据")</f>
        <v>81.16</v>
      </c>
      <c r="G84" s="27"/>
      <c r="H84" s="28"/>
      <c r="I84" s="30"/>
      <c r="J84" s="31" t="str">
        <f t="shared" si="8"/>
        <v>20224闽AU9726</v>
      </c>
    </row>
    <row r="85" customFormat="1" ht="20.1" customHeight="1" spans="1:10">
      <c r="A85" s="4">
        <f t="shared" si="7"/>
        <v>84</v>
      </c>
      <c r="B85" s="23">
        <v>44681</v>
      </c>
      <c r="C85" s="5">
        <v>121019</v>
      </c>
      <c r="D85" s="24" t="s">
        <v>72</v>
      </c>
      <c r="E85" s="25">
        <v>8</v>
      </c>
      <c r="F85" s="26">
        <f>IFERROR(IF(VLOOKUP(C85,水车基础信息!B$2:F$10,5,0)=0,"输入水车基础数据",VLOOKUP(C85,水车基础信息!B$2:F$10,5,0)*E85),"输入水车基础数据")</f>
        <v>81.16</v>
      </c>
      <c r="G85" s="27"/>
      <c r="H85" s="28"/>
      <c r="I85" s="30"/>
      <c r="J85" s="31" t="str">
        <f t="shared" ref="J85:J148" si="9">YEAR(B85)&amp;MONTH(B85)&amp;D85</f>
        <v>20224闽AU9653</v>
      </c>
    </row>
    <row r="86" customFormat="1" ht="20.1" customHeight="1" spans="1:10">
      <c r="A86" s="4">
        <f t="shared" ref="A86:A95" si="10">ROW()-1</f>
        <v>85</v>
      </c>
      <c r="B86" s="23">
        <v>44682</v>
      </c>
      <c r="C86" s="5">
        <v>121017</v>
      </c>
      <c r="D86" s="6" t="s">
        <v>71</v>
      </c>
      <c r="E86" s="25">
        <v>8</v>
      </c>
      <c r="F86" s="26">
        <f>IFERROR(IF(VLOOKUP(C86,水车基础信息!B$2:F$10,5,0)=0,"输入水车基础数据",VLOOKUP(C86,水车基础信息!B$2:F$10,5,0)*E86),"输入水车基础数据")</f>
        <v>81.16</v>
      </c>
      <c r="G86" s="27"/>
      <c r="H86" s="28"/>
      <c r="I86" s="30"/>
      <c r="J86" s="31" t="str">
        <f t="shared" si="9"/>
        <v>20225闽AU8195</v>
      </c>
    </row>
    <row r="87" customFormat="1" ht="20.1" customHeight="1" spans="1:10">
      <c r="A87" s="4">
        <f t="shared" si="10"/>
        <v>86</v>
      </c>
      <c r="B87" s="23">
        <v>44683</v>
      </c>
      <c r="C87" s="5">
        <v>121017</v>
      </c>
      <c r="D87" s="6" t="s">
        <v>71</v>
      </c>
      <c r="E87" s="25">
        <v>8</v>
      </c>
      <c r="F87" s="26">
        <f>IFERROR(IF(VLOOKUP(C87,水车基础信息!B$2:F$10,5,0)=0,"输入水车基础数据",VLOOKUP(C87,水车基础信息!B$2:F$10,5,0)*E87),"输入水车基础数据")</f>
        <v>81.16</v>
      </c>
      <c r="G87" s="27"/>
      <c r="H87" s="28"/>
      <c r="I87" s="30"/>
      <c r="J87" s="31" t="str">
        <f t="shared" si="9"/>
        <v>20225闽AU8195</v>
      </c>
    </row>
    <row r="88" customFormat="1" ht="20.1" customHeight="1" spans="1:10">
      <c r="A88" s="4">
        <f t="shared" si="10"/>
        <v>87</v>
      </c>
      <c r="B88" s="23">
        <v>44684</v>
      </c>
      <c r="C88" s="5">
        <v>121017</v>
      </c>
      <c r="D88" s="6" t="s">
        <v>71</v>
      </c>
      <c r="E88" s="25">
        <v>8</v>
      </c>
      <c r="F88" s="26">
        <f>IFERROR(IF(VLOOKUP(C88,水车基础信息!B$2:F$10,5,0)=0,"输入水车基础数据",VLOOKUP(C88,水车基础信息!B$2:F$10,5,0)*E88),"输入水车基础数据")</f>
        <v>81.16</v>
      </c>
      <c r="G88" s="27"/>
      <c r="H88" s="28"/>
      <c r="I88" s="30"/>
      <c r="J88" s="31" t="str">
        <f t="shared" si="9"/>
        <v>20225闽AU8195</v>
      </c>
    </row>
    <row r="89" customFormat="1" ht="20.1" customHeight="1" spans="1:10">
      <c r="A89" s="4">
        <f t="shared" si="10"/>
        <v>88</v>
      </c>
      <c r="B89" s="23">
        <v>44685</v>
      </c>
      <c r="C89" s="5">
        <v>121017</v>
      </c>
      <c r="D89" s="6" t="s">
        <v>71</v>
      </c>
      <c r="E89" s="25">
        <v>12</v>
      </c>
      <c r="F89" s="26">
        <f>IFERROR(IF(VLOOKUP(C89,水车基础信息!B$2:F$10,5,0)=0,"输入水车基础数据",VLOOKUP(C89,水车基础信息!B$2:F$10,5,0)*E89),"输入水车基础数据")</f>
        <v>121.74</v>
      </c>
      <c r="G89" s="27"/>
      <c r="H89" s="28"/>
      <c r="I89" s="30" t="s">
        <v>670</v>
      </c>
      <c r="J89" s="31" t="str">
        <f t="shared" si="9"/>
        <v>20225闽AU8195</v>
      </c>
    </row>
    <row r="90" customFormat="1" ht="20.1" customHeight="1" spans="1:10">
      <c r="A90" s="4">
        <f t="shared" si="10"/>
        <v>89</v>
      </c>
      <c r="B90" s="23">
        <v>44686</v>
      </c>
      <c r="C90" s="5">
        <v>121017</v>
      </c>
      <c r="D90" s="6" t="s">
        <v>71</v>
      </c>
      <c r="E90" s="25">
        <v>11</v>
      </c>
      <c r="F90" s="26">
        <f>IFERROR(IF(VLOOKUP(C90,水车基础信息!B$2:F$10,5,0)=0,"输入水车基础数据",VLOOKUP(C90,水车基础信息!B$2:F$10,5,0)*E90),"输入水车基础数据")</f>
        <v>111.595</v>
      </c>
      <c r="G90" s="27"/>
      <c r="H90" s="28"/>
      <c r="I90" s="30" t="s">
        <v>671</v>
      </c>
      <c r="J90" s="31" t="str">
        <f t="shared" si="9"/>
        <v>20225闽AU8195</v>
      </c>
    </row>
    <row r="91" customFormat="1" ht="20.1" customHeight="1" spans="1:10">
      <c r="A91" s="4">
        <f t="shared" si="10"/>
        <v>90</v>
      </c>
      <c r="B91" s="23">
        <v>44687</v>
      </c>
      <c r="C91" s="5">
        <v>121017</v>
      </c>
      <c r="D91" s="6" t="s">
        <v>71</v>
      </c>
      <c r="E91" s="25">
        <v>8</v>
      </c>
      <c r="F91" s="26">
        <f>IFERROR(IF(VLOOKUP(C91,水车基础信息!B$2:F$10,5,0)=0,"输入水车基础数据",VLOOKUP(C91,水车基础信息!B$2:F$10,5,0)*E91),"输入水车基础数据")</f>
        <v>81.16</v>
      </c>
      <c r="G91" s="27"/>
      <c r="H91" s="28"/>
      <c r="I91" s="30"/>
      <c r="J91" s="31" t="str">
        <f t="shared" si="9"/>
        <v>20225闽AU8195</v>
      </c>
    </row>
    <row r="92" customFormat="1" ht="20.1" customHeight="1" spans="1:10">
      <c r="A92" s="4">
        <f t="shared" si="10"/>
        <v>91</v>
      </c>
      <c r="B92" s="23">
        <v>44688</v>
      </c>
      <c r="C92" s="5">
        <v>121017</v>
      </c>
      <c r="D92" s="6" t="s">
        <v>71</v>
      </c>
      <c r="E92" s="25">
        <v>8</v>
      </c>
      <c r="F92" s="26">
        <f>IFERROR(IF(VLOOKUP(C92,水车基础信息!B$2:F$10,5,0)=0,"输入水车基础数据",VLOOKUP(C92,水车基础信息!B$2:F$10,5,0)*E92),"输入水车基础数据")</f>
        <v>81.16</v>
      </c>
      <c r="G92" s="27"/>
      <c r="H92" s="28"/>
      <c r="I92" s="30"/>
      <c r="J92" s="31" t="str">
        <f t="shared" si="9"/>
        <v>20225闽AU8195</v>
      </c>
    </row>
    <row r="93" customFormat="1" ht="20.1" customHeight="1" spans="1:10">
      <c r="A93" s="4">
        <f t="shared" si="10"/>
        <v>92</v>
      </c>
      <c r="B93" s="23">
        <v>44689</v>
      </c>
      <c r="C93" s="5">
        <v>121017</v>
      </c>
      <c r="D93" s="6" t="s">
        <v>71</v>
      </c>
      <c r="E93" s="25">
        <v>8</v>
      </c>
      <c r="F93" s="26">
        <f>IFERROR(IF(VLOOKUP(C93,水车基础信息!B$2:F$10,5,0)=0,"输入水车基础数据",VLOOKUP(C93,水车基础信息!B$2:F$10,5,0)*E93),"输入水车基础数据")</f>
        <v>81.16</v>
      </c>
      <c r="G93" s="27"/>
      <c r="H93" s="28"/>
      <c r="I93" s="30"/>
      <c r="J93" s="31" t="str">
        <f t="shared" si="9"/>
        <v>20225闽AU8195</v>
      </c>
    </row>
    <row r="94" customFormat="1" ht="20.1" customHeight="1" spans="1:10">
      <c r="A94" s="4">
        <f t="shared" si="10"/>
        <v>93</v>
      </c>
      <c r="B94" s="23">
        <v>44690</v>
      </c>
      <c r="C94" s="5">
        <v>121017</v>
      </c>
      <c r="D94" s="6" t="s">
        <v>71</v>
      </c>
      <c r="E94" s="25">
        <v>0</v>
      </c>
      <c r="F94" s="26">
        <f>IFERROR(IF(VLOOKUP(C94,水车基础信息!B$2:F$10,5,0)=0,"输入水车基础数据",VLOOKUP(C94,水车基础信息!B$2:F$10,5,0)*E94),"输入水车基础数据")</f>
        <v>0</v>
      </c>
      <c r="G94" s="27"/>
      <c r="H94" s="28"/>
      <c r="I94" s="30" t="s">
        <v>672</v>
      </c>
      <c r="J94" s="31" t="str">
        <f t="shared" si="9"/>
        <v>20225闽AU8195</v>
      </c>
    </row>
    <row r="95" customFormat="1" ht="20.1" customHeight="1" spans="1:10">
      <c r="A95" s="4">
        <f t="shared" si="10"/>
        <v>94</v>
      </c>
      <c r="B95" s="23">
        <v>44691</v>
      </c>
      <c r="C95" s="5">
        <v>121017</v>
      </c>
      <c r="D95" s="6" t="s">
        <v>71</v>
      </c>
      <c r="E95" s="25">
        <v>10</v>
      </c>
      <c r="F95" s="26">
        <f>IFERROR(IF(VLOOKUP(C95,水车基础信息!B$2:F$10,5,0)=0,"输入水车基础数据",VLOOKUP(C95,水车基础信息!B$2:F$10,5,0)*E95),"输入水车基础数据")</f>
        <v>101.45</v>
      </c>
      <c r="G95" s="27"/>
      <c r="H95" s="28"/>
      <c r="I95" s="30" t="s">
        <v>673</v>
      </c>
      <c r="J95" s="31" t="str">
        <f t="shared" si="9"/>
        <v>20225闽AU8195</v>
      </c>
    </row>
    <row r="96" customFormat="1" ht="20.1" customHeight="1" spans="1:10">
      <c r="A96" s="4">
        <f t="shared" ref="A96:A105" si="11">ROW()-1</f>
        <v>95</v>
      </c>
      <c r="B96" s="23">
        <v>44692</v>
      </c>
      <c r="C96" s="5">
        <v>121017</v>
      </c>
      <c r="D96" s="6" t="s">
        <v>71</v>
      </c>
      <c r="E96" s="25">
        <v>8</v>
      </c>
      <c r="F96" s="26">
        <f>IFERROR(IF(VLOOKUP(C96,水车基础信息!B$2:F$10,5,0)=0,"输入水车基础数据",VLOOKUP(C96,水车基础信息!B$2:F$10,5,0)*E96),"输入水车基础数据")</f>
        <v>81.16</v>
      </c>
      <c r="G96" s="27"/>
      <c r="H96" s="28"/>
      <c r="I96" s="30"/>
      <c r="J96" s="31" t="str">
        <f t="shared" si="9"/>
        <v>20225闽AU8195</v>
      </c>
    </row>
    <row r="97" customFormat="1" ht="20.1" customHeight="1" spans="1:10">
      <c r="A97" s="4">
        <f t="shared" si="11"/>
        <v>96</v>
      </c>
      <c r="B97" s="23">
        <v>44693</v>
      </c>
      <c r="C97" s="5">
        <v>121017</v>
      </c>
      <c r="D97" s="6" t="s">
        <v>71</v>
      </c>
      <c r="E97" s="25">
        <v>8</v>
      </c>
      <c r="F97" s="26">
        <f>IFERROR(IF(VLOOKUP(C97,水车基础信息!B$2:F$10,5,0)=0,"输入水车基础数据",VLOOKUP(C97,水车基础信息!B$2:F$10,5,0)*E97),"输入水车基础数据")</f>
        <v>81.16</v>
      </c>
      <c r="G97" s="27"/>
      <c r="H97" s="28"/>
      <c r="I97" s="30"/>
      <c r="J97" s="31" t="str">
        <f t="shared" si="9"/>
        <v>20225闽AU8195</v>
      </c>
    </row>
    <row r="98" customFormat="1" ht="20.1" customHeight="1" spans="1:10">
      <c r="A98" s="4">
        <f t="shared" si="11"/>
        <v>97</v>
      </c>
      <c r="B98" s="23">
        <v>44694</v>
      </c>
      <c r="C98" s="5">
        <v>121017</v>
      </c>
      <c r="D98" s="6" t="s">
        <v>71</v>
      </c>
      <c r="E98" s="25">
        <v>0</v>
      </c>
      <c r="F98" s="26">
        <f>IFERROR(IF(VLOOKUP(C98,水车基础信息!B$2:F$10,5,0)=0,"输入水车基础数据",VLOOKUP(C98,水车基础信息!B$2:F$10,5,0)*E98),"输入水车基础数据")</f>
        <v>0</v>
      </c>
      <c r="G98" s="27"/>
      <c r="H98" s="28"/>
      <c r="I98" s="30" t="s">
        <v>672</v>
      </c>
      <c r="J98" s="31" t="str">
        <f t="shared" si="9"/>
        <v>20225闽AU8195</v>
      </c>
    </row>
    <row r="99" customFormat="1" ht="20.1" customHeight="1" spans="1:10">
      <c r="A99" s="4">
        <f t="shared" si="11"/>
        <v>98</v>
      </c>
      <c r="B99" s="23">
        <v>44695</v>
      </c>
      <c r="C99" s="5">
        <v>121017</v>
      </c>
      <c r="D99" s="6" t="s">
        <v>71</v>
      </c>
      <c r="E99" s="25">
        <v>0</v>
      </c>
      <c r="F99" s="26">
        <f>IFERROR(IF(VLOOKUP(C99,水车基础信息!B$2:F$10,5,0)=0,"输入水车基础数据",VLOOKUP(C99,水车基础信息!B$2:F$10,5,0)*E99),"输入水车基础数据")</f>
        <v>0</v>
      </c>
      <c r="G99" s="27"/>
      <c r="H99" s="28"/>
      <c r="I99" s="30" t="s">
        <v>672</v>
      </c>
      <c r="J99" s="31" t="str">
        <f t="shared" si="9"/>
        <v>20225闽AU8195</v>
      </c>
    </row>
    <row r="100" customFormat="1" ht="20.1" customHeight="1" spans="1:10">
      <c r="A100" s="4">
        <f t="shared" si="11"/>
        <v>99</v>
      </c>
      <c r="B100" s="23">
        <v>44696</v>
      </c>
      <c r="C100" s="5">
        <v>121017</v>
      </c>
      <c r="D100" s="6" t="s">
        <v>71</v>
      </c>
      <c r="E100" s="25">
        <v>8</v>
      </c>
      <c r="F100" s="26">
        <f>IFERROR(IF(VLOOKUP(C100,水车基础信息!B$2:F$10,5,0)=0,"输入水车基础数据",VLOOKUP(C100,水车基础信息!B$2:F$10,5,0)*E100),"输入水车基础数据")</f>
        <v>81.16</v>
      </c>
      <c r="G100" s="27"/>
      <c r="H100" s="28"/>
      <c r="I100" s="30"/>
      <c r="J100" s="31" t="str">
        <f t="shared" si="9"/>
        <v>20225闽AU8195</v>
      </c>
    </row>
    <row r="101" customFormat="1" ht="20.1" customHeight="1" spans="1:10">
      <c r="A101" s="4">
        <f t="shared" si="11"/>
        <v>100</v>
      </c>
      <c r="B101" s="23">
        <v>44697</v>
      </c>
      <c r="C101" s="5">
        <v>121017</v>
      </c>
      <c r="D101" s="6" t="s">
        <v>71</v>
      </c>
      <c r="E101" s="25">
        <v>8</v>
      </c>
      <c r="F101" s="26">
        <f>IFERROR(IF(VLOOKUP(C101,水车基础信息!B$2:F$10,5,0)=0,"输入水车基础数据",VLOOKUP(C101,水车基础信息!B$2:F$10,5,0)*E101),"输入水车基础数据")</f>
        <v>81.16</v>
      </c>
      <c r="G101" s="27"/>
      <c r="H101" s="28"/>
      <c r="I101" s="30"/>
      <c r="J101" s="31" t="str">
        <f t="shared" si="9"/>
        <v>20225闽AU8195</v>
      </c>
    </row>
    <row r="102" customFormat="1" ht="20.1" customHeight="1" spans="1:10">
      <c r="A102" s="4">
        <f t="shared" si="11"/>
        <v>101</v>
      </c>
      <c r="B102" s="23">
        <v>44698</v>
      </c>
      <c r="C102" s="5">
        <v>121017</v>
      </c>
      <c r="D102" s="6" t="s">
        <v>71</v>
      </c>
      <c r="E102" s="25">
        <v>8</v>
      </c>
      <c r="F102" s="26">
        <f>IFERROR(IF(VLOOKUP(C102,水车基础信息!B$2:F$10,5,0)=0,"输入水车基础数据",VLOOKUP(C102,水车基础信息!B$2:F$10,5,0)*E102),"输入水车基础数据")</f>
        <v>81.16</v>
      </c>
      <c r="G102" s="27"/>
      <c r="H102" s="28"/>
      <c r="I102" s="30"/>
      <c r="J102" s="31" t="str">
        <f t="shared" si="9"/>
        <v>20225闽AU8195</v>
      </c>
    </row>
    <row r="103" customFormat="1" ht="20.1" customHeight="1" spans="1:10">
      <c r="A103" s="4">
        <f t="shared" si="11"/>
        <v>102</v>
      </c>
      <c r="B103" s="23">
        <v>44699</v>
      </c>
      <c r="C103" s="5">
        <v>121017</v>
      </c>
      <c r="D103" s="6" t="s">
        <v>71</v>
      </c>
      <c r="E103" s="25">
        <v>8</v>
      </c>
      <c r="F103" s="26">
        <f>IFERROR(IF(VLOOKUP(C103,水车基础信息!B$2:F$10,5,0)=0,"输入水车基础数据",VLOOKUP(C103,水车基础信息!B$2:F$10,5,0)*E103),"输入水车基础数据")</f>
        <v>81.16</v>
      </c>
      <c r="G103" s="27"/>
      <c r="H103" s="28"/>
      <c r="I103" s="30"/>
      <c r="J103" s="31" t="str">
        <f t="shared" si="9"/>
        <v>20225闽AU8195</v>
      </c>
    </row>
    <row r="104" customFormat="1" ht="20.1" customHeight="1" spans="1:10">
      <c r="A104" s="4">
        <f t="shared" si="11"/>
        <v>103</v>
      </c>
      <c r="B104" s="23">
        <v>44700</v>
      </c>
      <c r="C104" s="5">
        <v>121017</v>
      </c>
      <c r="D104" s="6" t="s">
        <v>71</v>
      </c>
      <c r="E104" s="25">
        <v>8</v>
      </c>
      <c r="F104" s="26">
        <f>IFERROR(IF(VLOOKUP(C104,水车基础信息!B$2:F$10,5,0)=0,"输入水车基础数据",VLOOKUP(C104,水车基础信息!B$2:F$10,5,0)*E104),"输入水车基础数据")</f>
        <v>81.16</v>
      </c>
      <c r="G104" s="27"/>
      <c r="H104" s="28"/>
      <c r="I104" s="30"/>
      <c r="J104" s="31" t="str">
        <f t="shared" si="9"/>
        <v>20225闽AU8195</v>
      </c>
    </row>
    <row r="105" customFormat="1" ht="20.1" customHeight="1" spans="1:10">
      <c r="A105" s="4">
        <f t="shared" si="11"/>
        <v>104</v>
      </c>
      <c r="B105" s="23">
        <v>44701</v>
      </c>
      <c r="C105" s="5">
        <v>121017</v>
      </c>
      <c r="D105" s="6" t="s">
        <v>71</v>
      </c>
      <c r="E105" s="25">
        <v>8</v>
      </c>
      <c r="F105" s="26">
        <f>IFERROR(IF(VLOOKUP(C105,水车基础信息!B$2:F$10,5,0)=0,"输入水车基础数据",VLOOKUP(C105,水车基础信息!B$2:F$10,5,0)*E105),"输入水车基础数据")</f>
        <v>81.16</v>
      </c>
      <c r="G105" s="27"/>
      <c r="H105" s="28"/>
      <c r="I105" s="30"/>
      <c r="J105" s="31" t="str">
        <f t="shared" si="9"/>
        <v>20225闽AU8195</v>
      </c>
    </row>
    <row r="106" customFormat="1" ht="20.1" customHeight="1" spans="1:10">
      <c r="A106" s="4">
        <f t="shared" ref="A106:A115" si="12">ROW()-1</f>
        <v>105</v>
      </c>
      <c r="B106" s="23">
        <v>44702</v>
      </c>
      <c r="C106" s="5">
        <v>121017</v>
      </c>
      <c r="D106" s="6" t="s">
        <v>71</v>
      </c>
      <c r="E106" s="25">
        <v>8</v>
      </c>
      <c r="F106" s="26">
        <f>IFERROR(IF(VLOOKUP(C106,水车基础信息!B$2:F$10,5,0)=0,"输入水车基础数据",VLOOKUP(C106,水车基础信息!B$2:F$10,5,0)*E106),"输入水车基础数据")</f>
        <v>81.16</v>
      </c>
      <c r="G106" s="27"/>
      <c r="H106" s="28"/>
      <c r="I106" s="30"/>
      <c r="J106" s="31" t="str">
        <f t="shared" si="9"/>
        <v>20225闽AU8195</v>
      </c>
    </row>
    <row r="107" customFormat="1" ht="20.1" customHeight="1" spans="1:10">
      <c r="A107" s="4">
        <f t="shared" si="12"/>
        <v>106</v>
      </c>
      <c r="B107" s="23">
        <v>44703</v>
      </c>
      <c r="C107" s="5">
        <v>121017</v>
      </c>
      <c r="D107" s="6" t="s">
        <v>71</v>
      </c>
      <c r="E107" s="25">
        <v>8</v>
      </c>
      <c r="F107" s="26">
        <f>IFERROR(IF(VLOOKUP(C107,水车基础信息!B$2:F$10,5,0)=0,"输入水车基础数据",VLOOKUP(C107,水车基础信息!B$2:F$10,5,0)*E107),"输入水车基础数据")</f>
        <v>81.16</v>
      </c>
      <c r="G107" s="27"/>
      <c r="H107" s="28"/>
      <c r="I107" s="30"/>
      <c r="J107" s="31" t="str">
        <f t="shared" si="9"/>
        <v>20225闽AU8195</v>
      </c>
    </row>
    <row r="108" customFormat="1" ht="20.1" customHeight="1" spans="1:10">
      <c r="A108" s="4">
        <f t="shared" si="12"/>
        <v>107</v>
      </c>
      <c r="B108" s="23">
        <v>44704</v>
      </c>
      <c r="C108" s="5">
        <v>121017</v>
      </c>
      <c r="D108" s="6" t="s">
        <v>71</v>
      </c>
      <c r="E108" s="25">
        <v>0</v>
      </c>
      <c r="F108" s="26">
        <f>IFERROR(IF(VLOOKUP(C108,水车基础信息!B$2:F$10,5,0)=0,"输入水车基础数据",VLOOKUP(C108,水车基础信息!B$2:F$10,5,0)*E108),"输入水车基础数据")</f>
        <v>0</v>
      </c>
      <c r="G108" s="27"/>
      <c r="H108" s="28"/>
      <c r="I108" s="30" t="s">
        <v>672</v>
      </c>
      <c r="J108" s="31" t="str">
        <f t="shared" si="9"/>
        <v>20225闽AU8195</v>
      </c>
    </row>
    <row r="109" customFormat="1" ht="20.1" customHeight="1" spans="1:10">
      <c r="A109" s="4">
        <f t="shared" si="12"/>
        <v>108</v>
      </c>
      <c r="B109" s="23">
        <v>44705</v>
      </c>
      <c r="C109" s="5">
        <v>121017</v>
      </c>
      <c r="D109" s="6" t="s">
        <v>71</v>
      </c>
      <c r="E109" s="25">
        <v>10</v>
      </c>
      <c r="F109" s="26">
        <f>IFERROR(IF(VLOOKUP(C109,水车基础信息!B$2:F$10,5,0)=0,"输入水车基础数据",VLOOKUP(C109,水车基础信息!B$2:F$10,5,0)*E109),"输入水车基础数据")</f>
        <v>101.45</v>
      </c>
      <c r="G109" s="27"/>
      <c r="H109" s="28"/>
      <c r="I109" s="30" t="s">
        <v>674</v>
      </c>
      <c r="J109" s="31" t="str">
        <f t="shared" si="9"/>
        <v>20225闽AU8195</v>
      </c>
    </row>
    <row r="110" customFormat="1" ht="20.1" customHeight="1" spans="1:10">
      <c r="A110" s="4">
        <f t="shared" si="12"/>
        <v>109</v>
      </c>
      <c r="B110" s="23">
        <v>44706</v>
      </c>
      <c r="C110" s="5">
        <v>121017</v>
      </c>
      <c r="D110" s="6" t="s">
        <v>71</v>
      </c>
      <c r="E110" s="25">
        <v>0</v>
      </c>
      <c r="F110" s="26">
        <f>IFERROR(IF(VLOOKUP(C110,水车基础信息!B$2:F$10,5,0)=0,"输入水车基础数据",VLOOKUP(C110,水车基础信息!B$2:F$10,5,0)*E110),"输入水车基础数据")</f>
        <v>0</v>
      </c>
      <c r="G110" s="27"/>
      <c r="H110" s="28"/>
      <c r="I110" s="30" t="s">
        <v>672</v>
      </c>
      <c r="J110" s="31" t="str">
        <f t="shared" si="9"/>
        <v>20225闽AU8195</v>
      </c>
    </row>
    <row r="111" customFormat="1" ht="20.1" customHeight="1" spans="1:10">
      <c r="A111" s="4">
        <f t="shared" si="12"/>
        <v>110</v>
      </c>
      <c r="B111" s="23">
        <v>44707</v>
      </c>
      <c r="C111" s="5">
        <v>121017</v>
      </c>
      <c r="D111" s="6" t="s">
        <v>71</v>
      </c>
      <c r="E111" s="25">
        <v>8</v>
      </c>
      <c r="F111" s="26">
        <f>IFERROR(IF(VLOOKUP(C111,水车基础信息!B$2:F$10,5,0)=0,"输入水车基础数据",VLOOKUP(C111,水车基础信息!B$2:F$10,5,0)*E111),"输入水车基础数据")</f>
        <v>81.16</v>
      </c>
      <c r="G111" s="27"/>
      <c r="H111" s="28"/>
      <c r="I111" s="30"/>
      <c r="J111" s="31" t="str">
        <f t="shared" si="9"/>
        <v>20225闽AU8195</v>
      </c>
    </row>
    <row r="112" customFormat="1" ht="20.1" customHeight="1" spans="1:10">
      <c r="A112" s="4">
        <f t="shared" si="12"/>
        <v>111</v>
      </c>
      <c r="B112" s="23">
        <v>44708</v>
      </c>
      <c r="C112" s="5">
        <v>121017</v>
      </c>
      <c r="D112" s="6" t="s">
        <v>71</v>
      </c>
      <c r="E112" s="25">
        <v>8</v>
      </c>
      <c r="F112" s="26">
        <f>IFERROR(IF(VLOOKUP(C112,水车基础信息!B$2:F$10,5,0)=0,"输入水车基础数据",VLOOKUP(C112,水车基础信息!B$2:F$10,5,0)*E112),"输入水车基础数据")</f>
        <v>81.16</v>
      </c>
      <c r="G112" s="27"/>
      <c r="H112" s="28"/>
      <c r="I112" s="30"/>
      <c r="J112" s="31" t="str">
        <f t="shared" si="9"/>
        <v>20225闽AU8195</v>
      </c>
    </row>
    <row r="113" customFormat="1" ht="20.1" customHeight="1" spans="1:10">
      <c r="A113" s="4">
        <f t="shared" si="12"/>
        <v>112</v>
      </c>
      <c r="B113" s="23">
        <v>44709</v>
      </c>
      <c r="C113" s="5">
        <v>121017</v>
      </c>
      <c r="D113" s="6" t="s">
        <v>71</v>
      </c>
      <c r="E113" s="25">
        <v>8</v>
      </c>
      <c r="F113" s="26">
        <f>IFERROR(IF(VLOOKUP(C113,水车基础信息!B$2:F$10,5,0)=0,"输入水车基础数据",VLOOKUP(C113,水车基础信息!B$2:F$10,5,0)*E113),"输入水车基础数据")</f>
        <v>81.16</v>
      </c>
      <c r="G113" s="27"/>
      <c r="H113" s="28"/>
      <c r="I113" s="30"/>
      <c r="J113" s="31" t="str">
        <f t="shared" si="9"/>
        <v>20225闽AU8195</v>
      </c>
    </row>
    <row r="114" customFormat="1" ht="20.1" customHeight="1" spans="1:10">
      <c r="A114" s="4">
        <f t="shared" si="12"/>
        <v>113</v>
      </c>
      <c r="B114" s="23">
        <v>44710</v>
      </c>
      <c r="C114" s="5">
        <v>121017</v>
      </c>
      <c r="D114" s="6" t="s">
        <v>71</v>
      </c>
      <c r="E114" s="25">
        <v>8</v>
      </c>
      <c r="F114" s="26">
        <f>IFERROR(IF(VLOOKUP(C114,水车基础信息!B$2:F$10,5,0)=0,"输入水车基础数据",VLOOKUP(C114,水车基础信息!B$2:F$10,5,0)*E114),"输入水车基础数据")</f>
        <v>81.16</v>
      </c>
      <c r="G114" s="27"/>
      <c r="H114" s="28"/>
      <c r="I114" s="30"/>
      <c r="J114" s="31" t="str">
        <f t="shared" si="9"/>
        <v>20225闽AU8195</v>
      </c>
    </row>
    <row r="115" customFormat="1" ht="20.1" customHeight="1" spans="1:10">
      <c r="A115" s="4">
        <f t="shared" si="12"/>
        <v>114</v>
      </c>
      <c r="B115" s="23">
        <v>44711</v>
      </c>
      <c r="C115" s="5">
        <v>121017</v>
      </c>
      <c r="D115" s="6" t="s">
        <v>71</v>
      </c>
      <c r="E115" s="25">
        <v>8</v>
      </c>
      <c r="F115" s="26">
        <f>IFERROR(IF(VLOOKUP(C115,水车基础信息!B$2:F$10,5,0)=0,"输入水车基础数据",VLOOKUP(C115,水车基础信息!B$2:F$10,5,0)*E115),"输入水车基础数据")</f>
        <v>81.16</v>
      </c>
      <c r="G115" s="27"/>
      <c r="H115" s="28"/>
      <c r="I115" s="30"/>
      <c r="J115" s="31" t="str">
        <f t="shared" si="9"/>
        <v>20225闽AU8195</v>
      </c>
    </row>
    <row r="116" customFormat="1" ht="20.1" customHeight="1" spans="1:10">
      <c r="A116" s="4">
        <f t="shared" ref="A116:A125" si="13">ROW()-1</f>
        <v>115</v>
      </c>
      <c r="B116" s="23">
        <v>44712</v>
      </c>
      <c r="C116" s="5">
        <v>121017</v>
      </c>
      <c r="D116" s="6" t="s">
        <v>71</v>
      </c>
      <c r="E116" s="25">
        <v>0</v>
      </c>
      <c r="F116" s="26">
        <f>IFERROR(IF(VLOOKUP(C116,水车基础信息!B$2:F$10,5,0)=0,"输入水车基础数据",VLOOKUP(C116,水车基础信息!B$2:F$10,5,0)*E116),"输入水车基础数据")</f>
        <v>0</v>
      </c>
      <c r="G116" s="27"/>
      <c r="H116" s="28"/>
      <c r="I116" s="30" t="s">
        <v>672</v>
      </c>
      <c r="J116" s="31" t="str">
        <f t="shared" si="9"/>
        <v>20225闽AU8195</v>
      </c>
    </row>
    <row r="117" customFormat="1" ht="20.1" customHeight="1" spans="1:10">
      <c r="A117" s="4">
        <f t="shared" si="13"/>
        <v>116</v>
      </c>
      <c r="B117" s="23">
        <v>44682</v>
      </c>
      <c r="C117" s="5">
        <v>121018</v>
      </c>
      <c r="D117" s="6" t="s">
        <v>68</v>
      </c>
      <c r="E117" s="25">
        <v>11</v>
      </c>
      <c r="F117" s="26">
        <f>IFERROR(IF(VLOOKUP(C117,水车基础信息!B$2:F$10,5,0)=0,"输入水车基础数据",VLOOKUP(C117,水车基础信息!B$2:F$10,5,0)*E117),"输入水车基础数据")</f>
        <v>111.595</v>
      </c>
      <c r="G117" s="27"/>
      <c r="H117" s="28"/>
      <c r="I117" s="30" t="s">
        <v>675</v>
      </c>
      <c r="J117" s="31" t="str">
        <f t="shared" si="9"/>
        <v>20225闽AU7993</v>
      </c>
    </row>
    <row r="118" customFormat="1" ht="20.1" customHeight="1" spans="1:10">
      <c r="A118" s="4">
        <f t="shared" si="13"/>
        <v>117</v>
      </c>
      <c r="B118" s="23">
        <v>44683</v>
      </c>
      <c r="C118" s="5">
        <v>121018</v>
      </c>
      <c r="D118" s="6" t="s">
        <v>68</v>
      </c>
      <c r="E118" s="25">
        <v>2</v>
      </c>
      <c r="F118" s="26">
        <f>IFERROR(IF(VLOOKUP(C118,水车基础信息!B$2:F$10,5,0)=0,"输入水车基础数据",VLOOKUP(C118,水车基础信息!B$2:F$10,5,0)*E118),"输入水车基础数据")</f>
        <v>20.29</v>
      </c>
      <c r="G118" s="27"/>
      <c r="H118" s="28"/>
      <c r="I118" s="30"/>
      <c r="J118" s="31" t="str">
        <f t="shared" si="9"/>
        <v>20225闽AU7993</v>
      </c>
    </row>
    <row r="119" customFormat="1" ht="20.1" customHeight="1" spans="1:10">
      <c r="A119" s="4">
        <f t="shared" si="13"/>
        <v>118</v>
      </c>
      <c r="B119" s="23">
        <v>44684</v>
      </c>
      <c r="C119" s="5">
        <v>121018</v>
      </c>
      <c r="D119" s="6" t="s">
        <v>68</v>
      </c>
      <c r="E119" s="25">
        <v>6</v>
      </c>
      <c r="F119" s="26">
        <f>IFERROR(IF(VLOOKUP(C119,水车基础信息!B$2:F$10,5,0)=0,"输入水车基础数据",VLOOKUP(C119,水车基础信息!B$2:F$10,5,0)*E119),"输入水车基础数据")</f>
        <v>60.87</v>
      </c>
      <c r="G119" s="27"/>
      <c r="H119" s="28"/>
      <c r="I119" s="30"/>
      <c r="J119" s="31" t="str">
        <f t="shared" si="9"/>
        <v>20225闽AU7993</v>
      </c>
    </row>
    <row r="120" customFormat="1" ht="20.1" customHeight="1" spans="1:10">
      <c r="A120" s="4">
        <f t="shared" si="13"/>
        <v>119</v>
      </c>
      <c r="B120" s="23">
        <v>44685</v>
      </c>
      <c r="C120" s="5">
        <v>121018</v>
      </c>
      <c r="D120" s="6" t="s">
        <v>68</v>
      </c>
      <c r="E120" s="25">
        <v>8</v>
      </c>
      <c r="F120" s="26">
        <f>IFERROR(IF(VLOOKUP(C120,水车基础信息!B$2:F$10,5,0)=0,"输入水车基础数据",VLOOKUP(C120,水车基础信息!B$2:F$10,5,0)*E120),"输入水车基础数据")</f>
        <v>81.16</v>
      </c>
      <c r="G120" s="27"/>
      <c r="H120" s="28"/>
      <c r="I120" s="30"/>
      <c r="J120" s="31" t="str">
        <f t="shared" si="9"/>
        <v>20225闽AU7993</v>
      </c>
    </row>
    <row r="121" customFormat="1" ht="20.1" customHeight="1" spans="1:10">
      <c r="A121" s="4">
        <f t="shared" si="13"/>
        <v>120</v>
      </c>
      <c r="B121" s="23">
        <v>44686</v>
      </c>
      <c r="C121" s="5">
        <v>121018</v>
      </c>
      <c r="D121" s="6" t="s">
        <v>68</v>
      </c>
      <c r="E121" s="25">
        <v>12</v>
      </c>
      <c r="F121" s="26">
        <f>IFERROR(IF(VLOOKUP(C121,水车基础信息!B$2:F$10,5,0)=0,"输入水车基础数据",VLOOKUP(C121,水车基础信息!B$2:F$10,5,0)*E121),"输入水车基础数据")</f>
        <v>121.74</v>
      </c>
      <c r="G121" s="27"/>
      <c r="H121" s="28"/>
      <c r="I121" s="30" t="s">
        <v>675</v>
      </c>
      <c r="J121" s="31" t="str">
        <f t="shared" si="9"/>
        <v>20225闽AU7993</v>
      </c>
    </row>
    <row r="122" customFormat="1" ht="20.1" customHeight="1" spans="1:10">
      <c r="A122" s="4">
        <f t="shared" si="13"/>
        <v>121</v>
      </c>
      <c r="B122" s="23">
        <v>44687</v>
      </c>
      <c r="C122" s="5">
        <v>121018</v>
      </c>
      <c r="D122" s="6" t="s">
        <v>68</v>
      </c>
      <c r="E122" s="25">
        <v>4</v>
      </c>
      <c r="F122" s="26">
        <f>IFERROR(IF(VLOOKUP(C122,水车基础信息!B$2:F$10,5,0)=0,"输入水车基础数据",VLOOKUP(C122,水车基础信息!B$2:F$10,5,0)*E122),"输入水车基础数据")</f>
        <v>40.58</v>
      </c>
      <c r="G122" s="27"/>
      <c r="H122" s="28"/>
      <c r="I122" s="30"/>
      <c r="J122" s="31" t="str">
        <f t="shared" si="9"/>
        <v>20225闽AU7993</v>
      </c>
    </row>
    <row r="123" customFormat="1" ht="20.1" customHeight="1" spans="1:10">
      <c r="A123" s="4">
        <f t="shared" si="13"/>
        <v>122</v>
      </c>
      <c r="B123" s="23">
        <v>44688</v>
      </c>
      <c r="C123" s="5">
        <v>121018</v>
      </c>
      <c r="D123" s="6" t="s">
        <v>68</v>
      </c>
      <c r="E123" s="25">
        <v>0</v>
      </c>
      <c r="F123" s="26">
        <f>IFERROR(IF(VLOOKUP(C123,水车基础信息!B$2:F$10,5,0)=0,"输入水车基础数据",VLOOKUP(C123,水车基础信息!B$2:F$10,5,0)*E123),"输入水车基础数据")</f>
        <v>0</v>
      </c>
      <c r="G123" s="27"/>
      <c r="H123" s="28"/>
      <c r="I123" s="30" t="s">
        <v>676</v>
      </c>
      <c r="J123" s="31" t="str">
        <f t="shared" si="9"/>
        <v>20225闽AU7993</v>
      </c>
    </row>
    <row r="124" customFormat="1" ht="20.1" customHeight="1" spans="1:10">
      <c r="A124" s="4">
        <f t="shared" si="13"/>
        <v>123</v>
      </c>
      <c r="B124" s="23">
        <v>44689</v>
      </c>
      <c r="C124" s="5">
        <v>121018</v>
      </c>
      <c r="D124" s="6" t="s">
        <v>68</v>
      </c>
      <c r="E124" s="25">
        <v>5</v>
      </c>
      <c r="F124" s="26">
        <f>IFERROR(IF(VLOOKUP(C124,水车基础信息!B$2:F$10,5,0)=0,"输入水车基础数据",VLOOKUP(C124,水车基础信息!B$2:F$10,5,0)*E124),"输入水车基础数据")</f>
        <v>50.725</v>
      </c>
      <c r="G124" s="27"/>
      <c r="H124" s="28"/>
      <c r="I124" s="30"/>
      <c r="J124" s="31" t="str">
        <f t="shared" si="9"/>
        <v>20225闽AU7993</v>
      </c>
    </row>
    <row r="125" customFormat="1" ht="20.1" customHeight="1" spans="1:10">
      <c r="A125" s="4">
        <f t="shared" si="13"/>
        <v>124</v>
      </c>
      <c r="B125" s="23">
        <v>44690</v>
      </c>
      <c r="C125" s="5">
        <v>121018</v>
      </c>
      <c r="D125" s="6" t="s">
        <v>68</v>
      </c>
      <c r="E125" s="25">
        <v>0</v>
      </c>
      <c r="F125" s="26">
        <f>IFERROR(IF(VLOOKUP(C125,水车基础信息!B$2:F$10,5,0)=0,"输入水车基础数据",VLOOKUP(C125,水车基础信息!B$2:F$10,5,0)*E125),"输入水车基础数据")</f>
        <v>0</v>
      </c>
      <c r="G125" s="27"/>
      <c r="H125" s="28"/>
      <c r="I125" s="30"/>
      <c r="J125" s="31" t="str">
        <f t="shared" si="9"/>
        <v>20225闽AU7993</v>
      </c>
    </row>
    <row r="126" customFormat="1" ht="20.1" customHeight="1" spans="1:10">
      <c r="A126" s="4">
        <f t="shared" ref="A126:A135" si="14">ROW()-1</f>
        <v>125</v>
      </c>
      <c r="B126" s="23">
        <v>44691</v>
      </c>
      <c r="C126" s="5">
        <v>121018</v>
      </c>
      <c r="D126" s="6" t="s">
        <v>68</v>
      </c>
      <c r="E126" s="25">
        <v>9</v>
      </c>
      <c r="F126" s="26">
        <f>IFERROR(IF(VLOOKUP(C126,水车基础信息!B$2:F$10,5,0)=0,"输入水车基础数据",VLOOKUP(C126,水车基础信息!B$2:F$10,5,0)*E126),"输入水车基础数据")</f>
        <v>91.305</v>
      </c>
      <c r="G126" s="27"/>
      <c r="H126" s="28"/>
      <c r="I126" s="30" t="s">
        <v>675</v>
      </c>
      <c r="J126" s="31" t="str">
        <f t="shared" si="9"/>
        <v>20225闽AU7993</v>
      </c>
    </row>
    <row r="127" customFormat="1" ht="20.1" customHeight="1" spans="1:10">
      <c r="A127" s="4">
        <f t="shared" si="14"/>
        <v>126</v>
      </c>
      <c r="B127" s="23">
        <v>44692</v>
      </c>
      <c r="C127" s="5">
        <v>121018</v>
      </c>
      <c r="D127" s="6" t="s">
        <v>68</v>
      </c>
      <c r="E127" s="25">
        <v>0</v>
      </c>
      <c r="F127" s="26">
        <f>IFERROR(IF(VLOOKUP(C127,水车基础信息!B$2:F$10,5,0)=0,"输入水车基础数据",VLOOKUP(C127,水车基础信息!B$2:F$10,5,0)*E127),"输入水车基础数据")</f>
        <v>0</v>
      </c>
      <c r="G127" s="27"/>
      <c r="H127" s="28"/>
      <c r="I127" s="30"/>
      <c r="J127" s="31" t="str">
        <f t="shared" si="9"/>
        <v>20225闽AU7993</v>
      </c>
    </row>
    <row r="128" customFormat="1" ht="20.1" customHeight="1" spans="1:10">
      <c r="A128" s="4">
        <f t="shared" si="14"/>
        <v>127</v>
      </c>
      <c r="B128" s="23">
        <v>44693</v>
      </c>
      <c r="C128" s="5">
        <v>121018</v>
      </c>
      <c r="D128" s="6" t="s">
        <v>68</v>
      </c>
      <c r="E128" s="25">
        <v>8</v>
      </c>
      <c r="F128" s="26">
        <f>IFERROR(IF(VLOOKUP(C128,水车基础信息!B$2:F$10,5,0)=0,"输入水车基础数据",VLOOKUP(C128,水车基础信息!B$2:F$10,5,0)*E128),"输入水车基础数据")</f>
        <v>81.16</v>
      </c>
      <c r="G128" s="27"/>
      <c r="H128" s="28"/>
      <c r="I128" s="30"/>
      <c r="J128" s="31" t="str">
        <f t="shared" si="9"/>
        <v>20225闽AU7993</v>
      </c>
    </row>
    <row r="129" customFormat="1" ht="20.1" customHeight="1" spans="1:10">
      <c r="A129" s="4">
        <f t="shared" si="14"/>
        <v>128</v>
      </c>
      <c r="B129" s="23">
        <v>44694</v>
      </c>
      <c r="C129" s="5">
        <v>121018</v>
      </c>
      <c r="D129" s="6" t="s">
        <v>68</v>
      </c>
      <c r="E129" s="25">
        <v>2</v>
      </c>
      <c r="F129" s="26">
        <f>IFERROR(IF(VLOOKUP(C129,水车基础信息!B$2:F$10,5,0)=0,"输入水车基础数据",VLOOKUP(C129,水车基础信息!B$2:F$10,5,0)*E129),"输入水车基础数据")</f>
        <v>20.29</v>
      </c>
      <c r="G129" s="27"/>
      <c r="H129" s="28"/>
      <c r="I129" s="30"/>
      <c r="J129" s="31" t="str">
        <f t="shared" si="9"/>
        <v>20225闽AU7993</v>
      </c>
    </row>
    <row r="130" customFormat="1" ht="20.1" customHeight="1" spans="1:10">
      <c r="A130" s="4">
        <f t="shared" si="14"/>
        <v>129</v>
      </c>
      <c r="B130" s="23">
        <v>44695</v>
      </c>
      <c r="C130" s="5">
        <v>121018</v>
      </c>
      <c r="D130" s="6" t="s">
        <v>68</v>
      </c>
      <c r="E130" s="25">
        <v>0</v>
      </c>
      <c r="F130" s="26">
        <f>IFERROR(IF(VLOOKUP(C130,水车基础信息!B$2:F$10,5,0)=0,"输入水车基础数据",VLOOKUP(C130,水车基础信息!B$2:F$10,5,0)*E130),"输入水车基础数据")</f>
        <v>0</v>
      </c>
      <c r="G130" s="27"/>
      <c r="H130" s="28"/>
      <c r="I130" s="30"/>
      <c r="J130" s="31" t="str">
        <f t="shared" si="9"/>
        <v>20225闽AU7993</v>
      </c>
    </row>
    <row r="131" customFormat="1" ht="20.1" customHeight="1" spans="1:10">
      <c r="A131" s="4">
        <f t="shared" si="14"/>
        <v>130</v>
      </c>
      <c r="B131" s="23">
        <v>44696</v>
      </c>
      <c r="C131" s="5">
        <v>121018</v>
      </c>
      <c r="D131" s="6" t="s">
        <v>68</v>
      </c>
      <c r="E131" s="25">
        <v>2</v>
      </c>
      <c r="F131" s="26">
        <f>IFERROR(IF(VLOOKUP(C131,水车基础信息!B$2:F$10,5,0)=0,"输入水车基础数据",VLOOKUP(C131,水车基础信息!B$2:F$10,5,0)*E131),"输入水车基础数据")</f>
        <v>20.29</v>
      </c>
      <c r="G131" s="27"/>
      <c r="H131" s="28"/>
      <c r="I131" s="30"/>
      <c r="J131" s="31" t="str">
        <f t="shared" si="9"/>
        <v>20225闽AU7993</v>
      </c>
    </row>
    <row r="132" customFormat="1" ht="20.1" customHeight="1" spans="1:10">
      <c r="A132" s="4">
        <f t="shared" si="14"/>
        <v>131</v>
      </c>
      <c r="B132" s="23">
        <v>44697</v>
      </c>
      <c r="C132" s="5">
        <v>121018</v>
      </c>
      <c r="D132" s="6" t="s">
        <v>68</v>
      </c>
      <c r="E132" s="25">
        <v>2</v>
      </c>
      <c r="F132" s="26">
        <f>IFERROR(IF(VLOOKUP(C132,水车基础信息!B$2:F$10,5,0)=0,"输入水车基础数据",VLOOKUP(C132,水车基础信息!B$2:F$10,5,0)*E132),"输入水车基础数据")</f>
        <v>20.29</v>
      </c>
      <c r="G132" s="27"/>
      <c r="H132" s="28"/>
      <c r="I132" s="30"/>
      <c r="J132" s="31" t="str">
        <f t="shared" si="9"/>
        <v>20225闽AU7993</v>
      </c>
    </row>
    <row r="133" customFormat="1" ht="20.1" customHeight="1" spans="1:10">
      <c r="A133" s="4">
        <f t="shared" si="14"/>
        <v>132</v>
      </c>
      <c r="B133" s="23">
        <v>44698</v>
      </c>
      <c r="C133" s="5">
        <v>121018</v>
      </c>
      <c r="D133" s="6" t="s">
        <v>68</v>
      </c>
      <c r="E133" s="25">
        <v>8</v>
      </c>
      <c r="F133" s="26">
        <f>IFERROR(IF(VLOOKUP(C133,水车基础信息!B$2:F$10,5,0)=0,"输入水车基础数据",VLOOKUP(C133,水车基础信息!B$2:F$10,5,0)*E133),"输入水车基础数据")</f>
        <v>81.16</v>
      </c>
      <c r="G133" s="27"/>
      <c r="H133" s="28"/>
      <c r="I133" s="30"/>
      <c r="J133" s="31" t="str">
        <f t="shared" si="9"/>
        <v>20225闽AU7993</v>
      </c>
    </row>
    <row r="134" customFormat="1" ht="20.1" customHeight="1" spans="1:10">
      <c r="A134" s="4">
        <f t="shared" si="14"/>
        <v>133</v>
      </c>
      <c r="B134" s="23">
        <v>44699</v>
      </c>
      <c r="C134" s="5">
        <v>121018</v>
      </c>
      <c r="D134" s="6" t="s">
        <v>68</v>
      </c>
      <c r="E134" s="25">
        <v>8</v>
      </c>
      <c r="F134" s="26">
        <f>IFERROR(IF(VLOOKUP(C134,水车基础信息!B$2:F$10,5,0)=0,"输入水车基础数据",VLOOKUP(C134,水车基础信息!B$2:F$10,5,0)*E134),"输入水车基础数据")</f>
        <v>81.16</v>
      </c>
      <c r="G134" s="27"/>
      <c r="H134" s="28"/>
      <c r="I134" s="30"/>
      <c r="J134" s="31" t="str">
        <f t="shared" si="9"/>
        <v>20225闽AU7993</v>
      </c>
    </row>
    <row r="135" customFormat="1" ht="20.1" customHeight="1" spans="1:10">
      <c r="A135" s="4">
        <f t="shared" si="14"/>
        <v>134</v>
      </c>
      <c r="B135" s="23">
        <v>44700</v>
      </c>
      <c r="C135" s="5">
        <v>121018</v>
      </c>
      <c r="D135" s="6" t="s">
        <v>68</v>
      </c>
      <c r="E135" s="25">
        <v>10</v>
      </c>
      <c r="F135" s="26">
        <f>IFERROR(IF(VLOOKUP(C135,水车基础信息!B$2:F$10,5,0)=0,"输入水车基础数据",VLOOKUP(C135,水车基础信息!B$2:F$10,5,0)*E135),"输入水车基础数据")</f>
        <v>101.45</v>
      </c>
      <c r="G135" s="27"/>
      <c r="H135" s="28"/>
      <c r="I135" s="30" t="s">
        <v>675</v>
      </c>
      <c r="J135" s="31" t="str">
        <f t="shared" si="9"/>
        <v>20225闽AU7993</v>
      </c>
    </row>
    <row r="136" customFormat="1" ht="20.1" customHeight="1" spans="1:10">
      <c r="A136" s="4">
        <f t="shared" ref="A136:A145" si="15">ROW()-1</f>
        <v>135</v>
      </c>
      <c r="B136" s="23">
        <v>44701</v>
      </c>
      <c r="C136" s="5">
        <v>121018</v>
      </c>
      <c r="D136" s="6" t="s">
        <v>68</v>
      </c>
      <c r="E136" s="25">
        <v>4</v>
      </c>
      <c r="F136" s="26">
        <f>IFERROR(IF(VLOOKUP(C136,水车基础信息!B$2:F$10,5,0)=0,"输入水车基础数据",VLOOKUP(C136,水车基础信息!B$2:F$10,5,0)*E136),"输入水车基础数据")</f>
        <v>40.58</v>
      </c>
      <c r="G136" s="27"/>
      <c r="H136" s="28"/>
      <c r="I136" s="30"/>
      <c r="J136" s="31" t="str">
        <f t="shared" si="9"/>
        <v>20225闽AU7993</v>
      </c>
    </row>
    <row r="137" customFormat="1" ht="20.1" customHeight="1" spans="1:10">
      <c r="A137" s="4">
        <f t="shared" si="15"/>
        <v>136</v>
      </c>
      <c r="B137" s="23">
        <v>44702</v>
      </c>
      <c r="C137" s="5">
        <v>121018</v>
      </c>
      <c r="D137" s="6" t="s">
        <v>68</v>
      </c>
      <c r="E137" s="25">
        <v>6</v>
      </c>
      <c r="F137" s="26">
        <f>IFERROR(IF(VLOOKUP(C137,水车基础信息!B$2:F$10,5,0)=0,"输入水车基础数据",VLOOKUP(C137,水车基础信息!B$2:F$10,5,0)*E137),"输入水车基础数据")</f>
        <v>60.87</v>
      </c>
      <c r="G137" s="27"/>
      <c r="H137" s="28"/>
      <c r="I137" s="30"/>
      <c r="J137" s="31" t="str">
        <f t="shared" si="9"/>
        <v>20225闽AU7993</v>
      </c>
    </row>
    <row r="138" customFormat="1" ht="20.1" customHeight="1" spans="1:10">
      <c r="A138" s="4">
        <f t="shared" si="15"/>
        <v>137</v>
      </c>
      <c r="B138" s="23">
        <v>44703</v>
      </c>
      <c r="C138" s="5">
        <v>121018</v>
      </c>
      <c r="D138" s="6" t="s">
        <v>68</v>
      </c>
      <c r="E138" s="25">
        <v>3</v>
      </c>
      <c r="F138" s="26">
        <f>IFERROR(IF(VLOOKUP(C138,水车基础信息!B$2:F$10,5,0)=0,"输入水车基础数据",VLOOKUP(C138,水车基础信息!B$2:F$10,5,0)*E138),"输入水车基础数据")</f>
        <v>30.435</v>
      </c>
      <c r="G138" s="27"/>
      <c r="H138" s="28"/>
      <c r="I138" s="30" t="s">
        <v>675</v>
      </c>
      <c r="J138" s="31" t="str">
        <f t="shared" si="9"/>
        <v>20225闽AU7993</v>
      </c>
    </row>
    <row r="139" customFormat="1" ht="20.1" customHeight="1" spans="1:10">
      <c r="A139" s="4">
        <f t="shared" si="15"/>
        <v>138</v>
      </c>
      <c r="B139" s="23">
        <v>44704</v>
      </c>
      <c r="C139" s="5">
        <v>121018</v>
      </c>
      <c r="D139" s="6" t="s">
        <v>68</v>
      </c>
      <c r="E139" s="25">
        <v>0</v>
      </c>
      <c r="F139" s="26">
        <f>IFERROR(IF(VLOOKUP(C139,水车基础信息!B$2:F$10,5,0)=0,"输入水车基础数据",VLOOKUP(C139,水车基础信息!B$2:F$10,5,0)*E139),"输入水车基础数据")</f>
        <v>0</v>
      </c>
      <c r="G139" s="27"/>
      <c r="H139" s="28"/>
      <c r="I139" s="30"/>
      <c r="J139" s="31" t="str">
        <f t="shared" si="9"/>
        <v>20225闽AU7993</v>
      </c>
    </row>
    <row r="140" customFormat="1" ht="20.1" customHeight="1" spans="1:10">
      <c r="A140" s="4">
        <f t="shared" si="15"/>
        <v>139</v>
      </c>
      <c r="B140" s="23">
        <v>44705</v>
      </c>
      <c r="C140" s="5">
        <v>121018</v>
      </c>
      <c r="D140" s="6" t="s">
        <v>68</v>
      </c>
      <c r="E140" s="25">
        <v>6</v>
      </c>
      <c r="F140" s="26">
        <f>IFERROR(IF(VLOOKUP(C140,水车基础信息!B$2:F$10,5,0)=0,"输入水车基础数据",VLOOKUP(C140,水车基础信息!B$2:F$10,5,0)*E140),"输入水车基础数据")</f>
        <v>60.87</v>
      </c>
      <c r="G140" s="27"/>
      <c r="H140" s="28"/>
      <c r="I140" s="30" t="s">
        <v>675</v>
      </c>
      <c r="J140" s="31" t="str">
        <f t="shared" si="9"/>
        <v>20225闽AU7993</v>
      </c>
    </row>
    <row r="141" customFormat="1" ht="20.1" customHeight="1" spans="1:10">
      <c r="A141" s="4">
        <f t="shared" si="15"/>
        <v>140</v>
      </c>
      <c r="B141" s="23">
        <v>44706</v>
      </c>
      <c r="C141" s="5">
        <v>121018</v>
      </c>
      <c r="D141" s="6" t="s">
        <v>68</v>
      </c>
      <c r="E141" s="25">
        <v>0</v>
      </c>
      <c r="F141" s="26">
        <f>IFERROR(IF(VLOOKUP(C141,水车基础信息!B$2:F$10,5,0)=0,"输入水车基础数据",VLOOKUP(C141,水车基础信息!B$2:F$10,5,0)*E141),"输入水车基础数据")</f>
        <v>0</v>
      </c>
      <c r="G141" s="27"/>
      <c r="H141" s="28"/>
      <c r="I141" s="30" t="s">
        <v>677</v>
      </c>
      <c r="J141" s="31" t="str">
        <f t="shared" si="9"/>
        <v>20225闽AU7993</v>
      </c>
    </row>
    <row r="142" customFormat="1" ht="20.1" customHeight="1" spans="1:10">
      <c r="A142" s="4">
        <f t="shared" si="15"/>
        <v>141</v>
      </c>
      <c r="B142" s="23">
        <v>44707</v>
      </c>
      <c r="C142" s="5">
        <v>121018</v>
      </c>
      <c r="D142" s="6" t="s">
        <v>68</v>
      </c>
      <c r="E142" s="25">
        <v>5</v>
      </c>
      <c r="F142" s="26">
        <f>IFERROR(IF(VLOOKUP(C142,水车基础信息!B$2:F$10,5,0)=0,"输入水车基础数据",VLOOKUP(C142,水车基础信息!B$2:F$10,5,0)*E142),"输入水车基础数据")</f>
        <v>50.725</v>
      </c>
      <c r="G142" s="27"/>
      <c r="H142" s="28"/>
      <c r="I142" s="30"/>
      <c r="J142" s="31" t="str">
        <f t="shared" si="9"/>
        <v>20225闽AU7993</v>
      </c>
    </row>
    <row r="143" customFormat="1" ht="20.1" customHeight="1" spans="1:10">
      <c r="A143" s="4">
        <f t="shared" si="15"/>
        <v>142</v>
      </c>
      <c r="B143" s="23">
        <v>44708</v>
      </c>
      <c r="C143" s="5">
        <v>121018</v>
      </c>
      <c r="D143" s="6" t="s">
        <v>68</v>
      </c>
      <c r="E143" s="25">
        <v>2</v>
      </c>
      <c r="F143" s="26">
        <f>IFERROR(IF(VLOOKUP(C143,水车基础信息!B$2:F$10,5,0)=0,"输入水车基础数据",VLOOKUP(C143,水车基础信息!B$2:F$10,5,0)*E143),"输入水车基础数据")</f>
        <v>20.29</v>
      </c>
      <c r="G143" s="27"/>
      <c r="H143" s="28"/>
      <c r="I143" s="30"/>
      <c r="J143" s="31" t="str">
        <f t="shared" si="9"/>
        <v>20225闽AU7993</v>
      </c>
    </row>
    <row r="144" customFormat="1" ht="20.1" customHeight="1" spans="1:10">
      <c r="A144" s="4">
        <f t="shared" si="15"/>
        <v>143</v>
      </c>
      <c r="B144" s="23">
        <v>44709</v>
      </c>
      <c r="C144" s="5">
        <v>121018</v>
      </c>
      <c r="D144" s="6" t="s">
        <v>68</v>
      </c>
      <c r="E144" s="25">
        <v>0</v>
      </c>
      <c r="F144" s="26">
        <f>IFERROR(IF(VLOOKUP(C144,水车基础信息!B$2:F$10,5,0)=0,"输入水车基础数据",VLOOKUP(C144,水车基础信息!B$2:F$10,5,0)*E144),"输入水车基础数据")</f>
        <v>0</v>
      </c>
      <c r="G144" s="27"/>
      <c r="H144" s="28"/>
      <c r="I144" s="30"/>
      <c r="J144" s="31" t="str">
        <f t="shared" si="9"/>
        <v>20225闽AU7993</v>
      </c>
    </row>
    <row r="145" customFormat="1" ht="20.1" customHeight="1" spans="1:10">
      <c r="A145" s="4">
        <f t="shared" si="15"/>
        <v>144</v>
      </c>
      <c r="B145" s="23">
        <v>44710</v>
      </c>
      <c r="C145" s="5">
        <v>121018</v>
      </c>
      <c r="D145" s="6" t="s">
        <v>68</v>
      </c>
      <c r="E145" s="25">
        <v>5</v>
      </c>
      <c r="F145" s="26">
        <f>IFERROR(IF(VLOOKUP(C145,水车基础信息!B$2:F$10,5,0)=0,"输入水车基础数据",VLOOKUP(C145,水车基础信息!B$2:F$10,5,0)*E145),"输入水车基础数据")</f>
        <v>50.725</v>
      </c>
      <c r="G145" s="27"/>
      <c r="H145" s="28"/>
      <c r="I145" s="30"/>
      <c r="J145" s="31" t="str">
        <f t="shared" si="9"/>
        <v>20225闽AU7993</v>
      </c>
    </row>
    <row r="146" customFormat="1" ht="20.1" customHeight="1" spans="1:10">
      <c r="A146" s="4">
        <f t="shared" ref="A146:A155" si="16">ROW()-1</f>
        <v>145</v>
      </c>
      <c r="B146" s="23">
        <v>44711</v>
      </c>
      <c r="C146" s="5">
        <v>121018</v>
      </c>
      <c r="D146" s="6" t="s">
        <v>68</v>
      </c>
      <c r="E146" s="25">
        <v>4</v>
      </c>
      <c r="F146" s="26">
        <f>IFERROR(IF(VLOOKUP(C146,水车基础信息!B$2:F$10,5,0)=0,"输入水车基础数据",VLOOKUP(C146,水车基础信息!B$2:F$10,5,0)*E146),"输入水车基础数据")</f>
        <v>40.58</v>
      </c>
      <c r="G146" s="27"/>
      <c r="H146" s="28"/>
      <c r="I146" s="30"/>
      <c r="J146" s="31" t="str">
        <f t="shared" si="9"/>
        <v>20225闽AU7993</v>
      </c>
    </row>
    <row r="147" customFormat="1" ht="20.1" customHeight="1" spans="1:10">
      <c r="A147" s="4">
        <f t="shared" si="16"/>
        <v>146</v>
      </c>
      <c r="B147" s="23">
        <v>44712</v>
      </c>
      <c r="C147" s="5">
        <v>121018</v>
      </c>
      <c r="D147" s="6" t="s">
        <v>68</v>
      </c>
      <c r="E147" s="25">
        <v>0</v>
      </c>
      <c r="F147" s="26">
        <f>IFERROR(IF(VLOOKUP(C147,水车基础信息!B$2:F$10,5,0)=0,"输入水车基础数据",VLOOKUP(C147,水车基础信息!B$2:F$10,5,0)*E147),"输入水车基础数据")</f>
        <v>0</v>
      </c>
      <c r="G147" s="27"/>
      <c r="H147" s="28"/>
      <c r="I147" s="30"/>
      <c r="J147" s="31" t="str">
        <f t="shared" si="9"/>
        <v>20225闽AU7993</v>
      </c>
    </row>
    <row r="148" customFormat="1" ht="20.1" customHeight="1" spans="1:10">
      <c r="A148" s="4">
        <f t="shared" si="16"/>
        <v>147</v>
      </c>
      <c r="B148" s="23">
        <v>44682</v>
      </c>
      <c r="C148" s="5">
        <v>121019</v>
      </c>
      <c r="D148" s="6" t="s">
        <v>72</v>
      </c>
      <c r="E148" s="25">
        <v>8</v>
      </c>
      <c r="F148" s="26">
        <f>IFERROR(IF(VLOOKUP(C148,水车基础信息!B$2:F$10,5,0)=0,"输入水车基础数据",VLOOKUP(C148,水车基础信息!B$2:F$10,5,0)*E148),"输入水车基础数据")</f>
        <v>81.16</v>
      </c>
      <c r="G148" s="27"/>
      <c r="H148" s="28"/>
      <c r="I148" s="30"/>
      <c r="J148" s="31" t="str">
        <f t="shared" si="9"/>
        <v>20225闽AU9653</v>
      </c>
    </row>
    <row r="149" customFormat="1" ht="20.1" customHeight="1" spans="1:10">
      <c r="A149" s="4">
        <f t="shared" si="16"/>
        <v>148</v>
      </c>
      <c r="B149" s="23">
        <v>44683</v>
      </c>
      <c r="C149" s="5">
        <v>121019</v>
      </c>
      <c r="D149" s="6" t="s">
        <v>72</v>
      </c>
      <c r="E149" s="25">
        <v>8</v>
      </c>
      <c r="F149" s="26">
        <f>IFERROR(IF(VLOOKUP(C149,水车基础信息!B$2:F$10,5,0)=0,"输入水车基础数据",VLOOKUP(C149,水车基础信息!B$2:F$10,5,0)*E149),"输入水车基础数据")</f>
        <v>81.16</v>
      </c>
      <c r="G149" s="27"/>
      <c r="H149" s="28"/>
      <c r="I149" s="30"/>
      <c r="J149" s="31" t="str">
        <f>YEAR(B149)&amp;MONTH(B149)&amp;D149</f>
        <v>20225闽AU9653</v>
      </c>
    </row>
    <row r="150" customFormat="1" ht="20.1" customHeight="1" spans="1:10">
      <c r="A150" s="4">
        <f t="shared" si="16"/>
        <v>149</v>
      </c>
      <c r="B150" s="23">
        <v>44684</v>
      </c>
      <c r="C150" s="5">
        <v>121019</v>
      </c>
      <c r="D150" s="6" t="s">
        <v>72</v>
      </c>
      <c r="E150" s="25">
        <v>8</v>
      </c>
      <c r="F150" s="26">
        <f>IFERROR(IF(VLOOKUP(C150,水车基础信息!B$2:F$10,5,0)=0,"输入水车基础数据",VLOOKUP(C150,水车基础信息!B$2:F$10,5,0)*E150),"输入水车基础数据")</f>
        <v>81.16</v>
      </c>
      <c r="G150" s="27"/>
      <c r="H150" s="28"/>
      <c r="I150" s="30"/>
      <c r="J150" s="31" t="str">
        <f>YEAR(B150)&amp;MONTH(B150)&amp;D150</f>
        <v>20225闽AU9653</v>
      </c>
    </row>
    <row r="151" customFormat="1" ht="20.1" customHeight="1" spans="1:10">
      <c r="A151" s="4">
        <f t="shared" si="16"/>
        <v>150</v>
      </c>
      <c r="B151" s="23">
        <v>44685</v>
      </c>
      <c r="C151" s="5">
        <v>121019</v>
      </c>
      <c r="D151" s="6" t="s">
        <v>72</v>
      </c>
      <c r="E151" s="25">
        <v>8</v>
      </c>
      <c r="F151" s="26">
        <f>IFERROR(IF(VLOOKUP(C151,水车基础信息!B$2:F$10,5,0)=0,"输入水车基础数据",VLOOKUP(C151,水车基础信息!B$2:F$10,5,0)*E151),"输入水车基础数据")</f>
        <v>81.16</v>
      </c>
      <c r="G151" s="27"/>
      <c r="H151" s="28"/>
      <c r="I151" s="30"/>
      <c r="J151" s="31" t="str">
        <f>YEAR(B151)&amp;MONTH(B151)&amp;D151</f>
        <v>20225闽AU9653</v>
      </c>
    </row>
    <row r="152" customFormat="1" ht="20.1" customHeight="1" spans="1:10">
      <c r="A152" s="4">
        <f t="shared" si="16"/>
        <v>151</v>
      </c>
      <c r="B152" s="23">
        <v>44686</v>
      </c>
      <c r="C152" s="5">
        <v>121019</v>
      </c>
      <c r="D152" s="6" t="s">
        <v>72</v>
      </c>
      <c r="E152" s="25">
        <v>8</v>
      </c>
      <c r="F152" s="26">
        <f>IFERROR(IF(VLOOKUP(C152,水车基础信息!B$2:F$10,5,0)=0,"输入水车基础数据",VLOOKUP(C152,水车基础信息!B$2:F$10,5,0)*E152),"输入水车基础数据")</f>
        <v>81.16</v>
      </c>
      <c r="G152" s="27"/>
      <c r="H152" s="28"/>
      <c r="J152" s="31" t="str">
        <f>YEAR(B152)&amp;MONTH(B152)&amp;D152</f>
        <v>20225闽AU9653</v>
      </c>
    </row>
    <row r="153" customFormat="1" ht="20.1" customHeight="1" spans="1:10">
      <c r="A153" s="4">
        <f t="shared" si="16"/>
        <v>152</v>
      </c>
      <c r="B153" s="23">
        <v>44687</v>
      </c>
      <c r="C153" s="5">
        <v>121019</v>
      </c>
      <c r="D153" s="6" t="s">
        <v>72</v>
      </c>
      <c r="E153" s="25">
        <v>8</v>
      </c>
      <c r="F153" s="26">
        <f>IFERROR(IF(VLOOKUP(C153,水车基础信息!B$2:F$10,5,0)=0,"输入水车基础数据",VLOOKUP(C153,水车基础信息!B$2:F$10,5,0)*E153),"输入水车基础数据")</f>
        <v>81.16</v>
      </c>
      <c r="G153" s="27"/>
      <c r="H153" s="28"/>
      <c r="I153" s="30"/>
      <c r="J153" s="31" t="str">
        <f>YEAR(B153)&amp;MONTH(B153)&amp;D153</f>
        <v>20225闽AU9653</v>
      </c>
    </row>
    <row r="154" customFormat="1" ht="20.1" customHeight="1" spans="1:10">
      <c r="A154" s="4">
        <f t="shared" si="16"/>
        <v>153</v>
      </c>
      <c r="B154" s="23">
        <v>44688</v>
      </c>
      <c r="C154" s="5">
        <v>121019</v>
      </c>
      <c r="D154" s="6" t="s">
        <v>72</v>
      </c>
      <c r="E154" s="25">
        <v>10</v>
      </c>
      <c r="F154" s="26">
        <f>IFERROR(IF(VLOOKUP(C154,水车基础信息!B$2:F$10,5,0)=0,"输入水车基础数据",VLOOKUP(C154,水车基础信息!B$2:F$10,5,0)*E154),"输入水车基础数据")</f>
        <v>101.45</v>
      </c>
      <c r="G154" s="27"/>
      <c r="H154" s="28"/>
      <c r="I154" s="30" t="s">
        <v>673</v>
      </c>
      <c r="J154" s="31" t="str">
        <f t="shared" ref="J154:J185" si="17">YEAR(B154)&amp;MONTH(B154)&amp;D154</f>
        <v>20225闽AU9653</v>
      </c>
    </row>
    <row r="155" customFormat="1" ht="20.1" customHeight="1" spans="1:10">
      <c r="A155" s="4">
        <f t="shared" si="16"/>
        <v>154</v>
      </c>
      <c r="B155" s="23">
        <v>44689</v>
      </c>
      <c r="C155" s="5">
        <v>121019</v>
      </c>
      <c r="D155" s="6" t="s">
        <v>72</v>
      </c>
      <c r="E155" s="25">
        <v>8</v>
      </c>
      <c r="F155" s="26">
        <f>IFERROR(IF(VLOOKUP(C155,水车基础信息!B$2:F$10,5,0)=0,"输入水车基础数据",VLOOKUP(C155,水车基础信息!B$2:F$10,5,0)*E155),"输入水车基础数据")</f>
        <v>81.16</v>
      </c>
      <c r="G155" s="27"/>
      <c r="H155" s="28"/>
      <c r="I155" s="30"/>
      <c r="J155" s="31" t="str">
        <f t="shared" si="17"/>
        <v>20225闽AU9653</v>
      </c>
    </row>
    <row r="156" customFormat="1" ht="20.1" customHeight="1" spans="1:10">
      <c r="A156" s="4">
        <f t="shared" ref="A156:A165" si="18">ROW()-1</f>
        <v>155</v>
      </c>
      <c r="B156" s="23">
        <v>44690</v>
      </c>
      <c r="C156" s="5">
        <v>121019</v>
      </c>
      <c r="D156" s="6" t="s">
        <v>72</v>
      </c>
      <c r="E156" s="25">
        <v>0</v>
      </c>
      <c r="F156" s="26">
        <f>IFERROR(IF(VLOOKUP(C156,水车基础信息!B$2:F$10,5,0)=0,"输入水车基础数据",VLOOKUP(C156,水车基础信息!B$2:F$10,5,0)*E156),"输入水车基础数据")</f>
        <v>0</v>
      </c>
      <c r="G156" s="27"/>
      <c r="H156" s="28"/>
      <c r="I156" s="30" t="s">
        <v>678</v>
      </c>
      <c r="J156" s="31" t="str">
        <f t="shared" si="17"/>
        <v>20225闽AU9653</v>
      </c>
    </row>
    <row r="157" customFormat="1" ht="20.1" customHeight="1" spans="1:10">
      <c r="A157" s="4">
        <f t="shared" si="18"/>
        <v>156</v>
      </c>
      <c r="B157" s="23">
        <v>44691</v>
      </c>
      <c r="C157" s="5">
        <v>121019</v>
      </c>
      <c r="D157" s="6" t="s">
        <v>72</v>
      </c>
      <c r="E157" s="25">
        <v>8</v>
      </c>
      <c r="F157" s="26">
        <f>IFERROR(IF(VLOOKUP(C157,水车基础信息!B$2:F$10,5,0)=0,"输入水车基础数据",VLOOKUP(C157,水车基础信息!B$2:F$10,5,0)*E157),"输入水车基础数据")</f>
        <v>81.16</v>
      </c>
      <c r="G157" s="27"/>
      <c r="H157" s="28"/>
      <c r="I157" s="30"/>
      <c r="J157" s="31" t="str">
        <f t="shared" si="17"/>
        <v>20225闽AU9653</v>
      </c>
    </row>
    <row r="158" customFormat="1" ht="20.1" customHeight="1" spans="1:10">
      <c r="A158" s="4">
        <f t="shared" si="18"/>
        <v>157</v>
      </c>
      <c r="B158" s="23">
        <v>44692</v>
      </c>
      <c r="C158" s="5">
        <v>121019</v>
      </c>
      <c r="D158" s="6" t="s">
        <v>72</v>
      </c>
      <c r="E158" s="25">
        <v>8</v>
      </c>
      <c r="F158" s="26">
        <f>IFERROR(IF(VLOOKUP(C158,水车基础信息!B$2:F$10,5,0)=0,"输入水车基础数据",VLOOKUP(C158,水车基础信息!B$2:F$10,5,0)*E158),"输入水车基础数据")</f>
        <v>81.16</v>
      </c>
      <c r="G158" s="27"/>
      <c r="H158" s="28"/>
      <c r="I158" s="30"/>
      <c r="J158" s="31" t="str">
        <f t="shared" si="17"/>
        <v>20225闽AU9653</v>
      </c>
    </row>
    <row r="159" customFormat="1" ht="20.1" customHeight="1" spans="1:10">
      <c r="A159" s="4">
        <f t="shared" si="18"/>
        <v>158</v>
      </c>
      <c r="B159" s="23">
        <v>44693</v>
      </c>
      <c r="C159" s="5">
        <v>121019</v>
      </c>
      <c r="D159" s="6" t="s">
        <v>72</v>
      </c>
      <c r="E159" s="25">
        <v>4</v>
      </c>
      <c r="F159" s="26">
        <f>IFERROR(IF(VLOOKUP(C159,水车基础信息!B$2:F$10,5,0)=0,"输入水车基础数据",VLOOKUP(C159,水车基础信息!B$2:F$10,5,0)*E159),"输入水车基础数据")</f>
        <v>40.58</v>
      </c>
      <c r="G159" s="27"/>
      <c r="H159" s="28"/>
      <c r="I159" s="30" t="s">
        <v>679</v>
      </c>
      <c r="J159" s="31" t="str">
        <f t="shared" si="17"/>
        <v>20225闽AU9653</v>
      </c>
    </row>
    <row r="160" customFormat="1" ht="20.1" customHeight="1" spans="1:10">
      <c r="A160" s="4">
        <f t="shared" si="18"/>
        <v>159</v>
      </c>
      <c r="B160" s="23">
        <v>44694</v>
      </c>
      <c r="C160" s="5">
        <v>121019</v>
      </c>
      <c r="D160" s="6" t="s">
        <v>72</v>
      </c>
      <c r="E160" s="25">
        <v>0</v>
      </c>
      <c r="F160" s="26">
        <f>IFERROR(IF(VLOOKUP(C160,水车基础信息!B$2:F$10,5,0)=0,"输入水车基础数据",VLOOKUP(C160,水车基础信息!B$2:F$10,5,0)*E160),"输入水车基础数据")</f>
        <v>0</v>
      </c>
      <c r="G160" s="27"/>
      <c r="H160" s="28"/>
      <c r="I160" s="30" t="s">
        <v>678</v>
      </c>
      <c r="J160" s="31" t="str">
        <f t="shared" si="17"/>
        <v>20225闽AU9653</v>
      </c>
    </row>
    <row r="161" customFormat="1" ht="20.1" customHeight="1" spans="1:10">
      <c r="A161" s="4">
        <f t="shared" si="18"/>
        <v>160</v>
      </c>
      <c r="B161" s="23">
        <v>44695</v>
      </c>
      <c r="C161" s="5">
        <v>121019</v>
      </c>
      <c r="D161" s="6" t="s">
        <v>72</v>
      </c>
      <c r="E161" s="25">
        <v>0</v>
      </c>
      <c r="F161" s="26">
        <f>IFERROR(IF(VLOOKUP(C161,水车基础信息!B$2:F$10,5,0)=0,"输入水车基础数据",VLOOKUP(C161,水车基础信息!B$2:F$10,5,0)*E161),"输入水车基础数据")</f>
        <v>0</v>
      </c>
      <c r="G161" s="27"/>
      <c r="H161" s="28"/>
      <c r="I161" s="30"/>
      <c r="J161" s="31" t="str">
        <f t="shared" si="17"/>
        <v>20225闽AU9653</v>
      </c>
    </row>
    <row r="162" customFormat="1" ht="20.1" customHeight="1" spans="1:10">
      <c r="A162" s="4">
        <f t="shared" si="18"/>
        <v>161</v>
      </c>
      <c r="B162" s="23">
        <v>44696</v>
      </c>
      <c r="C162" s="5">
        <v>121019</v>
      </c>
      <c r="D162" s="6" t="s">
        <v>72</v>
      </c>
      <c r="E162" s="25">
        <v>2</v>
      </c>
      <c r="F162" s="26">
        <f>IFERROR(IF(VLOOKUP(C162,水车基础信息!B$2:F$10,5,0)=0,"输入水车基础数据",VLOOKUP(C162,水车基础信息!B$2:F$10,5,0)*E162),"输入水车基础数据")</f>
        <v>20.29</v>
      </c>
      <c r="G162" s="27"/>
      <c r="H162" s="28"/>
      <c r="I162" s="30"/>
      <c r="J162" s="31" t="str">
        <f t="shared" si="17"/>
        <v>20225闽AU9653</v>
      </c>
    </row>
    <row r="163" customFormat="1" ht="20.1" customHeight="1" spans="1:10">
      <c r="A163" s="4">
        <f t="shared" si="18"/>
        <v>162</v>
      </c>
      <c r="B163" s="23">
        <v>44697</v>
      </c>
      <c r="C163" s="5">
        <v>121019</v>
      </c>
      <c r="D163" s="6" t="s">
        <v>72</v>
      </c>
      <c r="E163" s="25">
        <v>8</v>
      </c>
      <c r="F163" s="26">
        <f>IFERROR(IF(VLOOKUP(C163,水车基础信息!B$2:F$10,5,0)=0,"输入水车基础数据",VLOOKUP(C163,水车基础信息!B$2:F$10,5,0)*E163),"输入水车基础数据")</f>
        <v>81.16</v>
      </c>
      <c r="G163" s="27"/>
      <c r="H163" s="28"/>
      <c r="I163" s="30"/>
      <c r="J163" s="31" t="str">
        <f t="shared" si="17"/>
        <v>20225闽AU9653</v>
      </c>
    </row>
    <row r="164" customFormat="1" ht="20.1" customHeight="1" spans="1:10">
      <c r="A164" s="4">
        <f t="shared" si="18"/>
        <v>163</v>
      </c>
      <c r="B164" s="23">
        <v>44698</v>
      </c>
      <c r="C164" s="5">
        <v>121019</v>
      </c>
      <c r="D164" s="6" t="s">
        <v>72</v>
      </c>
      <c r="E164" s="25">
        <v>8</v>
      </c>
      <c r="F164" s="26">
        <f>IFERROR(IF(VLOOKUP(C164,水车基础信息!B$2:F$10,5,0)=0,"输入水车基础数据",VLOOKUP(C164,水车基础信息!B$2:F$10,5,0)*E164),"输入水车基础数据")</f>
        <v>81.16</v>
      </c>
      <c r="G164" s="27"/>
      <c r="H164" s="28"/>
      <c r="I164" s="30"/>
      <c r="J164" s="31" t="str">
        <f t="shared" si="17"/>
        <v>20225闽AU9653</v>
      </c>
    </row>
    <row r="165" customFormat="1" ht="20.1" customHeight="1" spans="1:10">
      <c r="A165" s="4">
        <f t="shared" si="18"/>
        <v>164</v>
      </c>
      <c r="B165" s="23">
        <v>44699</v>
      </c>
      <c r="C165" s="5">
        <v>121019</v>
      </c>
      <c r="D165" s="6" t="s">
        <v>72</v>
      </c>
      <c r="E165" s="25">
        <v>8</v>
      </c>
      <c r="F165" s="26">
        <f>IFERROR(IF(VLOOKUP(C165,水车基础信息!B$2:F$10,5,0)=0,"输入水车基础数据",VLOOKUP(C165,水车基础信息!B$2:F$10,5,0)*E165),"输入水车基础数据")</f>
        <v>81.16</v>
      </c>
      <c r="G165" s="27"/>
      <c r="H165" s="28"/>
      <c r="I165" s="30"/>
      <c r="J165" s="31" t="str">
        <f t="shared" si="17"/>
        <v>20225闽AU9653</v>
      </c>
    </row>
    <row r="166" customFormat="1" ht="20.1" customHeight="1" spans="1:10">
      <c r="A166" s="4">
        <f t="shared" ref="A166:A189" si="19">ROW()-1</f>
        <v>165</v>
      </c>
      <c r="B166" s="23">
        <v>44700</v>
      </c>
      <c r="C166" s="5">
        <v>121019</v>
      </c>
      <c r="D166" s="6" t="s">
        <v>72</v>
      </c>
      <c r="E166" s="25">
        <v>10</v>
      </c>
      <c r="F166" s="26">
        <f>IFERROR(IF(VLOOKUP(C166,水车基础信息!B$2:F$10,5,0)=0,"输入水车基础数据",VLOOKUP(C166,水车基础信息!B$2:F$10,5,0)*E166),"输入水车基础数据")</f>
        <v>101.45</v>
      </c>
      <c r="G166" s="27"/>
      <c r="H166" s="28"/>
      <c r="I166" s="30" t="s">
        <v>673</v>
      </c>
      <c r="J166" s="31" t="str">
        <f t="shared" si="17"/>
        <v>20225闽AU9653</v>
      </c>
    </row>
    <row r="167" customFormat="1" ht="20.1" customHeight="1" spans="1:10">
      <c r="A167" s="4">
        <f t="shared" si="19"/>
        <v>166</v>
      </c>
      <c r="B167" s="23">
        <v>44701</v>
      </c>
      <c r="C167" s="5">
        <v>121019</v>
      </c>
      <c r="D167" s="6" t="s">
        <v>72</v>
      </c>
      <c r="E167" s="25">
        <v>8</v>
      </c>
      <c r="F167" s="26">
        <f>IFERROR(IF(VLOOKUP(C167,水车基础信息!B$2:F$10,5,0)=0,"输入水车基础数据",VLOOKUP(C167,水车基础信息!B$2:F$10,5,0)*E167),"输入水车基础数据")</f>
        <v>81.16</v>
      </c>
      <c r="G167" s="27"/>
      <c r="H167" s="28"/>
      <c r="I167" s="30"/>
      <c r="J167" s="31" t="str">
        <f t="shared" si="17"/>
        <v>20225闽AU9653</v>
      </c>
    </row>
    <row r="168" customFormat="1" ht="20.1" customHeight="1" spans="1:10">
      <c r="A168" s="4">
        <f t="shared" si="19"/>
        <v>167</v>
      </c>
      <c r="B168" s="23">
        <v>44702</v>
      </c>
      <c r="C168" s="5">
        <v>121019</v>
      </c>
      <c r="D168" s="6" t="s">
        <v>72</v>
      </c>
      <c r="E168" s="25">
        <v>8</v>
      </c>
      <c r="F168" s="26">
        <f>IFERROR(IF(VLOOKUP(C168,水车基础信息!B$2:F$10,5,0)=0,"输入水车基础数据",VLOOKUP(C168,水车基础信息!B$2:F$10,5,0)*E168),"输入水车基础数据")</f>
        <v>81.16</v>
      </c>
      <c r="G168" s="27"/>
      <c r="H168" s="28"/>
      <c r="I168" s="30"/>
      <c r="J168" s="31" t="str">
        <f t="shared" si="17"/>
        <v>20225闽AU9653</v>
      </c>
    </row>
    <row r="169" customFormat="1" ht="20.1" customHeight="1" spans="1:10">
      <c r="A169" s="4">
        <f t="shared" si="19"/>
        <v>168</v>
      </c>
      <c r="B169" s="23">
        <v>44703</v>
      </c>
      <c r="C169" s="5">
        <v>121019</v>
      </c>
      <c r="D169" s="6" t="s">
        <v>72</v>
      </c>
      <c r="E169" s="25">
        <v>8</v>
      </c>
      <c r="F169" s="26">
        <f>IFERROR(IF(VLOOKUP(C169,水车基础信息!B$2:F$10,5,0)=0,"输入水车基础数据",VLOOKUP(C169,水车基础信息!B$2:F$10,5,0)*E169),"输入水车基础数据")</f>
        <v>81.16</v>
      </c>
      <c r="G169" s="27"/>
      <c r="H169" s="28"/>
      <c r="I169" s="30"/>
      <c r="J169" s="31" t="str">
        <f t="shared" si="17"/>
        <v>20225闽AU9653</v>
      </c>
    </row>
    <row r="170" customFormat="1" ht="20.1" customHeight="1" spans="1:10">
      <c r="A170" s="4">
        <f t="shared" si="19"/>
        <v>169</v>
      </c>
      <c r="B170" s="23">
        <v>44704</v>
      </c>
      <c r="C170" s="5">
        <v>121019</v>
      </c>
      <c r="D170" s="6" t="s">
        <v>72</v>
      </c>
      <c r="E170" s="25">
        <v>8</v>
      </c>
      <c r="F170" s="26">
        <f>IFERROR(IF(VLOOKUP(C170,水车基础信息!B$2:F$10,5,0)=0,"输入水车基础数据",VLOOKUP(C170,水车基础信息!B$2:F$10,5,0)*E170),"输入水车基础数据")</f>
        <v>81.16</v>
      </c>
      <c r="G170" s="27"/>
      <c r="H170" s="28"/>
      <c r="I170" s="30"/>
      <c r="J170" s="31" t="str">
        <f t="shared" si="17"/>
        <v>20225闽AU9653</v>
      </c>
    </row>
    <row r="171" customFormat="1" ht="20.1" customHeight="1" spans="1:10">
      <c r="A171" s="4">
        <f t="shared" si="19"/>
        <v>170</v>
      </c>
      <c r="B171" s="23">
        <v>44705</v>
      </c>
      <c r="C171" s="5">
        <v>121019</v>
      </c>
      <c r="D171" s="6" t="s">
        <v>72</v>
      </c>
      <c r="E171" s="25">
        <v>11</v>
      </c>
      <c r="F171" s="26">
        <f>IFERROR(IF(VLOOKUP(C171,水车基础信息!B$2:F$10,5,0)=0,"输入水车基础数据",VLOOKUP(C171,水车基础信息!B$2:F$10,5,0)*E171),"输入水车基础数据")</f>
        <v>111.595</v>
      </c>
      <c r="G171" s="27"/>
      <c r="H171" s="28"/>
      <c r="I171" s="30" t="s">
        <v>673</v>
      </c>
      <c r="J171" s="31" t="str">
        <f t="shared" si="17"/>
        <v>20225闽AU9653</v>
      </c>
    </row>
    <row r="172" customFormat="1" ht="20.1" customHeight="1" spans="1:10">
      <c r="A172" s="4">
        <f t="shared" si="19"/>
        <v>171</v>
      </c>
      <c r="B172" s="23">
        <v>44706</v>
      </c>
      <c r="C172" s="5">
        <v>121019</v>
      </c>
      <c r="D172" s="6" t="s">
        <v>72</v>
      </c>
      <c r="E172" s="25">
        <v>0</v>
      </c>
      <c r="F172" s="26">
        <f>IFERROR(IF(VLOOKUP(C172,水车基础信息!B$2:F$10,5,0)=0,"输入水车基础数据",VLOOKUP(C172,水车基础信息!B$2:F$10,5,0)*E172),"输入水车基础数据")</f>
        <v>0</v>
      </c>
      <c r="G172" s="27"/>
      <c r="H172" s="28"/>
      <c r="I172" s="30" t="s">
        <v>677</v>
      </c>
      <c r="J172" s="31" t="str">
        <f t="shared" si="17"/>
        <v>20225闽AU9653</v>
      </c>
    </row>
    <row r="173" customFormat="1" ht="20.1" customHeight="1" spans="1:10">
      <c r="A173" s="4">
        <f t="shared" si="19"/>
        <v>172</v>
      </c>
      <c r="B173" s="23">
        <v>44707</v>
      </c>
      <c r="C173" s="5">
        <v>121019</v>
      </c>
      <c r="D173" s="6" t="s">
        <v>72</v>
      </c>
      <c r="E173" s="25">
        <v>8</v>
      </c>
      <c r="F173" s="26">
        <f>IFERROR(IF(VLOOKUP(C173,水车基础信息!B$2:F$10,5,0)=0,"输入水车基础数据",VLOOKUP(C173,水车基础信息!B$2:F$10,5,0)*E173),"输入水车基础数据")</f>
        <v>81.16</v>
      </c>
      <c r="G173" s="27"/>
      <c r="H173" s="28"/>
      <c r="I173" s="30"/>
      <c r="J173" s="31" t="str">
        <f t="shared" si="17"/>
        <v>20225闽AU9653</v>
      </c>
    </row>
    <row r="174" customFormat="1" ht="20.1" customHeight="1" spans="1:10">
      <c r="A174" s="4">
        <f t="shared" si="19"/>
        <v>173</v>
      </c>
      <c r="B174" s="23">
        <v>44708</v>
      </c>
      <c r="C174" s="5">
        <v>121019</v>
      </c>
      <c r="D174" s="6" t="s">
        <v>72</v>
      </c>
      <c r="E174" s="25">
        <v>9</v>
      </c>
      <c r="F174" s="26">
        <f>IFERROR(IF(VLOOKUP(C174,水车基础信息!B$2:F$10,5,0)=0,"输入水车基础数据",VLOOKUP(C174,水车基础信息!B$2:F$10,5,0)*E174),"输入水车基础数据")</f>
        <v>91.305</v>
      </c>
      <c r="G174" s="27"/>
      <c r="H174" s="28"/>
      <c r="I174" s="30" t="s">
        <v>680</v>
      </c>
      <c r="J174" s="31" t="str">
        <f t="shared" si="17"/>
        <v>20225闽AU9653</v>
      </c>
    </row>
    <row r="175" customFormat="1" ht="20.1" customHeight="1" spans="1:10">
      <c r="A175" s="4">
        <f t="shared" si="19"/>
        <v>174</v>
      </c>
      <c r="B175" s="23">
        <v>44709</v>
      </c>
      <c r="C175" s="5">
        <v>121019</v>
      </c>
      <c r="D175" s="6" t="s">
        <v>72</v>
      </c>
      <c r="E175" s="25">
        <v>8</v>
      </c>
      <c r="F175" s="26">
        <f>IFERROR(IF(VLOOKUP(C175,水车基础信息!B$2:F$10,5,0)=0,"输入水车基础数据",VLOOKUP(C175,水车基础信息!B$2:F$10,5,0)*E175),"输入水车基础数据")</f>
        <v>81.16</v>
      </c>
      <c r="G175" s="27"/>
      <c r="H175" s="28"/>
      <c r="I175" s="30"/>
      <c r="J175" s="31" t="str">
        <f t="shared" si="17"/>
        <v>20225闽AU9653</v>
      </c>
    </row>
    <row r="176" customFormat="1" ht="20.1" customHeight="1" spans="1:10">
      <c r="A176" s="4">
        <f t="shared" si="19"/>
        <v>175</v>
      </c>
      <c r="B176" s="23">
        <v>44710</v>
      </c>
      <c r="C176" s="5">
        <v>121019</v>
      </c>
      <c r="D176" s="6" t="s">
        <v>72</v>
      </c>
      <c r="E176" s="25">
        <v>8</v>
      </c>
      <c r="F176" s="26">
        <f>IFERROR(IF(VLOOKUP(C176,水车基础信息!B$2:F$10,5,0)=0,"输入水车基础数据",VLOOKUP(C176,水车基础信息!B$2:F$10,5,0)*E176),"输入水车基础数据")</f>
        <v>81.16</v>
      </c>
      <c r="G176" s="27"/>
      <c r="H176" s="28"/>
      <c r="I176" s="30"/>
      <c r="J176" s="31" t="str">
        <f t="shared" si="17"/>
        <v>20225闽AU9653</v>
      </c>
    </row>
    <row r="177" customFormat="1" ht="20.1" customHeight="1" spans="1:10">
      <c r="A177" s="4">
        <f t="shared" si="19"/>
        <v>176</v>
      </c>
      <c r="B177" s="23">
        <v>44711</v>
      </c>
      <c r="C177" s="5">
        <v>121019</v>
      </c>
      <c r="D177" s="6" t="s">
        <v>72</v>
      </c>
      <c r="E177" s="25">
        <v>8</v>
      </c>
      <c r="F177" s="26">
        <f>IFERROR(IF(VLOOKUP(C177,水车基础信息!B$2:F$10,5,0)=0,"输入水车基础数据",VLOOKUP(C177,水车基础信息!B$2:F$10,5,0)*E177),"输入水车基础数据")</f>
        <v>81.16</v>
      </c>
      <c r="G177" s="27"/>
      <c r="H177" s="28"/>
      <c r="I177" s="30"/>
      <c r="J177" s="31" t="str">
        <f t="shared" si="17"/>
        <v>20225闽AU9653</v>
      </c>
    </row>
    <row r="178" customFormat="1" ht="20.1" customHeight="1" spans="1:10">
      <c r="A178" s="4">
        <f t="shared" si="19"/>
        <v>177</v>
      </c>
      <c r="B178" s="23">
        <v>44712</v>
      </c>
      <c r="C178" s="5">
        <v>121019</v>
      </c>
      <c r="D178" s="6" t="s">
        <v>72</v>
      </c>
      <c r="E178" s="25">
        <v>8</v>
      </c>
      <c r="F178" s="26">
        <f>IFERROR(IF(VLOOKUP(C178,水车基础信息!B$2:F$10,5,0)=0,"输入水车基础数据",VLOOKUP(C178,水车基础信息!B$2:F$10,5,0)*E178),"输入水车基础数据")</f>
        <v>81.16</v>
      </c>
      <c r="G178" s="27"/>
      <c r="H178" s="28"/>
      <c r="I178" s="30"/>
      <c r="J178" s="31" t="str">
        <f t="shared" si="17"/>
        <v>20225闽AU9653</v>
      </c>
    </row>
    <row r="179" customFormat="1" ht="20.1" customHeight="1" spans="1:10">
      <c r="A179" s="4">
        <f t="shared" si="19"/>
        <v>178</v>
      </c>
      <c r="B179" s="23">
        <v>44695</v>
      </c>
      <c r="C179" s="5">
        <v>121020</v>
      </c>
      <c r="D179" s="6" t="s">
        <v>74</v>
      </c>
      <c r="E179" s="25">
        <v>5</v>
      </c>
      <c r="F179" s="26">
        <f>IFERROR(IF(VLOOKUP(C179,水车基础信息!B$2:F$10,5,0)=0,"输入水车基础数据",VLOOKUP(C179,水车基础信息!B$2:F$10,5,0)*E179),"输入水车基础数据")</f>
        <v>50.725</v>
      </c>
      <c r="G179" s="27"/>
      <c r="H179" s="28"/>
      <c r="I179" s="30"/>
      <c r="J179" s="31" t="str">
        <f t="shared" si="17"/>
        <v>20225闽AU9103</v>
      </c>
    </row>
    <row r="180" customFormat="1" ht="20.1" customHeight="1" spans="1:10">
      <c r="A180" s="4">
        <f t="shared" si="19"/>
        <v>179</v>
      </c>
      <c r="B180" s="23">
        <v>44696</v>
      </c>
      <c r="C180" s="5">
        <v>121020</v>
      </c>
      <c r="D180" s="6" t="s">
        <v>74</v>
      </c>
      <c r="E180" s="25">
        <v>8</v>
      </c>
      <c r="F180" s="26">
        <f>IFERROR(IF(VLOOKUP(C180,水车基础信息!B$2:F$10,5,0)=0,"输入水车基础数据",VLOOKUP(C180,水车基础信息!B$2:F$10,5,0)*E180),"输入水车基础数据")</f>
        <v>81.16</v>
      </c>
      <c r="G180" s="27"/>
      <c r="H180" s="28"/>
      <c r="I180" s="30"/>
      <c r="J180" s="31" t="str">
        <f t="shared" si="17"/>
        <v>20225闽AU9103</v>
      </c>
    </row>
    <row r="181" customFormat="1" ht="20.1" customHeight="1" spans="1:10">
      <c r="A181" s="4">
        <f t="shared" si="19"/>
        <v>180</v>
      </c>
      <c r="B181" s="23">
        <v>44697</v>
      </c>
      <c r="C181" s="5">
        <v>121020</v>
      </c>
      <c r="D181" s="6" t="s">
        <v>74</v>
      </c>
      <c r="E181" s="25">
        <v>8</v>
      </c>
      <c r="F181" s="26">
        <f>IFERROR(IF(VLOOKUP(C181,水车基础信息!B$2:F$10,5,0)=0,"输入水车基础数据",VLOOKUP(C181,水车基础信息!B$2:F$10,5,0)*E181),"输入水车基础数据")</f>
        <v>81.16</v>
      </c>
      <c r="G181" s="27"/>
      <c r="H181" s="28"/>
      <c r="I181" s="30"/>
      <c r="J181" s="31" t="str">
        <f t="shared" si="17"/>
        <v>20225闽AU9103</v>
      </c>
    </row>
    <row r="182" customFormat="1" ht="20.1" customHeight="1" spans="1:10">
      <c r="A182" s="4">
        <f t="shared" si="19"/>
        <v>181</v>
      </c>
      <c r="B182" s="23">
        <v>44698</v>
      </c>
      <c r="C182" s="5">
        <v>121020</v>
      </c>
      <c r="D182" s="6" t="s">
        <v>74</v>
      </c>
      <c r="E182" s="25">
        <v>8</v>
      </c>
      <c r="F182" s="26">
        <f>IFERROR(IF(VLOOKUP(C182,水车基础信息!B$2:F$10,5,0)=0,"输入水车基础数据",VLOOKUP(C182,水车基础信息!B$2:F$10,5,0)*E182),"输入水车基础数据")</f>
        <v>81.16</v>
      </c>
      <c r="G182" s="27"/>
      <c r="H182" s="28"/>
      <c r="I182" s="30"/>
      <c r="J182" s="31" t="str">
        <f t="shared" si="17"/>
        <v>20225闽AU9103</v>
      </c>
    </row>
    <row r="183" customFormat="1" ht="20.1" customHeight="1" spans="1:10">
      <c r="A183" s="4">
        <f t="shared" si="19"/>
        <v>182</v>
      </c>
      <c r="B183" s="23">
        <v>44699</v>
      </c>
      <c r="C183" s="5">
        <v>121020</v>
      </c>
      <c r="D183" s="6" t="s">
        <v>74</v>
      </c>
      <c r="E183" s="25">
        <v>8</v>
      </c>
      <c r="F183" s="26">
        <f>IFERROR(IF(VLOOKUP(C183,水车基础信息!B$2:F$10,5,0)=0,"输入水车基础数据",VLOOKUP(C183,水车基础信息!B$2:F$10,5,0)*E183),"输入水车基础数据")</f>
        <v>81.16</v>
      </c>
      <c r="G183" s="27"/>
      <c r="H183" s="28"/>
      <c r="I183" s="30"/>
      <c r="J183" s="31" t="str">
        <f t="shared" si="17"/>
        <v>20225闽AU9103</v>
      </c>
    </row>
    <row r="184" customFormat="1" ht="20.1" customHeight="1" spans="1:10">
      <c r="A184" s="4">
        <f t="shared" si="19"/>
        <v>183</v>
      </c>
      <c r="B184" s="23">
        <v>44700</v>
      </c>
      <c r="C184" s="5">
        <v>121020</v>
      </c>
      <c r="D184" s="6" t="s">
        <v>74</v>
      </c>
      <c r="E184" s="25">
        <v>8</v>
      </c>
      <c r="F184" s="26">
        <f>IFERROR(IF(VLOOKUP(C184,水车基础信息!B$2:F$10,5,0)=0,"输入水车基础数据",VLOOKUP(C184,水车基础信息!B$2:F$10,5,0)*E184),"输入水车基础数据")</f>
        <v>81.16</v>
      </c>
      <c r="G184" s="27"/>
      <c r="H184" s="28"/>
      <c r="I184" s="30"/>
      <c r="J184" s="31" t="str">
        <f t="shared" si="17"/>
        <v>20225闽AU9103</v>
      </c>
    </row>
    <row r="185" customFormat="1" ht="20.1" customHeight="1" spans="1:10">
      <c r="A185" s="4">
        <f t="shared" si="19"/>
        <v>184</v>
      </c>
      <c r="B185" s="23">
        <v>44701</v>
      </c>
      <c r="C185" s="5">
        <v>121020</v>
      </c>
      <c r="D185" s="6" t="s">
        <v>74</v>
      </c>
      <c r="E185" s="25">
        <v>8</v>
      </c>
      <c r="F185" s="26">
        <f>IFERROR(IF(VLOOKUP(C185,水车基础信息!B$2:F$10,5,0)=0,"输入水车基础数据",VLOOKUP(C185,水车基础信息!B$2:F$10,5,0)*E185),"输入水车基础数据")</f>
        <v>81.16</v>
      </c>
      <c r="G185" s="27"/>
      <c r="H185" s="28"/>
      <c r="I185" s="30"/>
      <c r="J185" s="31" t="str">
        <f t="shared" si="17"/>
        <v>20225闽AU9103</v>
      </c>
    </row>
    <row r="186" customFormat="1" ht="20.1" customHeight="1" spans="1:10">
      <c r="A186" s="4">
        <f t="shared" si="19"/>
        <v>185</v>
      </c>
      <c r="B186" s="23">
        <v>44717</v>
      </c>
      <c r="C186" s="5">
        <v>121020</v>
      </c>
      <c r="D186" s="6" t="s">
        <v>74</v>
      </c>
      <c r="E186" s="25">
        <v>8</v>
      </c>
      <c r="F186" s="26">
        <f>IFERROR(IF(VLOOKUP(C186,水车基础信息!B$2:F$10,5,0)=0,"输入水车基础数据",VLOOKUP(C186,水车基础信息!B$2:F$10,5,0)*E186),"输入水车基础数据")</f>
        <v>81.16</v>
      </c>
      <c r="G186" s="7" t="s">
        <v>176</v>
      </c>
      <c r="H186" s="28"/>
      <c r="I186" s="30"/>
      <c r="J186" s="31" t="str">
        <f t="shared" ref="J186:J217" si="20">YEAR(B186)&amp;MONTH(B186)&amp;D186</f>
        <v>20226闽AU9103</v>
      </c>
    </row>
    <row r="187" customFormat="1" ht="20.1" customHeight="1" spans="1:10">
      <c r="A187" s="4">
        <f t="shared" si="19"/>
        <v>186</v>
      </c>
      <c r="B187" s="23">
        <v>44719</v>
      </c>
      <c r="C187" s="5">
        <v>121020</v>
      </c>
      <c r="D187" s="6" t="s">
        <v>74</v>
      </c>
      <c r="E187" s="25">
        <v>8</v>
      </c>
      <c r="F187" s="26">
        <f>IFERROR(IF(VLOOKUP(C187,水车基础信息!B$2:F$10,5,0)=0,"输入水车基础数据",VLOOKUP(C187,水车基础信息!B$2:F$10,5,0)*E187),"输入水车基础数据")</f>
        <v>81.16</v>
      </c>
      <c r="G187" s="7" t="s">
        <v>176</v>
      </c>
      <c r="H187" s="28"/>
      <c r="I187" s="30"/>
      <c r="J187" s="31" t="str">
        <f t="shared" si="20"/>
        <v>20226闽AU9103</v>
      </c>
    </row>
    <row r="188" customFormat="1" ht="20.1" customHeight="1" spans="1:10">
      <c r="A188" s="4">
        <f t="shared" si="19"/>
        <v>187</v>
      </c>
      <c r="B188" s="23">
        <v>44722</v>
      </c>
      <c r="C188" s="5">
        <v>121020</v>
      </c>
      <c r="D188" s="6" t="s">
        <v>74</v>
      </c>
      <c r="E188" s="25">
        <v>8</v>
      </c>
      <c r="F188" s="26">
        <f>IFERROR(IF(VLOOKUP(C188,水车基础信息!B$2:F$10,5,0)=0,"输入水车基础数据",VLOOKUP(C188,水车基础信息!B$2:F$10,5,0)*E188),"输入水车基础数据")</f>
        <v>81.16</v>
      </c>
      <c r="G188" s="7" t="s">
        <v>176</v>
      </c>
      <c r="H188" s="28"/>
      <c r="I188" s="30"/>
      <c r="J188" s="31" t="str">
        <f t="shared" si="20"/>
        <v>20226闽AU9103</v>
      </c>
    </row>
    <row r="189" customFormat="1" ht="20.1" customHeight="1" spans="1:10">
      <c r="A189" s="4">
        <f t="shared" ref="A189:A198" si="21">ROW()-1</f>
        <v>188</v>
      </c>
      <c r="B189" s="23">
        <v>44726</v>
      </c>
      <c r="C189" s="5">
        <v>121020</v>
      </c>
      <c r="D189" s="6" t="s">
        <v>74</v>
      </c>
      <c r="E189" s="25">
        <v>8</v>
      </c>
      <c r="F189" s="26">
        <f>IFERROR(IF(VLOOKUP(C189,水车基础信息!B$2:F$10,5,0)=0,"输入水车基础数据",VLOOKUP(C189,水车基础信息!B$2:F$10,5,0)*E189),"输入水车基础数据")</f>
        <v>81.16</v>
      </c>
      <c r="G189" s="7" t="s">
        <v>176</v>
      </c>
      <c r="H189" s="28"/>
      <c r="I189" s="30"/>
      <c r="J189" s="31" t="str">
        <f t="shared" si="20"/>
        <v>20226闽AU9103</v>
      </c>
    </row>
    <row r="190" customFormat="1" ht="20.1" customHeight="1" spans="1:10">
      <c r="A190" s="4">
        <f t="shared" si="21"/>
        <v>189</v>
      </c>
      <c r="B190" s="23">
        <v>44727</v>
      </c>
      <c r="C190" s="5">
        <v>121020</v>
      </c>
      <c r="D190" s="6" t="s">
        <v>74</v>
      </c>
      <c r="E190" s="25">
        <v>3</v>
      </c>
      <c r="F190" s="26">
        <f>IFERROR(IF(VLOOKUP(C190,水车基础信息!B$2:F$10,5,0)=0,"输入水车基础数据",VLOOKUP(C190,水车基础信息!B$2:F$10,5,0)*E190),"输入水车基础数据")</f>
        <v>30.435</v>
      </c>
      <c r="G190" s="7" t="s">
        <v>176</v>
      </c>
      <c r="H190" s="28"/>
      <c r="I190" s="30"/>
      <c r="J190" s="31" t="str">
        <f t="shared" si="20"/>
        <v>20226闽AU9103</v>
      </c>
    </row>
    <row r="191" customFormat="1" ht="20.1" customHeight="1" spans="1:10">
      <c r="A191" s="4">
        <f t="shared" si="21"/>
        <v>190</v>
      </c>
      <c r="B191" s="23">
        <v>44728</v>
      </c>
      <c r="C191" s="5">
        <v>121020</v>
      </c>
      <c r="D191" s="6" t="s">
        <v>74</v>
      </c>
      <c r="E191" s="25">
        <v>3</v>
      </c>
      <c r="F191" s="26">
        <f>IFERROR(IF(VLOOKUP(C191,水车基础信息!B$2:F$10,5,0)=0,"输入水车基础数据",VLOOKUP(C191,水车基础信息!B$2:F$10,5,0)*E191),"输入水车基础数据")</f>
        <v>30.435</v>
      </c>
      <c r="G191" s="7" t="s">
        <v>176</v>
      </c>
      <c r="H191" s="28"/>
      <c r="I191" s="30"/>
      <c r="J191" s="31" t="str">
        <f t="shared" si="20"/>
        <v>20226闽AU9103</v>
      </c>
    </row>
    <row r="192" customFormat="1" ht="20.1" customHeight="1" spans="1:10">
      <c r="A192" s="4">
        <f t="shared" si="21"/>
        <v>191</v>
      </c>
      <c r="B192" s="23">
        <v>44730</v>
      </c>
      <c r="C192" s="5">
        <v>121020</v>
      </c>
      <c r="D192" s="6" t="s">
        <v>74</v>
      </c>
      <c r="E192" s="25">
        <v>8</v>
      </c>
      <c r="F192" s="26">
        <f>IFERROR(IF(VLOOKUP(C192,水车基础信息!B$2:F$10,5,0)=0,"输入水车基础数据",VLOOKUP(C192,水车基础信息!B$2:F$10,5,0)*E192),"输入水车基础数据")</f>
        <v>81.16</v>
      </c>
      <c r="G192" s="7" t="s">
        <v>176</v>
      </c>
      <c r="H192" s="28"/>
      <c r="I192" s="30"/>
      <c r="J192" s="31" t="str">
        <f t="shared" si="20"/>
        <v>20226闽AU9103</v>
      </c>
    </row>
    <row r="193" customFormat="1" ht="20.1" customHeight="1" spans="1:10">
      <c r="A193" s="4">
        <f t="shared" si="21"/>
        <v>192</v>
      </c>
      <c r="B193" s="23">
        <v>44731</v>
      </c>
      <c r="C193" s="5">
        <v>121020</v>
      </c>
      <c r="D193" s="6" t="s">
        <v>74</v>
      </c>
      <c r="E193" s="25">
        <v>9</v>
      </c>
      <c r="F193" s="26">
        <f>IFERROR(IF(VLOOKUP(C193,水车基础信息!B$2:F$10,5,0)=0,"输入水车基础数据",VLOOKUP(C193,水车基础信息!B$2:F$10,5,0)*E193),"输入水车基础数据")</f>
        <v>91.305</v>
      </c>
      <c r="G193" s="7" t="s">
        <v>176</v>
      </c>
      <c r="H193" s="28"/>
      <c r="I193" s="30"/>
      <c r="J193" s="31" t="str">
        <f t="shared" si="20"/>
        <v>20226闽AU9103</v>
      </c>
    </row>
    <row r="194" customFormat="1" ht="20.1" customHeight="1" spans="1:10">
      <c r="A194" s="4">
        <f t="shared" si="21"/>
        <v>193</v>
      </c>
      <c r="B194" s="23">
        <v>44732</v>
      </c>
      <c r="C194" s="5">
        <v>121020</v>
      </c>
      <c r="D194" s="6" t="s">
        <v>74</v>
      </c>
      <c r="E194" s="25">
        <v>8</v>
      </c>
      <c r="F194" s="26">
        <f>IFERROR(IF(VLOOKUP(C194,水车基础信息!B$2:F$10,5,0)=0,"输入水车基础数据",VLOOKUP(C194,水车基础信息!B$2:F$10,5,0)*E194),"输入水车基础数据")</f>
        <v>81.16</v>
      </c>
      <c r="G194" s="7" t="s">
        <v>176</v>
      </c>
      <c r="H194" s="28"/>
      <c r="I194" s="30"/>
      <c r="J194" s="31" t="str">
        <f t="shared" si="20"/>
        <v>20226闽AU9103</v>
      </c>
    </row>
    <row r="195" customFormat="1" ht="20.1" customHeight="1" spans="1:10">
      <c r="A195" s="4">
        <f t="shared" si="21"/>
        <v>194</v>
      </c>
      <c r="B195" s="23">
        <v>44733</v>
      </c>
      <c r="C195" s="5">
        <v>121020</v>
      </c>
      <c r="D195" s="6" t="s">
        <v>74</v>
      </c>
      <c r="E195" s="25">
        <v>10</v>
      </c>
      <c r="F195" s="26">
        <f>IFERROR(IF(VLOOKUP(C195,水车基础信息!B$2:F$10,5,0)=0,"输入水车基础数据",VLOOKUP(C195,水车基础信息!B$2:F$10,5,0)*E195),"输入水车基础数据")</f>
        <v>101.45</v>
      </c>
      <c r="G195" s="7" t="s">
        <v>176</v>
      </c>
      <c r="H195" s="28"/>
      <c r="I195" s="30" t="s">
        <v>673</v>
      </c>
      <c r="J195" s="31" t="str">
        <f t="shared" si="20"/>
        <v>20226闽AU9103</v>
      </c>
    </row>
    <row r="196" customFormat="1" ht="20.1" customHeight="1" spans="1:10">
      <c r="A196" s="4">
        <f t="shared" si="21"/>
        <v>195</v>
      </c>
      <c r="B196" s="23">
        <v>44734</v>
      </c>
      <c r="C196" s="5">
        <v>121020</v>
      </c>
      <c r="D196" s="6" t="s">
        <v>74</v>
      </c>
      <c r="E196" s="25">
        <v>8</v>
      </c>
      <c r="F196" s="26">
        <f>IFERROR(IF(VLOOKUP(C196,水车基础信息!B$2:F$10,5,0)=0,"输入水车基础数据",VLOOKUP(C196,水车基础信息!B$2:F$10,5,0)*E196),"输入水车基础数据")</f>
        <v>81.16</v>
      </c>
      <c r="G196" s="7" t="s">
        <v>176</v>
      </c>
      <c r="H196" s="28"/>
      <c r="I196" s="30"/>
      <c r="J196" s="31" t="str">
        <f t="shared" si="20"/>
        <v>20226闽AU9103</v>
      </c>
    </row>
    <row r="197" customFormat="1" ht="20.1" customHeight="1" spans="1:10">
      <c r="A197" s="4">
        <f t="shared" si="21"/>
        <v>196</v>
      </c>
      <c r="B197" s="23">
        <v>44735</v>
      </c>
      <c r="C197" s="5">
        <v>121020</v>
      </c>
      <c r="D197" s="6" t="s">
        <v>74</v>
      </c>
      <c r="E197" s="25">
        <v>2</v>
      </c>
      <c r="F197" s="26">
        <f>IFERROR(IF(VLOOKUP(C197,水车基础信息!B$2:F$10,5,0)=0,"输入水车基础数据",VLOOKUP(C197,水车基础信息!B$2:F$10,5,0)*E197),"输入水车基础数据")</f>
        <v>20.29</v>
      </c>
      <c r="G197" s="7" t="s">
        <v>64</v>
      </c>
      <c r="H197" s="28"/>
      <c r="I197" s="30"/>
      <c r="J197" s="31" t="str">
        <f t="shared" si="20"/>
        <v>20226闽AU9103</v>
      </c>
    </row>
    <row r="198" customFormat="1" ht="20.1" customHeight="1" spans="1:10">
      <c r="A198" s="4">
        <f t="shared" si="21"/>
        <v>197</v>
      </c>
      <c r="B198" s="23">
        <v>44736</v>
      </c>
      <c r="C198" s="5">
        <v>121020</v>
      </c>
      <c r="D198" s="6" t="s">
        <v>74</v>
      </c>
      <c r="E198" s="25">
        <v>3</v>
      </c>
      <c r="F198" s="26">
        <f>IFERROR(IF(VLOOKUP(C198,水车基础信息!B$2:F$10,5,0)=0,"输入水车基础数据",VLOOKUP(C198,水车基础信息!B$2:F$10,5,0)*E198),"输入水车基础数据")</f>
        <v>30.435</v>
      </c>
      <c r="G198" s="7" t="s">
        <v>64</v>
      </c>
      <c r="H198" s="28"/>
      <c r="I198" s="30"/>
      <c r="J198" s="31" t="str">
        <f t="shared" si="20"/>
        <v>20226闽AU9103</v>
      </c>
    </row>
    <row r="199" customFormat="1" ht="20.1" customHeight="1" spans="1:10">
      <c r="A199" s="4">
        <f t="shared" ref="A199:A208" si="22">ROW()-1</f>
        <v>198</v>
      </c>
      <c r="B199" s="23">
        <v>44737</v>
      </c>
      <c r="C199" s="5">
        <v>121020</v>
      </c>
      <c r="D199" s="6" t="s">
        <v>74</v>
      </c>
      <c r="E199" s="25">
        <v>6</v>
      </c>
      <c r="F199" s="26">
        <f>IFERROR(IF(VLOOKUP(C199,水车基础信息!B$2:F$10,5,0)=0,"输入水车基础数据",VLOOKUP(C199,水车基础信息!B$2:F$10,5,0)*E199),"输入水车基础数据")</f>
        <v>60.87</v>
      </c>
      <c r="G199" s="7" t="s">
        <v>64</v>
      </c>
      <c r="H199" s="28"/>
      <c r="I199" s="30" t="s">
        <v>680</v>
      </c>
      <c r="J199" s="31" t="str">
        <f t="shared" si="20"/>
        <v>20226闽AU9103</v>
      </c>
    </row>
    <row r="200" customFormat="1" ht="20.1" customHeight="1" spans="1:10">
      <c r="A200" s="4">
        <f t="shared" si="22"/>
        <v>199</v>
      </c>
      <c r="B200" s="23">
        <v>44740</v>
      </c>
      <c r="C200" s="5">
        <v>121020</v>
      </c>
      <c r="D200" s="6" t="s">
        <v>74</v>
      </c>
      <c r="E200" s="25">
        <v>10</v>
      </c>
      <c r="F200" s="26">
        <f>IFERROR(IF(VLOOKUP(C200,水车基础信息!B$2:F$10,5,0)=0,"输入水车基础数据",VLOOKUP(C200,水车基础信息!B$2:F$10,5,0)*E200),"输入水车基础数据")</f>
        <v>101.45</v>
      </c>
      <c r="G200" s="7" t="s">
        <v>64</v>
      </c>
      <c r="H200" s="28"/>
      <c r="I200" s="30" t="s">
        <v>680</v>
      </c>
      <c r="J200" s="31" t="str">
        <f t="shared" si="20"/>
        <v>20226闽AU9103</v>
      </c>
    </row>
    <row r="201" customFormat="1" ht="20.1" customHeight="1" spans="1:10">
      <c r="A201" s="4">
        <f t="shared" si="22"/>
        <v>200</v>
      </c>
      <c r="B201" s="23">
        <v>44741</v>
      </c>
      <c r="C201" s="5">
        <v>121020</v>
      </c>
      <c r="D201" s="6" t="s">
        <v>74</v>
      </c>
      <c r="E201" s="25">
        <v>11</v>
      </c>
      <c r="F201" s="26">
        <f>IFERROR(IF(VLOOKUP(C201,水车基础信息!B$2:F$10,5,0)=0,"输入水车基础数据",VLOOKUP(C201,水车基础信息!B$2:F$10,5,0)*E201),"输入水车基础数据")</f>
        <v>111.595</v>
      </c>
      <c r="G201" s="7" t="s">
        <v>64</v>
      </c>
      <c r="H201" s="28"/>
      <c r="I201" s="30" t="s">
        <v>670</v>
      </c>
      <c r="J201" s="31" t="str">
        <f t="shared" si="20"/>
        <v>20226闽AU9103</v>
      </c>
    </row>
    <row r="202" customFormat="1" ht="20.1" customHeight="1" spans="1:10">
      <c r="A202" s="4">
        <f t="shared" si="22"/>
        <v>201</v>
      </c>
      <c r="B202" s="23">
        <v>44742</v>
      </c>
      <c r="C202" s="5">
        <v>121020</v>
      </c>
      <c r="D202" s="6" t="s">
        <v>74</v>
      </c>
      <c r="E202" s="25">
        <v>8</v>
      </c>
      <c r="F202" s="26">
        <f>IFERROR(IF(VLOOKUP(C202,水车基础信息!B$2:F$10,5,0)=0,"输入水车基础数据",VLOOKUP(C202,水车基础信息!B$2:F$10,5,0)*E202),"输入水车基础数据")</f>
        <v>81.16</v>
      </c>
      <c r="G202" s="7" t="s">
        <v>64</v>
      </c>
      <c r="H202" s="28"/>
      <c r="I202" s="30"/>
      <c r="J202" s="31" t="str">
        <f t="shared" si="20"/>
        <v>20226闽AU9103</v>
      </c>
    </row>
    <row r="203" customFormat="1" ht="20.1" customHeight="1" spans="1:10">
      <c r="A203" s="4">
        <f t="shared" si="22"/>
        <v>202</v>
      </c>
      <c r="B203" s="23">
        <v>44713</v>
      </c>
      <c r="C203" s="5">
        <v>121017</v>
      </c>
      <c r="D203" s="6" t="s">
        <v>71</v>
      </c>
      <c r="E203" s="25">
        <v>3</v>
      </c>
      <c r="F203" s="26">
        <f>IFERROR(IF(VLOOKUP(C203,水车基础信息!B$2:F$10,5,0)=0,"输入水车基础数据",VLOOKUP(C203,水车基础信息!B$2:F$10,5,0)*E203),"输入水车基础数据")</f>
        <v>30.435</v>
      </c>
      <c r="G203" s="7" t="s">
        <v>168</v>
      </c>
      <c r="H203" s="28"/>
      <c r="I203" s="30"/>
      <c r="J203" s="31" t="str">
        <f t="shared" si="20"/>
        <v>20226闽AU8195</v>
      </c>
    </row>
    <row r="204" customFormat="1" ht="20.1" customHeight="1" spans="1:10">
      <c r="A204" s="4">
        <f t="shared" si="22"/>
        <v>203</v>
      </c>
      <c r="B204" s="23">
        <v>44714</v>
      </c>
      <c r="C204" s="5">
        <v>121017</v>
      </c>
      <c r="D204" s="6" t="s">
        <v>71</v>
      </c>
      <c r="E204" s="25">
        <v>9</v>
      </c>
      <c r="F204" s="26">
        <f>IFERROR(IF(VLOOKUP(C204,水车基础信息!B$2:F$10,5,0)=0,"输入水车基础数据",VLOOKUP(C204,水车基础信息!B$2:F$10,5,0)*E204),"输入水车基础数据")</f>
        <v>91.305</v>
      </c>
      <c r="G204" s="7" t="s">
        <v>168</v>
      </c>
      <c r="H204" s="28"/>
      <c r="I204" s="30"/>
      <c r="J204" s="31" t="str">
        <f t="shared" si="20"/>
        <v>20226闽AU8195</v>
      </c>
    </row>
    <row r="205" customFormat="1" ht="20.1" customHeight="1" spans="1:10">
      <c r="A205" s="4">
        <f t="shared" si="22"/>
        <v>204</v>
      </c>
      <c r="B205" s="23">
        <v>44715</v>
      </c>
      <c r="C205" s="5">
        <v>121017</v>
      </c>
      <c r="D205" s="6" t="s">
        <v>71</v>
      </c>
      <c r="E205" s="25">
        <v>8</v>
      </c>
      <c r="F205" s="26">
        <f>IFERROR(IF(VLOOKUP(C205,水车基础信息!B$2:F$10,5,0)=0,"输入水车基础数据",VLOOKUP(C205,水车基础信息!B$2:F$10,5,0)*E205),"输入水车基础数据")</f>
        <v>81.16</v>
      </c>
      <c r="G205" s="7" t="s">
        <v>168</v>
      </c>
      <c r="H205" s="28"/>
      <c r="I205" s="30"/>
      <c r="J205" s="31" t="str">
        <f t="shared" si="20"/>
        <v>20226闽AU8195</v>
      </c>
    </row>
    <row r="206" customFormat="1" ht="20.1" customHeight="1" spans="1:10">
      <c r="A206" s="4">
        <f t="shared" si="22"/>
        <v>205</v>
      </c>
      <c r="B206" s="23">
        <v>44716</v>
      </c>
      <c r="C206" s="5">
        <v>121017</v>
      </c>
      <c r="D206" s="6" t="s">
        <v>71</v>
      </c>
      <c r="E206" s="25">
        <v>8</v>
      </c>
      <c r="F206" s="26">
        <f>IFERROR(IF(VLOOKUP(C206,水车基础信息!B$2:F$10,5,0)=0,"输入水车基础数据",VLOOKUP(C206,水车基础信息!B$2:F$10,5,0)*E206),"输入水车基础数据")</f>
        <v>81.16</v>
      </c>
      <c r="G206" s="7" t="s">
        <v>168</v>
      </c>
      <c r="H206" s="28"/>
      <c r="I206" s="30"/>
      <c r="J206" s="31" t="str">
        <f t="shared" si="20"/>
        <v>20226闽AU8195</v>
      </c>
    </row>
    <row r="207" customFormat="1" ht="20.1" customHeight="1" spans="1:10">
      <c r="A207" s="4">
        <f t="shared" si="22"/>
        <v>206</v>
      </c>
      <c r="B207" s="23">
        <v>44717</v>
      </c>
      <c r="C207" s="5">
        <v>121017</v>
      </c>
      <c r="D207" s="6" t="s">
        <v>71</v>
      </c>
      <c r="E207" s="25">
        <v>8</v>
      </c>
      <c r="F207" s="26">
        <f>IFERROR(IF(VLOOKUP(C207,水车基础信息!B$2:F$10,5,0)=0,"输入水车基础数据",VLOOKUP(C207,水车基础信息!B$2:F$10,5,0)*E207),"输入水车基础数据")</f>
        <v>81.16</v>
      </c>
      <c r="G207" s="7" t="s">
        <v>168</v>
      </c>
      <c r="H207" s="28"/>
      <c r="I207" s="30"/>
      <c r="J207" s="31" t="str">
        <f t="shared" si="20"/>
        <v>20226闽AU8195</v>
      </c>
    </row>
    <row r="208" customFormat="1" ht="20.1" customHeight="1" spans="1:10">
      <c r="A208" s="4">
        <f t="shared" si="22"/>
        <v>207</v>
      </c>
      <c r="B208" s="23">
        <v>44722</v>
      </c>
      <c r="C208" s="5">
        <v>121017</v>
      </c>
      <c r="D208" s="6" t="s">
        <v>71</v>
      </c>
      <c r="E208" s="25">
        <v>7</v>
      </c>
      <c r="F208" s="26">
        <f>IFERROR(IF(VLOOKUP(C208,水车基础信息!B$2:F$10,5,0)=0,"输入水车基础数据",VLOOKUP(C208,水车基础信息!B$2:F$10,5,0)*E208),"输入水车基础数据")</f>
        <v>71.015</v>
      </c>
      <c r="G208" s="7" t="s">
        <v>168</v>
      </c>
      <c r="H208" s="28"/>
      <c r="I208" s="30"/>
      <c r="J208" s="31" t="str">
        <f t="shared" si="20"/>
        <v>20226闽AU8195</v>
      </c>
    </row>
    <row r="209" customFormat="1" ht="20.1" customHeight="1" spans="1:10">
      <c r="A209" s="4">
        <f t="shared" ref="A209:A218" si="23">ROW()-1</f>
        <v>208</v>
      </c>
      <c r="B209" s="23">
        <v>44724</v>
      </c>
      <c r="C209" s="5">
        <v>121017</v>
      </c>
      <c r="D209" s="6" t="s">
        <v>71</v>
      </c>
      <c r="E209" s="25">
        <v>3</v>
      </c>
      <c r="F209" s="26">
        <f>IFERROR(IF(VLOOKUP(C209,水车基础信息!B$2:F$10,5,0)=0,"输入水车基础数据",VLOOKUP(C209,水车基础信息!B$2:F$10,5,0)*E209),"输入水车基础数据")</f>
        <v>30.435</v>
      </c>
      <c r="G209" s="7" t="s">
        <v>168</v>
      </c>
      <c r="H209" s="28"/>
      <c r="I209" s="30"/>
      <c r="J209" s="31" t="str">
        <f t="shared" si="20"/>
        <v>20226闽AU8195</v>
      </c>
    </row>
    <row r="210" customFormat="1" ht="20.1" customHeight="1" spans="1:10">
      <c r="A210" s="4">
        <f t="shared" si="23"/>
        <v>209</v>
      </c>
      <c r="B210" s="23">
        <v>44725</v>
      </c>
      <c r="C210" s="5">
        <v>121017</v>
      </c>
      <c r="D210" s="6" t="s">
        <v>71</v>
      </c>
      <c r="E210" s="25">
        <v>3</v>
      </c>
      <c r="F210" s="26">
        <f>IFERROR(IF(VLOOKUP(C210,水车基础信息!B$2:F$10,5,0)=0,"输入水车基础数据",VLOOKUP(C210,水车基础信息!B$2:F$10,5,0)*E210),"输入水车基础数据")</f>
        <v>30.435</v>
      </c>
      <c r="G210" s="7" t="s">
        <v>168</v>
      </c>
      <c r="H210" s="28"/>
      <c r="I210" s="30"/>
      <c r="J210" s="31" t="str">
        <f t="shared" si="20"/>
        <v>20226闽AU8195</v>
      </c>
    </row>
    <row r="211" customFormat="1" ht="20.1" customHeight="1" spans="1:10">
      <c r="A211" s="4">
        <f t="shared" si="23"/>
        <v>210</v>
      </c>
      <c r="B211" s="23">
        <v>44727</v>
      </c>
      <c r="C211" s="5">
        <v>121017</v>
      </c>
      <c r="D211" s="6" t="s">
        <v>71</v>
      </c>
      <c r="E211" s="25">
        <v>8</v>
      </c>
      <c r="F211" s="26">
        <f>IFERROR(IF(VLOOKUP(C211,水车基础信息!B$2:F$10,5,0)=0,"输入水车基础数据",VLOOKUP(C211,水车基础信息!B$2:F$10,5,0)*E211),"输入水车基础数据")</f>
        <v>81.16</v>
      </c>
      <c r="G211" s="7" t="s">
        <v>168</v>
      </c>
      <c r="H211" s="28"/>
      <c r="I211" s="30"/>
      <c r="J211" s="31" t="str">
        <f t="shared" si="20"/>
        <v>20226闽AU8195</v>
      </c>
    </row>
    <row r="212" customFormat="1" ht="20.1" customHeight="1" spans="1:10">
      <c r="A212" s="4">
        <f t="shared" si="23"/>
        <v>211</v>
      </c>
      <c r="B212" s="23">
        <v>44728</v>
      </c>
      <c r="C212" s="5">
        <v>121017</v>
      </c>
      <c r="D212" s="6" t="s">
        <v>71</v>
      </c>
      <c r="E212" s="25">
        <v>5</v>
      </c>
      <c r="F212" s="26">
        <f>IFERROR(IF(VLOOKUP(C212,水车基础信息!B$2:F$10,5,0)=0,"输入水车基础数据",VLOOKUP(C212,水车基础信息!B$2:F$10,5,0)*E212),"输入水车基础数据")</f>
        <v>50.725</v>
      </c>
      <c r="G212" s="7" t="s">
        <v>168</v>
      </c>
      <c r="H212" s="28"/>
      <c r="I212" s="30"/>
      <c r="J212" s="31" t="str">
        <f t="shared" si="20"/>
        <v>20226闽AU8195</v>
      </c>
    </row>
    <row r="213" customFormat="1" ht="20.1" customHeight="1" spans="1:10">
      <c r="A213" s="4">
        <f t="shared" si="23"/>
        <v>212</v>
      </c>
      <c r="B213" s="23">
        <v>44730</v>
      </c>
      <c r="C213" s="5">
        <v>121017</v>
      </c>
      <c r="D213" s="6" t="s">
        <v>71</v>
      </c>
      <c r="E213" s="25">
        <v>8</v>
      </c>
      <c r="F213" s="26">
        <f>IFERROR(IF(VLOOKUP(C213,水车基础信息!B$2:F$10,5,0)=0,"输入水车基础数据",VLOOKUP(C213,水车基础信息!B$2:F$10,5,0)*E213),"输入水车基础数据")</f>
        <v>81.16</v>
      </c>
      <c r="G213" s="7" t="s">
        <v>168</v>
      </c>
      <c r="H213" s="28"/>
      <c r="I213" s="30"/>
      <c r="J213" s="31" t="str">
        <f t="shared" si="20"/>
        <v>20226闽AU8195</v>
      </c>
    </row>
    <row r="214" customFormat="1" ht="20.1" customHeight="1" spans="1:10">
      <c r="A214" s="4">
        <f t="shared" si="23"/>
        <v>213</v>
      </c>
      <c r="B214" s="23">
        <v>44731</v>
      </c>
      <c r="C214" s="5">
        <v>121017</v>
      </c>
      <c r="D214" s="6" t="s">
        <v>71</v>
      </c>
      <c r="E214" s="25">
        <v>8</v>
      </c>
      <c r="F214" s="26">
        <f>IFERROR(IF(VLOOKUP(C214,水车基础信息!B$2:F$10,5,0)=0,"输入水车基础数据",VLOOKUP(C214,水车基础信息!B$2:F$10,5,0)*E214),"输入水车基础数据")</f>
        <v>81.16</v>
      </c>
      <c r="G214" s="7" t="s">
        <v>168</v>
      </c>
      <c r="H214" s="28"/>
      <c r="I214" s="30"/>
      <c r="J214" s="31" t="str">
        <f t="shared" si="20"/>
        <v>20226闽AU8195</v>
      </c>
    </row>
    <row r="215" customFormat="1" ht="20.1" customHeight="1" spans="1:10">
      <c r="A215" s="4">
        <f t="shared" si="23"/>
        <v>214</v>
      </c>
      <c r="B215" s="23">
        <v>44732</v>
      </c>
      <c r="C215" s="5">
        <v>121017</v>
      </c>
      <c r="D215" s="6" t="s">
        <v>71</v>
      </c>
      <c r="E215" s="25">
        <v>8</v>
      </c>
      <c r="F215" s="26">
        <f>IFERROR(IF(VLOOKUP(C215,水车基础信息!B$2:F$10,5,0)=0,"输入水车基础数据",VLOOKUP(C215,水车基础信息!B$2:F$10,5,0)*E215),"输入水车基础数据")</f>
        <v>81.16</v>
      </c>
      <c r="G215" s="7" t="s">
        <v>168</v>
      </c>
      <c r="H215" s="28"/>
      <c r="I215" s="30"/>
      <c r="J215" s="31" t="str">
        <f t="shared" si="20"/>
        <v>20226闽AU8195</v>
      </c>
    </row>
    <row r="216" customFormat="1" ht="20.1" customHeight="1" spans="1:10">
      <c r="A216" s="4">
        <f t="shared" si="23"/>
        <v>215</v>
      </c>
      <c r="B216" s="23">
        <v>44733</v>
      </c>
      <c r="C216" s="5">
        <v>121017</v>
      </c>
      <c r="D216" s="6" t="s">
        <v>71</v>
      </c>
      <c r="E216" s="25">
        <v>11</v>
      </c>
      <c r="F216" s="26">
        <f>IFERROR(IF(VLOOKUP(C216,水车基础信息!B$2:F$10,5,0)=0,"输入水车基础数据",VLOOKUP(C216,水车基础信息!B$2:F$10,5,0)*E216),"输入水车基础数据")</f>
        <v>111.595</v>
      </c>
      <c r="G216" s="7" t="s">
        <v>168</v>
      </c>
      <c r="H216" s="28"/>
      <c r="I216" s="30" t="s">
        <v>670</v>
      </c>
      <c r="J216" s="31" t="str">
        <f t="shared" si="20"/>
        <v>20226闽AU8195</v>
      </c>
    </row>
    <row r="217" customFormat="1" ht="20.1" customHeight="1" spans="1:10">
      <c r="A217" s="4">
        <f t="shared" si="23"/>
        <v>216</v>
      </c>
      <c r="B217" s="23">
        <v>44734</v>
      </c>
      <c r="C217" s="5">
        <v>121017</v>
      </c>
      <c r="D217" s="6" t="s">
        <v>71</v>
      </c>
      <c r="E217" s="25">
        <v>8</v>
      </c>
      <c r="F217" s="26">
        <f>IFERROR(IF(VLOOKUP(C217,水车基础信息!B$2:F$10,5,0)=0,"输入水车基础数据",VLOOKUP(C217,水车基础信息!B$2:F$10,5,0)*E217),"输入水车基础数据")</f>
        <v>81.16</v>
      </c>
      <c r="G217" s="7" t="s">
        <v>168</v>
      </c>
      <c r="H217" s="28"/>
      <c r="I217" s="30"/>
      <c r="J217" s="31" t="str">
        <f t="shared" si="20"/>
        <v>20226闽AU8195</v>
      </c>
    </row>
    <row r="218" customFormat="1" ht="20.1" customHeight="1" spans="1:10">
      <c r="A218" s="4">
        <f t="shared" si="23"/>
        <v>217</v>
      </c>
      <c r="B218" s="23">
        <v>44735</v>
      </c>
      <c r="C218" s="5">
        <v>121017</v>
      </c>
      <c r="D218" s="6" t="s">
        <v>71</v>
      </c>
      <c r="E218" s="25">
        <v>8</v>
      </c>
      <c r="F218" s="26">
        <f>IFERROR(IF(VLOOKUP(C218,水车基础信息!B$2:F$10,5,0)=0,"输入水车基础数据",VLOOKUP(C218,水车基础信息!B$2:F$10,5,0)*E218),"输入水车基础数据")</f>
        <v>81.16</v>
      </c>
      <c r="G218" s="7" t="s">
        <v>168</v>
      </c>
      <c r="H218" s="28"/>
      <c r="I218" s="30"/>
      <c r="J218" s="31" t="str">
        <f t="shared" ref="J218:J264" si="24">YEAR(B218)&amp;MONTH(B218)&amp;D218</f>
        <v>20226闽AU8195</v>
      </c>
    </row>
    <row r="219" customFormat="1" ht="20.1" customHeight="1" spans="1:10">
      <c r="A219" s="4">
        <f t="shared" ref="A219:A228" si="25">ROW()-1</f>
        <v>218</v>
      </c>
      <c r="B219" s="23">
        <v>44736</v>
      </c>
      <c r="C219" s="5">
        <v>121017</v>
      </c>
      <c r="D219" s="6" t="s">
        <v>71</v>
      </c>
      <c r="E219" s="25">
        <v>8</v>
      </c>
      <c r="F219" s="26">
        <f>IFERROR(IF(VLOOKUP(C219,水车基础信息!B$2:F$10,5,0)=0,"输入水车基础数据",VLOOKUP(C219,水车基础信息!B$2:F$10,5,0)*E219),"输入水车基础数据")</f>
        <v>81.16</v>
      </c>
      <c r="G219" s="7" t="s">
        <v>168</v>
      </c>
      <c r="H219" s="28"/>
      <c r="I219" s="30"/>
      <c r="J219" s="31" t="str">
        <f t="shared" si="24"/>
        <v>20226闽AU8195</v>
      </c>
    </row>
    <row r="220" customFormat="1" ht="20.1" customHeight="1" spans="1:10">
      <c r="A220" s="4">
        <f t="shared" si="25"/>
        <v>219</v>
      </c>
      <c r="B220" s="23">
        <v>44737</v>
      </c>
      <c r="C220" s="5">
        <v>121017</v>
      </c>
      <c r="D220" s="6" t="s">
        <v>71</v>
      </c>
      <c r="E220" s="25">
        <v>10</v>
      </c>
      <c r="F220" s="26">
        <f>IFERROR(IF(VLOOKUP(C220,水车基础信息!B$2:F$10,5,0)=0,"输入水车基础数据",VLOOKUP(C220,水车基础信息!B$2:F$10,5,0)*E220),"输入水车基础数据")</f>
        <v>101.45</v>
      </c>
      <c r="G220" s="7" t="s">
        <v>168</v>
      </c>
      <c r="H220" s="28"/>
      <c r="I220" s="30" t="s">
        <v>673</v>
      </c>
      <c r="J220" s="31" t="str">
        <f t="shared" si="24"/>
        <v>20226闽AU8195</v>
      </c>
    </row>
    <row r="221" customFormat="1" ht="20.1" customHeight="1" spans="1:10">
      <c r="A221" s="4">
        <f t="shared" si="25"/>
        <v>220</v>
      </c>
      <c r="B221" s="23">
        <v>44738</v>
      </c>
      <c r="C221" s="5">
        <v>121017</v>
      </c>
      <c r="D221" s="6" t="s">
        <v>71</v>
      </c>
      <c r="E221" s="25">
        <v>8</v>
      </c>
      <c r="F221" s="26">
        <f>IFERROR(IF(VLOOKUP(C221,水车基础信息!B$2:F$10,5,0)=0,"输入水车基础数据",VLOOKUP(C221,水车基础信息!B$2:F$10,5,0)*E221),"输入水车基础数据")</f>
        <v>81.16</v>
      </c>
      <c r="G221" s="7" t="s">
        <v>168</v>
      </c>
      <c r="H221" s="28"/>
      <c r="I221" s="30"/>
      <c r="J221" s="31" t="str">
        <f t="shared" si="24"/>
        <v>20226闽AU8195</v>
      </c>
    </row>
    <row r="222" customFormat="1" ht="20.1" customHeight="1" spans="1:10">
      <c r="A222" s="4">
        <f t="shared" si="25"/>
        <v>221</v>
      </c>
      <c r="B222" s="23">
        <v>44739</v>
      </c>
      <c r="C222" s="5">
        <v>121017</v>
      </c>
      <c r="D222" s="6" t="s">
        <v>71</v>
      </c>
      <c r="E222" s="25">
        <v>4</v>
      </c>
      <c r="F222" s="26">
        <f>IFERROR(IF(VLOOKUP(C222,水车基础信息!B$2:F$10,5,0)=0,"输入水车基础数据",VLOOKUP(C222,水车基础信息!B$2:F$10,5,0)*E222),"输入水车基础数据")</f>
        <v>40.58</v>
      </c>
      <c r="G222" s="7" t="s">
        <v>168</v>
      </c>
      <c r="H222" s="28"/>
      <c r="I222" s="30"/>
      <c r="J222" s="31" t="str">
        <f t="shared" si="24"/>
        <v>20226闽AU8195</v>
      </c>
    </row>
    <row r="223" customFormat="1" ht="20.1" customHeight="1" spans="1:10">
      <c r="A223" s="4">
        <f t="shared" si="25"/>
        <v>222</v>
      </c>
      <c r="B223" s="23">
        <v>44740</v>
      </c>
      <c r="C223" s="5">
        <v>121017</v>
      </c>
      <c r="D223" s="6" t="s">
        <v>71</v>
      </c>
      <c r="E223" s="25">
        <v>10</v>
      </c>
      <c r="F223" s="26">
        <f>IFERROR(IF(VLOOKUP(C223,水车基础信息!B$2:F$10,5,0)=0,"输入水车基础数据",VLOOKUP(C223,水车基础信息!B$2:F$10,5,0)*E223),"输入水车基础数据")</f>
        <v>101.45</v>
      </c>
      <c r="G223" s="7" t="s">
        <v>168</v>
      </c>
      <c r="H223" s="28"/>
      <c r="I223" s="30" t="s">
        <v>673</v>
      </c>
      <c r="J223" s="31" t="str">
        <f t="shared" si="24"/>
        <v>20226闽AU8195</v>
      </c>
    </row>
    <row r="224" customFormat="1" ht="20.1" customHeight="1" spans="1:10">
      <c r="A224" s="4">
        <f t="shared" si="25"/>
        <v>223</v>
      </c>
      <c r="B224" s="23">
        <v>44741</v>
      </c>
      <c r="C224" s="5">
        <v>121017</v>
      </c>
      <c r="D224" s="6" t="s">
        <v>71</v>
      </c>
      <c r="E224" s="25">
        <v>11</v>
      </c>
      <c r="F224" s="26">
        <f>IFERROR(IF(VLOOKUP(C224,水车基础信息!B$2:F$10,5,0)=0,"输入水车基础数据",VLOOKUP(C224,水车基础信息!B$2:F$10,5,0)*E224),"输入水车基础数据")</f>
        <v>111.595</v>
      </c>
      <c r="G224" s="7" t="s">
        <v>168</v>
      </c>
      <c r="H224" s="28"/>
      <c r="I224" s="30" t="s">
        <v>670</v>
      </c>
      <c r="J224" s="31" t="str">
        <f t="shared" si="24"/>
        <v>20226闽AU8195</v>
      </c>
    </row>
    <row r="225" customFormat="1" ht="20.1" customHeight="1" spans="1:10">
      <c r="A225" s="4">
        <f t="shared" si="25"/>
        <v>224</v>
      </c>
      <c r="B225" s="23">
        <v>44742</v>
      </c>
      <c r="C225" s="5">
        <v>121017</v>
      </c>
      <c r="D225" s="6" t="s">
        <v>71</v>
      </c>
      <c r="E225" s="25">
        <v>10</v>
      </c>
      <c r="F225" s="26">
        <f>IFERROR(IF(VLOOKUP(C225,水车基础信息!B$2:F$10,5,0)=0,"输入水车基础数据",VLOOKUP(C225,水车基础信息!B$2:F$10,5,0)*E225),"输入水车基础数据")</f>
        <v>101.45</v>
      </c>
      <c r="G225" s="7" t="s">
        <v>168</v>
      </c>
      <c r="H225" s="28"/>
      <c r="I225" s="30" t="s">
        <v>673</v>
      </c>
      <c r="J225" s="31" t="str">
        <f t="shared" si="24"/>
        <v>20226闽AU8195</v>
      </c>
    </row>
    <row r="226" customFormat="1" ht="20.1" customHeight="1" spans="1:10">
      <c r="A226" s="4">
        <f t="shared" si="25"/>
        <v>225</v>
      </c>
      <c r="B226" s="23">
        <v>44713</v>
      </c>
      <c r="C226" s="5">
        <v>121019</v>
      </c>
      <c r="D226" s="32" t="s">
        <v>72</v>
      </c>
      <c r="E226" s="25">
        <v>8</v>
      </c>
      <c r="F226" s="26">
        <f>IFERROR(IF(VLOOKUP(C226,水车基础信息!B$2:F$10,5,0)=0,"输入水车基础数据",VLOOKUP(C226,水车基础信息!B$2:F$10,5,0)*E226),"输入水车基础数据")</f>
        <v>81.16</v>
      </c>
      <c r="G226" s="7" t="s">
        <v>166</v>
      </c>
      <c r="H226" s="28"/>
      <c r="I226" s="30"/>
      <c r="J226" s="31" t="str">
        <f t="shared" si="24"/>
        <v>20226闽AU9653</v>
      </c>
    </row>
    <row r="227" customFormat="1" ht="20.1" customHeight="1" spans="1:10">
      <c r="A227" s="4">
        <f t="shared" si="25"/>
        <v>226</v>
      </c>
      <c r="B227" s="23">
        <v>44714</v>
      </c>
      <c r="C227" s="5">
        <v>121019</v>
      </c>
      <c r="D227" s="32" t="s">
        <v>72</v>
      </c>
      <c r="E227" s="25">
        <v>8</v>
      </c>
      <c r="F227" s="26">
        <f>IFERROR(IF(VLOOKUP(C227,水车基础信息!B$2:F$10,5,0)=0,"输入水车基础数据",VLOOKUP(C227,水车基础信息!B$2:F$10,5,0)*E227),"输入水车基础数据")</f>
        <v>81.16</v>
      </c>
      <c r="G227" s="7" t="s">
        <v>166</v>
      </c>
      <c r="H227" s="28"/>
      <c r="I227" s="30"/>
      <c r="J227" s="31" t="str">
        <f t="shared" si="24"/>
        <v>20226闽AU9653</v>
      </c>
    </row>
    <row r="228" customFormat="1" ht="20.1" customHeight="1" spans="1:10">
      <c r="A228" s="4">
        <f t="shared" si="25"/>
        <v>227</v>
      </c>
      <c r="B228" s="23">
        <v>44715</v>
      </c>
      <c r="C228" s="5">
        <v>121019</v>
      </c>
      <c r="D228" s="32" t="s">
        <v>72</v>
      </c>
      <c r="E228" s="25">
        <v>8</v>
      </c>
      <c r="F228" s="26">
        <f>IFERROR(IF(VLOOKUP(C228,水车基础信息!B$2:F$10,5,0)=0,"输入水车基础数据",VLOOKUP(C228,水车基础信息!B$2:F$10,5,0)*E228),"输入水车基础数据")</f>
        <v>81.16</v>
      </c>
      <c r="G228" s="7" t="s">
        <v>166</v>
      </c>
      <c r="H228" s="28"/>
      <c r="I228" s="30"/>
      <c r="J228" s="31" t="str">
        <f t="shared" si="24"/>
        <v>20226闽AU9653</v>
      </c>
    </row>
    <row r="229" customFormat="1" ht="20.1" customHeight="1" spans="1:10">
      <c r="A229" s="4">
        <f t="shared" ref="A229:A238" si="26">ROW()-1</f>
        <v>228</v>
      </c>
      <c r="B229" s="23">
        <v>44716</v>
      </c>
      <c r="C229" s="5">
        <v>121019</v>
      </c>
      <c r="D229" s="32" t="s">
        <v>72</v>
      </c>
      <c r="E229" s="25">
        <v>7</v>
      </c>
      <c r="F229" s="26">
        <f>IFERROR(IF(VLOOKUP(C229,水车基础信息!B$2:F$10,5,0)=0,"输入水车基础数据",VLOOKUP(C229,水车基础信息!B$2:F$10,5,0)*E229),"输入水车基础数据")</f>
        <v>71.015</v>
      </c>
      <c r="G229" s="7" t="s">
        <v>166</v>
      </c>
      <c r="H229" s="28"/>
      <c r="I229" s="30"/>
      <c r="J229" s="31" t="str">
        <f t="shared" si="24"/>
        <v>20226闽AU9653</v>
      </c>
    </row>
    <row r="230" customFormat="1" ht="20.1" customHeight="1" spans="1:10">
      <c r="A230" s="4">
        <f t="shared" si="26"/>
        <v>229</v>
      </c>
      <c r="B230" s="23">
        <v>44717</v>
      </c>
      <c r="C230" s="5">
        <v>121019</v>
      </c>
      <c r="D230" s="32" t="s">
        <v>72</v>
      </c>
      <c r="E230" s="25">
        <v>8</v>
      </c>
      <c r="F230" s="26">
        <f>IFERROR(IF(VLOOKUP(C230,水车基础信息!B$2:F$10,5,0)=0,"输入水车基础数据",VLOOKUP(C230,水车基础信息!B$2:F$10,5,0)*E230),"输入水车基础数据")</f>
        <v>81.16</v>
      </c>
      <c r="G230" s="7" t="s">
        <v>166</v>
      </c>
      <c r="H230" s="28"/>
      <c r="I230" s="30"/>
      <c r="J230" s="31" t="str">
        <f t="shared" si="24"/>
        <v>20226闽AU9653</v>
      </c>
    </row>
    <row r="231" customFormat="1" ht="20.1" customHeight="1" spans="1:10">
      <c r="A231" s="4">
        <f t="shared" si="26"/>
        <v>230</v>
      </c>
      <c r="B231" s="23">
        <v>44722</v>
      </c>
      <c r="C231" s="5">
        <v>121019</v>
      </c>
      <c r="D231" s="32" t="s">
        <v>72</v>
      </c>
      <c r="E231" s="25">
        <v>4</v>
      </c>
      <c r="F231" s="26">
        <f>IFERROR(IF(VLOOKUP(C231,水车基础信息!B$2:F$10,5,0)=0,"输入水车基础数据",VLOOKUP(C231,水车基础信息!B$2:F$10,5,0)*E231),"输入水车基础数据")</f>
        <v>40.58</v>
      </c>
      <c r="G231" s="7" t="s">
        <v>166</v>
      </c>
      <c r="H231" s="28"/>
      <c r="I231" s="30"/>
      <c r="J231" s="31" t="str">
        <f t="shared" si="24"/>
        <v>20226闽AU9653</v>
      </c>
    </row>
    <row r="232" customFormat="1" ht="20.1" customHeight="1" spans="1:10">
      <c r="A232" s="4">
        <f t="shared" si="26"/>
        <v>231</v>
      </c>
      <c r="B232" s="23">
        <v>44726</v>
      </c>
      <c r="C232" s="5">
        <v>121019</v>
      </c>
      <c r="D232" s="32" t="s">
        <v>72</v>
      </c>
      <c r="E232" s="25">
        <v>4</v>
      </c>
      <c r="F232" s="26">
        <f>IFERROR(IF(VLOOKUP(C232,水车基础信息!B$2:F$10,5,0)=0,"输入水车基础数据",VLOOKUP(C232,水车基础信息!B$2:F$10,5,0)*E232),"输入水车基础数据")</f>
        <v>40.58</v>
      </c>
      <c r="G232" s="7" t="s">
        <v>166</v>
      </c>
      <c r="H232" s="28"/>
      <c r="I232" s="30"/>
      <c r="J232" s="31" t="str">
        <f t="shared" si="24"/>
        <v>20226闽AU9653</v>
      </c>
    </row>
    <row r="233" customFormat="1" ht="20.1" customHeight="1" spans="1:10">
      <c r="A233" s="4">
        <f t="shared" si="26"/>
        <v>232</v>
      </c>
      <c r="B233" s="23">
        <v>44727</v>
      </c>
      <c r="C233" s="5">
        <v>121019</v>
      </c>
      <c r="D233" s="32" t="s">
        <v>72</v>
      </c>
      <c r="E233" s="25">
        <v>8</v>
      </c>
      <c r="F233" s="26">
        <f>IFERROR(IF(VLOOKUP(C233,水车基础信息!B$2:F$10,5,0)=0,"输入水车基础数据",VLOOKUP(C233,水车基础信息!B$2:F$10,5,0)*E233),"输入水车基础数据")</f>
        <v>81.16</v>
      </c>
      <c r="G233" s="7" t="s">
        <v>166</v>
      </c>
      <c r="H233" s="28"/>
      <c r="I233" s="30"/>
      <c r="J233" s="31" t="str">
        <f t="shared" si="24"/>
        <v>20226闽AU9653</v>
      </c>
    </row>
    <row r="234" customFormat="1" ht="20.1" customHeight="1" spans="1:10">
      <c r="A234" s="4">
        <f t="shared" si="26"/>
        <v>233</v>
      </c>
      <c r="B234" s="23">
        <v>44728</v>
      </c>
      <c r="C234" s="5">
        <v>121019</v>
      </c>
      <c r="D234" s="32" t="s">
        <v>72</v>
      </c>
      <c r="E234" s="25">
        <v>5</v>
      </c>
      <c r="F234" s="26">
        <f>IFERROR(IF(VLOOKUP(C234,水车基础信息!B$2:F$10,5,0)=0,"输入水车基础数据",VLOOKUP(C234,水车基础信息!B$2:F$10,5,0)*E234),"输入水车基础数据")</f>
        <v>50.725</v>
      </c>
      <c r="G234" s="7" t="s">
        <v>166</v>
      </c>
      <c r="H234" s="28"/>
      <c r="I234" s="30"/>
      <c r="J234" s="31" t="str">
        <f t="shared" si="24"/>
        <v>20226闽AU9653</v>
      </c>
    </row>
    <row r="235" customFormat="1" ht="20.1" customHeight="1" spans="1:10">
      <c r="A235" s="4">
        <f t="shared" si="26"/>
        <v>234</v>
      </c>
      <c r="B235" s="23">
        <v>44730</v>
      </c>
      <c r="C235" s="5">
        <v>121019</v>
      </c>
      <c r="D235" s="32" t="s">
        <v>72</v>
      </c>
      <c r="E235" s="25">
        <v>5</v>
      </c>
      <c r="F235" s="26">
        <f>IFERROR(IF(VLOOKUP(C235,水车基础信息!B$2:F$10,5,0)=0,"输入水车基础数据",VLOOKUP(C235,水车基础信息!B$2:F$10,5,0)*E235),"输入水车基础数据")</f>
        <v>50.725</v>
      </c>
      <c r="G235" s="33" t="s">
        <v>345</v>
      </c>
      <c r="H235" s="28"/>
      <c r="I235" s="30"/>
      <c r="J235" s="31" t="str">
        <f t="shared" si="24"/>
        <v>20226闽AU9653</v>
      </c>
    </row>
    <row r="236" customFormat="1" ht="20.1" customHeight="1" spans="1:10">
      <c r="A236" s="4">
        <f t="shared" si="26"/>
        <v>235</v>
      </c>
      <c r="B236" s="23">
        <v>44731</v>
      </c>
      <c r="C236" s="5">
        <v>121019</v>
      </c>
      <c r="D236" s="32" t="s">
        <v>72</v>
      </c>
      <c r="E236" s="25">
        <v>9</v>
      </c>
      <c r="F236" s="26">
        <f>IFERROR(IF(VLOOKUP(C236,水车基础信息!B$2:F$10,5,0)=0,"输入水车基础数据",VLOOKUP(C236,水车基础信息!B$2:F$10,5,0)*E236),"输入水车基础数据")</f>
        <v>91.305</v>
      </c>
      <c r="G236" s="33" t="s">
        <v>345</v>
      </c>
      <c r="H236" s="28"/>
      <c r="I236" s="30" t="s">
        <v>680</v>
      </c>
      <c r="J236" s="31" t="str">
        <f t="shared" si="24"/>
        <v>20226闽AU9653</v>
      </c>
    </row>
    <row r="237" customFormat="1" ht="20.1" customHeight="1" spans="1:10">
      <c r="A237" s="4">
        <f t="shared" si="26"/>
        <v>236</v>
      </c>
      <c r="B237" s="23">
        <v>44732</v>
      </c>
      <c r="C237" s="5">
        <v>121019</v>
      </c>
      <c r="D237" s="32" t="s">
        <v>72</v>
      </c>
      <c r="E237" s="25">
        <v>8</v>
      </c>
      <c r="F237" s="26">
        <f>IFERROR(IF(VLOOKUP(C237,水车基础信息!B$2:F$10,5,0)=0,"输入水车基础数据",VLOOKUP(C237,水车基础信息!B$2:F$10,5,0)*E237),"输入水车基础数据")</f>
        <v>81.16</v>
      </c>
      <c r="G237" s="33" t="s">
        <v>345</v>
      </c>
      <c r="H237" s="28"/>
      <c r="I237" s="30"/>
      <c r="J237" s="31" t="str">
        <f t="shared" si="24"/>
        <v>20226闽AU9653</v>
      </c>
    </row>
    <row r="238" customFormat="1" ht="20.1" customHeight="1" spans="1:10">
      <c r="A238" s="4">
        <f t="shared" si="26"/>
        <v>237</v>
      </c>
      <c r="B238" s="23">
        <v>44733</v>
      </c>
      <c r="C238" s="5">
        <v>121019</v>
      </c>
      <c r="D238" s="32" t="s">
        <v>72</v>
      </c>
      <c r="E238" s="25">
        <v>9</v>
      </c>
      <c r="F238" s="26">
        <f>IFERROR(IF(VLOOKUP(C238,水车基础信息!B$2:F$10,5,0)=0,"输入水车基础数据",VLOOKUP(C238,水车基础信息!B$2:F$10,5,0)*E238),"输入水车基础数据")</f>
        <v>91.305</v>
      </c>
      <c r="G238" s="33" t="s">
        <v>345</v>
      </c>
      <c r="H238" s="28"/>
      <c r="I238" s="30" t="s">
        <v>680</v>
      </c>
      <c r="J238" s="31" t="str">
        <f t="shared" si="24"/>
        <v>20226闽AU9653</v>
      </c>
    </row>
    <row r="239" customFormat="1" ht="20.1" customHeight="1" spans="1:10">
      <c r="A239" s="4">
        <f t="shared" ref="A239:A248" si="27">ROW()-1</f>
        <v>238</v>
      </c>
      <c r="B239" s="23">
        <v>44734</v>
      </c>
      <c r="C239" s="5">
        <v>121019</v>
      </c>
      <c r="D239" s="32" t="s">
        <v>72</v>
      </c>
      <c r="E239" s="25">
        <v>10</v>
      </c>
      <c r="F239" s="26">
        <f>IFERROR(IF(VLOOKUP(C239,水车基础信息!B$2:F$10,5,0)=0,"输入水车基础数据",VLOOKUP(C239,水车基础信息!B$2:F$10,5,0)*E239),"输入水车基础数据")</f>
        <v>101.45</v>
      </c>
      <c r="G239" s="33" t="s">
        <v>345</v>
      </c>
      <c r="H239" s="28"/>
      <c r="I239" s="30" t="s">
        <v>673</v>
      </c>
      <c r="J239" s="31" t="str">
        <f t="shared" si="24"/>
        <v>20226闽AU9653</v>
      </c>
    </row>
    <row r="240" customFormat="1" ht="20.1" customHeight="1" spans="1:10">
      <c r="A240" s="4">
        <f t="shared" si="27"/>
        <v>239</v>
      </c>
      <c r="B240" s="23">
        <v>44735</v>
      </c>
      <c r="C240" s="5">
        <v>121019</v>
      </c>
      <c r="D240" s="32" t="s">
        <v>72</v>
      </c>
      <c r="E240" s="25">
        <v>8</v>
      </c>
      <c r="F240" s="26">
        <f>IFERROR(IF(VLOOKUP(C240,水车基础信息!B$2:F$10,5,0)=0,"输入水车基础数据",VLOOKUP(C240,水车基础信息!B$2:F$10,5,0)*E240),"输入水车基础数据")</f>
        <v>81.16</v>
      </c>
      <c r="G240" s="33" t="s">
        <v>345</v>
      </c>
      <c r="H240" s="28"/>
      <c r="I240" s="30"/>
      <c r="J240" s="31" t="str">
        <f t="shared" si="24"/>
        <v>20226闽AU9653</v>
      </c>
    </row>
    <row r="241" customFormat="1" ht="20.1" customHeight="1" spans="1:10">
      <c r="A241" s="4">
        <f t="shared" si="27"/>
        <v>240</v>
      </c>
      <c r="B241" s="23">
        <v>44736</v>
      </c>
      <c r="C241" s="5">
        <v>121019</v>
      </c>
      <c r="D241" s="32" t="s">
        <v>72</v>
      </c>
      <c r="E241" s="25">
        <v>8</v>
      </c>
      <c r="F241" s="26">
        <f>IFERROR(IF(VLOOKUP(C241,水车基础信息!B$2:F$10,5,0)=0,"输入水车基础数据",VLOOKUP(C241,水车基础信息!B$2:F$10,5,0)*E241),"输入水车基础数据")</f>
        <v>81.16</v>
      </c>
      <c r="G241" s="33" t="s">
        <v>345</v>
      </c>
      <c r="H241" s="28"/>
      <c r="I241" s="30"/>
      <c r="J241" s="31" t="str">
        <f t="shared" si="24"/>
        <v>20226闽AU9653</v>
      </c>
    </row>
    <row r="242" customFormat="1" ht="20.1" customHeight="1" spans="1:10">
      <c r="A242" s="4">
        <f t="shared" si="27"/>
        <v>241</v>
      </c>
      <c r="B242" s="23">
        <v>44737</v>
      </c>
      <c r="C242" s="5">
        <v>121019</v>
      </c>
      <c r="D242" s="32" t="s">
        <v>72</v>
      </c>
      <c r="E242" s="25">
        <v>8</v>
      </c>
      <c r="F242" s="26">
        <f>IFERROR(IF(VLOOKUP(C242,水车基础信息!B$2:F$10,5,0)=0,"输入水车基础数据",VLOOKUP(C242,水车基础信息!B$2:F$10,5,0)*E242),"输入水车基础数据")</f>
        <v>81.16</v>
      </c>
      <c r="G242" s="33" t="s">
        <v>345</v>
      </c>
      <c r="H242" s="28"/>
      <c r="I242" s="30"/>
      <c r="J242" s="31" t="str">
        <f t="shared" si="24"/>
        <v>20226闽AU9653</v>
      </c>
    </row>
    <row r="243" customFormat="1" ht="20.1" customHeight="1" spans="1:10">
      <c r="A243" s="4">
        <f t="shared" si="27"/>
        <v>242</v>
      </c>
      <c r="B243" s="23">
        <v>44738</v>
      </c>
      <c r="C243" s="5">
        <v>121019</v>
      </c>
      <c r="D243" s="32" t="s">
        <v>72</v>
      </c>
      <c r="E243" s="25">
        <v>8</v>
      </c>
      <c r="F243" s="26">
        <f>IFERROR(IF(VLOOKUP(C243,水车基础信息!B$2:F$10,5,0)=0,"输入水车基础数据",VLOOKUP(C243,水车基础信息!B$2:F$10,5,0)*E243),"输入水车基础数据")</f>
        <v>81.16</v>
      </c>
      <c r="G243" s="33" t="s">
        <v>345</v>
      </c>
      <c r="H243" s="28"/>
      <c r="I243" s="30"/>
      <c r="J243" s="31" t="str">
        <f t="shared" si="24"/>
        <v>20226闽AU9653</v>
      </c>
    </row>
    <row r="244" customFormat="1" ht="20.1" customHeight="1" spans="1:10">
      <c r="A244" s="4">
        <f t="shared" si="27"/>
        <v>243</v>
      </c>
      <c r="B244" s="23">
        <v>44739</v>
      </c>
      <c r="C244" s="5">
        <v>121019</v>
      </c>
      <c r="D244" s="32" t="s">
        <v>72</v>
      </c>
      <c r="E244" s="25">
        <v>10</v>
      </c>
      <c r="F244" s="26">
        <f>IFERROR(IF(VLOOKUP(C244,水车基础信息!B$2:F$10,5,0)=0,"输入水车基础数据",VLOOKUP(C244,水车基础信息!B$2:F$10,5,0)*E244),"输入水车基础数据")</f>
        <v>101.45</v>
      </c>
      <c r="G244" s="33" t="s">
        <v>345</v>
      </c>
      <c r="H244" s="28"/>
      <c r="I244" s="30" t="s">
        <v>673</v>
      </c>
      <c r="J244" s="31" t="str">
        <f t="shared" si="24"/>
        <v>20226闽AU9653</v>
      </c>
    </row>
    <row r="245" customFormat="1" ht="20.1" customHeight="1" spans="1:10">
      <c r="A245" s="4">
        <f t="shared" si="27"/>
        <v>244</v>
      </c>
      <c r="B245" s="23">
        <v>44740</v>
      </c>
      <c r="C245" s="5">
        <v>121019</v>
      </c>
      <c r="D245" s="32" t="s">
        <v>72</v>
      </c>
      <c r="E245" s="25">
        <v>10</v>
      </c>
      <c r="F245" s="26">
        <f>IFERROR(IF(VLOOKUP(C245,水车基础信息!B$2:F$10,5,0)=0,"输入水车基础数据",VLOOKUP(C245,水车基础信息!B$2:F$10,5,0)*E245),"输入水车基础数据")</f>
        <v>101.45</v>
      </c>
      <c r="G245" s="33" t="s">
        <v>345</v>
      </c>
      <c r="H245" s="28"/>
      <c r="I245" s="30" t="s">
        <v>673</v>
      </c>
      <c r="J245" s="31" t="str">
        <f t="shared" si="24"/>
        <v>20226闽AU9653</v>
      </c>
    </row>
    <row r="246" customFormat="1" ht="20.1" customHeight="1" spans="1:10">
      <c r="A246" s="4">
        <f t="shared" si="27"/>
        <v>245</v>
      </c>
      <c r="B246" s="23">
        <v>44741</v>
      </c>
      <c r="C246" s="5">
        <v>121019</v>
      </c>
      <c r="D246" s="32" t="s">
        <v>72</v>
      </c>
      <c r="E246" s="25">
        <v>10</v>
      </c>
      <c r="F246" s="26">
        <f>IFERROR(IF(VLOOKUP(C246,水车基础信息!B$2:F$10,5,0)=0,"输入水车基础数据",VLOOKUP(C246,水车基础信息!B$2:F$10,5,0)*E246),"输入水车基础数据")</f>
        <v>101.45</v>
      </c>
      <c r="G246" s="33" t="s">
        <v>345</v>
      </c>
      <c r="H246" s="28"/>
      <c r="I246" s="30" t="s">
        <v>673</v>
      </c>
      <c r="J246" s="31" t="str">
        <f t="shared" si="24"/>
        <v>20226闽AU9653</v>
      </c>
    </row>
    <row r="247" customFormat="1" ht="20.1" customHeight="1" spans="1:10">
      <c r="A247" s="4">
        <f t="shared" si="27"/>
        <v>246</v>
      </c>
      <c r="B247" s="23">
        <v>44742</v>
      </c>
      <c r="C247" s="5">
        <v>121019</v>
      </c>
      <c r="D247" s="32" t="s">
        <v>72</v>
      </c>
      <c r="E247" s="25">
        <v>8</v>
      </c>
      <c r="F247" s="26">
        <f>IFERROR(IF(VLOOKUP(C247,水车基础信息!B$2:F$10,5,0)=0,"输入水车基础数据",VLOOKUP(C247,水车基础信息!B$2:F$10,5,0)*E247),"输入水车基础数据")</f>
        <v>81.16</v>
      </c>
      <c r="G247" s="33" t="s">
        <v>345</v>
      </c>
      <c r="H247" s="28"/>
      <c r="I247" s="30"/>
      <c r="J247" s="31" t="str">
        <f t="shared" si="24"/>
        <v>20226闽AU9653</v>
      </c>
    </row>
    <row r="248" customFormat="1" ht="20.1" customHeight="1" spans="1:10">
      <c r="A248" s="4">
        <f t="shared" si="27"/>
        <v>247</v>
      </c>
      <c r="B248" s="23">
        <v>44743</v>
      </c>
      <c r="C248" s="5">
        <v>121020</v>
      </c>
      <c r="D248" s="6" t="s">
        <v>74</v>
      </c>
      <c r="E248" s="25">
        <v>7</v>
      </c>
      <c r="F248" s="26">
        <f>IFERROR(IF(VLOOKUP(C248,水车基础信息!B$2:F$10,5,0)=0,"输入水车基础数据",VLOOKUP(C248,水车基础信息!B$2:F$10,5,0)*E248),"输入水车基础数据")</f>
        <v>71.015</v>
      </c>
      <c r="G248" s="7" t="s">
        <v>64</v>
      </c>
      <c r="H248" s="28"/>
      <c r="I248" s="30"/>
      <c r="J248" s="31" t="str">
        <f t="shared" si="24"/>
        <v>20227闽AU9103</v>
      </c>
    </row>
    <row r="249" customFormat="1" ht="20.1" customHeight="1" spans="1:10">
      <c r="A249" s="4">
        <f t="shared" ref="A249:A258" si="28">ROW()-1</f>
        <v>248</v>
      </c>
      <c r="B249" s="23">
        <v>44744</v>
      </c>
      <c r="C249" s="5">
        <v>121020</v>
      </c>
      <c r="D249" s="6" t="s">
        <v>74</v>
      </c>
      <c r="E249" s="25">
        <v>7</v>
      </c>
      <c r="F249" s="26">
        <f>IFERROR(IF(VLOOKUP(C249,水车基础信息!B$2:F$10,5,0)=0,"输入水车基础数据",VLOOKUP(C249,水车基础信息!B$2:F$10,5,0)*E249),"输入水车基础数据")</f>
        <v>71.015</v>
      </c>
      <c r="G249" s="7" t="s">
        <v>64</v>
      </c>
      <c r="H249" s="28"/>
      <c r="I249" s="30"/>
      <c r="J249" s="31" t="str">
        <f t="shared" si="24"/>
        <v>20227闽AU9103</v>
      </c>
    </row>
    <row r="250" customFormat="1" ht="20.1" customHeight="1" spans="1:10">
      <c r="A250" s="4">
        <f t="shared" si="28"/>
        <v>249</v>
      </c>
      <c r="B250" s="23">
        <v>44745</v>
      </c>
      <c r="C250" s="5">
        <v>121020</v>
      </c>
      <c r="D250" s="6" t="s">
        <v>74</v>
      </c>
      <c r="E250" s="25">
        <v>5</v>
      </c>
      <c r="F250" s="26">
        <f>IFERROR(IF(VLOOKUP(C250,水车基础信息!B$2:F$10,5,0)=0,"输入水车基础数据",VLOOKUP(C250,水车基础信息!B$2:F$10,5,0)*E250),"输入水车基础数据")</f>
        <v>50.725</v>
      </c>
      <c r="G250" s="7" t="s">
        <v>64</v>
      </c>
      <c r="H250" s="28"/>
      <c r="I250" s="30"/>
      <c r="J250" s="31" t="str">
        <f t="shared" si="24"/>
        <v>20227闽AU9103</v>
      </c>
    </row>
    <row r="251" customFormat="1" ht="20.1" customHeight="1" spans="1:10">
      <c r="A251" s="4">
        <f t="shared" si="28"/>
        <v>250</v>
      </c>
      <c r="B251" s="23">
        <v>44746</v>
      </c>
      <c r="C251" s="5">
        <v>121020</v>
      </c>
      <c r="D251" s="6" t="s">
        <v>74</v>
      </c>
      <c r="E251" s="25">
        <v>8</v>
      </c>
      <c r="F251" s="26">
        <f>IFERROR(IF(VLOOKUP(C251,水车基础信息!B$2:F$10,5,0)=0,"输入水车基础数据",VLOOKUP(C251,水车基础信息!B$2:F$10,5,0)*E251),"输入水车基础数据")</f>
        <v>81.16</v>
      </c>
      <c r="G251" s="7" t="s">
        <v>64</v>
      </c>
      <c r="H251" s="28"/>
      <c r="I251" s="30" t="s">
        <v>680</v>
      </c>
      <c r="J251" s="31" t="str">
        <f t="shared" si="24"/>
        <v>20227闽AU9103</v>
      </c>
    </row>
    <row r="252" customFormat="1" ht="20.1" customHeight="1" spans="1:10">
      <c r="A252" s="4">
        <f t="shared" si="28"/>
        <v>251</v>
      </c>
      <c r="B252" s="23">
        <v>44747</v>
      </c>
      <c r="C252" s="5">
        <v>121020</v>
      </c>
      <c r="D252" s="6" t="s">
        <v>74</v>
      </c>
      <c r="E252" s="25">
        <v>8</v>
      </c>
      <c r="F252" s="26">
        <f>IFERROR(IF(VLOOKUP(C252,水车基础信息!B$2:F$10,5,0)=0,"输入水车基础数据",VLOOKUP(C252,水车基础信息!B$2:F$10,5,0)*E252),"输入水车基础数据")</f>
        <v>81.16</v>
      </c>
      <c r="G252" s="7" t="s">
        <v>64</v>
      </c>
      <c r="H252" s="28"/>
      <c r="I252" s="30" t="s">
        <v>673</v>
      </c>
      <c r="J252" s="31" t="str">
        <f t="shared" si="24"/>
        <v>20227闽AU9103</v>
      </c>
    </row>
    <row r="253" customFormat="1" ht="20.1" customHeight="1" spans="1:10">
      <c r="A253" s="4">
        <f t="shared" si="28"/>
        <v>252</v>
      </c>
      <c r="B253" s="23">
        <v>44748</v>
      </c>
      <c r="C253" s="5">
        <v>121020</v>
      </c>
      <c r="D253" s="6" t="s">
        <v>74</v>
      </c>
      <c r="E253" s="25">
        <v>5</v>
      </c>
      <c r="F253" s="26">
        <f>IFERROR(IF(VLOOKUP(C253,水车基础信息!B$2:F$10,5,0)=0,"输入水车基础数据",VLOOKUP(C253,水车基础信息!B$2:F$10,5,0)*E253),"输入水车基础数据")</f>
        <v>50.725</v>
      </c>
      <c r="G253" s="7" t="s">
        <v>64</v>
      </c>
      <c r="H253" s="28"/>
      <c r="I253" s="30"/>
      <c r="J253" s="31" t="str">
        <f t="shared" si="24"/>
        <v>20227闽AU9103</v>
      </c>
    </row>
    <row r="254" customFormat="1" ht="20.1" customHeight="1" spans="1:10">
      <c r="A254" s="4">
        <f t="shared" si="28"/>
        <v>253</v>
      </c>
      <c r="B254" s="23">
        <v>44749</v>
      </c>
      <c r="C254" s="5">
        <v>121020</v>
      </c>
      <c r="D254" s="6" t="s">
        <v>74</v>
      </c>
      <c r="E254" s="25">
        <v>4</v>
      </c>
      <c r="F254" s="26">
        <f>IFERROR(IF(VLOOKUP(C254,水车基础信息!B$2:F$10,5,0)=0,"输入水车基础数据",VLOOKUP(C254,水车基础信息!B$2:F$10,5,0)*E254),"输入水车基础数据")</f>
        <v>40.58</v>
      </c>
      <c r="G254" s="7" t="s">
        <v>64</v>
      </c>
      <c r="H254" s="28"/>
      <c r="I254" s="30"/>
      <c r="J254" s="31" t="str">
        <f t="shared" si="24"/>
        <v>20227闽AU9103</v>
      </c>
    </row>
    <row r="255" customFormat="1" ht="20.1" customHeight="1" spans="1:10">
      <c r="A255" s="4">
        <f t="shared" si="28"/>
        <v>254</v>
      </c>
      <c r="B255" s="23">
        <v>44750</v>
      </c>
      <c r="C255" s="5">
        <v>121020</v>
      </c>
      <c r="D255" s="6" t="s">
        <v>74</v>
      </c>
      <c r="E255" s="25">
        <v>8</v>
      </c>
      <c r="F255" s="26">
        <f>IFERROR(IF(VLOOKUP(C255,水车基础信息!B$2:F$10,5,0)=0,"输入水车基础数据",VLOOKUP(C255,水车基础信息!B$2:F$10,5,0)*E255),"输入水车基础数据")</f>
        <v>81.16</v>
      </c>
      <c r="G255" s="7" t="s">
        <v>64</v>
      </c>
      <c r="H255" s="28"/>
      <c r="I255" s="30" t="s">
        <v>673</v>
      </c>
      <c r="J255" s="31" t="str">
        <f t="shared" si="24"/>
        <v>20227闽AU9103</v>
      </c>
    </row>
    <row r="256" customFormat="1" ht="20.1" customHeight="1" spans="1:10">
      <c r="A256" s="4">
        <f t="shared" si="28"/>
        <v>255</v>
      </c>
      <c r="B256" s="23">
        <v>44751</v>
      </c>
      <c r="C256" s="5">
        <v>121020</v>
      </c>
      <c r="D256" s="6" t="s">
        <v>74</v>
      </c>
      <c r="E256" s="25">
        <v>7</v>
      </c>
      <c r="F256" s="26">
        <f>IFERROR(IF(VLOOKUP(C256,水车基础信息!B$2:F$10,5,0)=0,"输入水车基础数据",VLOOKUP(C256,水车基础信息!B$2:F$10,5,0)*E256),"输入水车基础数据")</f>
        <v>71.015</v>
      </c>
      <c r="G256" s="7" t="s">
        <v>64</v>
      </c>
      <c r="H256" s="28"/>
      <c r="I256" s="30"/>
      <c r="J256" s="31" t="str">
        <f t="shared" si="24"/>
        <v>20227闽AU9103</v>
      </c>
    </row>
    <row r="257" customFormat="1" ht="20.1" customHeight="1" spans="1:10">
      <c r="A257" s="4">
        <f t="shared" si="28"/>
        <v>256</v>
      </c>
      <c r="B257" s="23">
        <v>44752</v>
      </c>
      <c r="C257" s="5">
        <v>121020</v>
      </c>
      <c r="D257" s="6" t="s">
        <v>74</v>
      </c>
      <c r="E257" s="25">
        <v>7</v>
      </c>
      <c r="F257" s="26">
        <f>IFERROR(IF(VLOOKUP(C257,水车基础信息!B$2:F$10,5,0)=0,"输入水车基础数据",VLOOKUP(C257,水车基础信息!B$2:F$10,5,0)*E257),"输入水车基础数据")</f>
        <v>71.015</v>
      </c>
      <c r="G257" s="7" t="s">
        <v>64</v>
      </c>
      <c r="H257" s="28"/>
      <c r="I257" s="30"/>
      <c r="J257" s="31" t="str">
        <f t="shared" si="24"/>
        <v>20227闽AU9103</v>
      </c>
    </row>
    <row r="258" customFormat="1" ht="20.1" customHeight="1" spans="1:10">
      <c r="A258" s="4">
        <f t="shared" si="28"/>
        <v>257</v>
      </c>
      <c r="B258" s="23">
        <v>44753</v>
      </c>
      <c r="C258" s="5">
        <v>121020</v>
      </c>
      <c r="D258" s="6" t="s">
        <v>74</v>
      </c>
      <c r="E258" s="25">
        <v>7</v>
      </c>
      <c r="F258" s="26">
        <f>IFERROR(IF(VLOOKUP(C258,水车基础信息!B$2:F$10,5,0)=0,"输入水车基础数据",VLOOKUP(C258,水车基础信息!B$2:F$10,5,0)*E258),"输入水车基础数据")</f>
        <v>71.015</v>
      </c>
      <c r="G258" s="7" t="s">
        <v>64</v>
      </c>
      <c r="H258" s="28"/>
      <c r="I258" s="30"/>
      <c r="J258" s="31" t="str">
        <f t="shared" si="24"/>
        <v>20227闽AU9103</v>
      </c>
    </row>
    <row r="259" customFormat="1" ht="20.1" customHeight="1" spans="1:10">
      <c r="A259" s="4">
        <f t="shared" ref="A259:A268" si="29">ROW()-1</f>
        <v>258</v>
      </c>
      <c r="B259" s="23">
        <v>44754</v>
      </c>
      <c r="C259" s="5">
        <v>121020</v>
      </c>
      <c r="D259" s="6" t="s">
        <v>74</v>
      </c>
      <c r="E259" s="25">
        <v>8</v>
      </c>
      <c r="F259" s="26">
        <f>IFERROR(IF(VLOOKUP(C259,水车基础信息!B$2:F$10,5,0)=0,"输入水车基础数据",VLOOKUP(C259,水车基础信息!B$2:F$10,5,0)*E259),"输入水车基础数据")</f>
        <v>81.16</v>
      </c>
      <c r="G259" s="7" t="s">
        <v>64</v>
      </c>
      <c r="H259" s="28"/>
      <c r="I259" s="30" t="s">
        <v>673</v>
      </c>
      <c r="J259" s="31" t="str">
        <f t="shared" si="24"/>
        <v>20227闽AU9103</v>
      </c>
    </row>
    <row r="260" customFormat="1" ht="20.1" customHeight="1" spans="1:10">
      <c r="A260" s="4">
        <f t="shared" si="29"/>
        <v>259</v>
      </c>
      <c r="B260" s="23">
        <v>44755</v>
      </c>
      <c r="C260" s="5">
        <v>121020</v>
      </c>
      <c r="D260" s="6" t="s">
        <v>74</v>
      </c>
      <c r="E260" s="25">
        <v>7</v>
      </c>
      <c r="F260" s="26">
        <f>IFERROR(IF(VLOOKUP(C260,水车基础信息!B$2:F$10,5,0)=0,"输入水车基础数据",VLOOKUP(C260,水车基础信息!B$2:F$10,5,0)*E260),"输入水车基础数据")</f>
        <v>71.015</v>
      </c>
      <c r="G260" s="7" t="s">
        <v>64</v>
      </c>
      <c r="H260" s="28"/>
      <c r="I260" s="30"/>
      <c r="J260" s="31" t="str">
        <f t="shared" si="24"/>
        <v>20227闽AU9103</v>
      </c>
    </row>
    <row r="261" customFormat="1" ht="20.1" customHeight="1" spans="1:10">
      <c r="A261" s="4">
        <f t="shared" si="29"/>
        <v>260</v>
      </c>
      <c r="B261" s="23">
        <v>44756</v>
      </c>
      <c r="C261" s="5">
        <v>121020</v>
      </c>
      <c r="D261" s="6" t="s">
        <v>74</v>
      </c>
      <c r="E261" s="25">
        <v>7</v>
      </c>
      <c r="F261" s="26">
        <f>IFERROR(IF(VLOOKUP(C261,水车基础信息!B$2:F$10,5,0)=0,"输入水车基础数据",VLOOKUP(C261,水车基础信息!B$2:F$10,5,0)*E261),"输入水车基础数据")</f>
        <v>71.015</v>
      </c>
      <c r="G261" s="7" t="s">
        <v>64</v>
      </c>
      <c r="H261" s="28"/>
      <c r="I261" s="30"/>
      <c r="J261" s="31" t="str">
        <f t="shared" si="24"/>
        <v>20227闽AU9103</v>
      </c>
    </row>
    <row r="262" customFormat="1" ht="20.1" customHeight="1" spans="1:10">
      <c r="A262" s="4">
        <f t="shared" si="29"/>
        <v>261</v>
      </c>
      <c r="B262" s="23">
        <v>44757</v>
      </c>
      <c r="C262" s="5">
        <v>121020</v>
      </c>
      <c r="D262" s="6" t="s">
        <v>74</v>
      </c>
      <c r="E262" s="25">
        <v>9</v>
      </c>
      <c r="F262" s="26">
        <f>IFERROR(IF(VLOOKUP(C262,水车基础信息!B$2:F$10,5,0)=0,"输入水车基础数据",VLOOKUP(C262,水车基础信息!B$2:F$10,5,0)*E262),"输入水车基础数据")</f>
        <v>91.305</v>
      </c>
      <c r="G262" s="7" t="s">
        <v>64</v>
      </c>
      <c r="H262" s="28"/>
      <c r="I262" s="30" t="s">
        <v>673</v>
      </c>
      <c r="J262" s="31" t="str">
        <f t="shared" si="24"/>
        <v>20227闽AU9103</v>
      </c>
    </row>
    <row r="263" customFormat="1" ht="20.1" customHeight="1" spans="1:10">
      <c r="A263" s="4">
        <f t="shared" si="29"/>
        <v>262</v>
      </c>
      <c r="B263" s="23">
        <v>44758</v>
      </c>
      <c r="C263" s="5">
        <v>121020</v>
      </c>
      <c r="D263" s="6" t="s">
        <v>74</v>
      </c>
      <c r="E263" s="25">
        <v>7</v>
      </c>
      <c r="F263" s="26">
        <f>IFERROR(IF(VLOOKUP(C263,水车基础信息!B$2:F$10,5,0)=0,"输入水车基础数据",VLOOKUP(C263,水车基础信息!B$2:F$10,5,0)*E263),"输入水车基础数据")</f>
        <v>71.015</v>
      </c>
      <c r="G263" s="7" t="s">
        <v>64</v>
      </c>
      <c r="H263" s="28"/>
      <c r="I263" s="30"/>
      <c r="J263" s="31" t="str">
        <f t="shared" si="24"/>
        <v>20227闽AU9103</v>
      </c>
    </row>
    <row r="264" customFormat="1" ht="20.1" customHeight="1" spans="1:10">
      <c r="A264" s="4">
        <f t="shared" si="29"/>
        <v>263</v>
      </c>
      <c r="B264" s="23">
        <v>44759</v>
      </c>
      <c r="C264" s="5">
        <v>121020</v>
      </c>
      <c r="D264" s="6" t="s">
        <v>74</v>
      </c>
      <c r="E264" s="25">
        <v>7</v>
      </c>
      <c r="F264" s="26">
        <f>IFERROR(IF(VLOOKUP(C264,水车基础信息!B$2:F$10,5,0)=0,"输入水车基础数据",VLOOKUP(C264,水车基础信息!B$2:F$10,5,0)*E264),"输入水车基础数据")</f>
        <v>71.015</v>
      </c>
      <c r="G264" s="7" t="s">
        <v>64</v>
      </c>
      <c r="H264" s="28"/>
      <c r="I264" s="30"/>
      <c r="J264" s="31" t="str">
        <f t="shared" si="24"/>
        <v>20227闽AU9103</v>
      </c>
    </row>
    <row r="265" customFormat="1" ht="20.1" customHeight="1" spans="1:10">
      <c r="A265" s="4">
        <f t="shared" si="29"/>
        <v>264</v>
      </c>
      <c r="B265" s="23">
        <v>44760</v>
      </c>
      <c r="C265" s="5">
        <v>121020</v>
      </c>
      <c r="D265" s="6" t="s">
        <v>74</v>
      </c>
      <c r="E265" s="25">
        <v>8</v>
      </c>
      <c r="F265" s="26">
        <f>IFERROR(IF(VLOOKUP(C265,水车基础信息!B$2:F$10,5,0)=0,"输入水车基础数据",VLOOKUP(C265,水车基础信息!B$2:F$10,5,0)*E265),"输入水车基础数据")</f>
        <v>81.16</v>
      </c>
      <c r="G265" s="7" t="s">
        <v>64</v>
      </c>
      <c r="H265" s="28"/>
      <c r="I265" s="30" t="s">
        <v>673</v>
      </c>
      <c r="J265" s="31" t="str">
        <f t="shared" ref="J265:J296" si="30">YEAR(B265)&amp;MONTH(B265)&amp;D265</f>
        <v>20227闽AU9103</v>
      </c>
    </row>
    <row r="266" customFormat="1" ht="20.1" customHeight="1" spans="1:10">
      <c r="A266" s="4">
        <f t="shared" si="29"/>
        <v>265</v>
      </c>
      <c r="B266" s="23">
        <v>44761</v>
      </c>
      <c r="C266" s="5">
        <v>121020</v>
      </c>
      <c r="D266" s="6" t="s">
        <v>74</v>
      </c>
      <c r="E266" s="25">
        <v>7</v>
      </c>
      <c r="F266" s="26">
        <f>IFERROR(IF(VLOOKUP(C266,水车基础信息!B$2:F$10,5,0)=0,"输入水车基础数据",VLOOKUP(C266,水车基础信息!B$2:F$10,5,0)*E266),"输入水车基础数据")</f>
        <v>71.015</v>
      </c>
      <c r="G266" s="7" t="s">
        <v>64</v>
      </c>
      <c r="H266" s="28"/>
      <c r="I266" s="30"/>
      <c r="J266" s="31" t="str">
        <f t="shared" si="30"/>
        <v>20227闽AU9103</v>
      </c>
    </row>
    <row r="267" customFormat="1" ht="20.1" customHeight="1" spans="1:10">
      <c r="A267" s="4">
        <f t="shared" si="29"/>
        <v>266</v>
      </c>
      <c r="B267" s="23">
        <v>44762</v>
      </c>
      <c r="C267" s="5">
        <v>121020</v>
      </c>
      <c r="D267" s="6" t="s">
        <v>74</v>
      </c>
      <c r="E267" s="25">
        <v>7</v>
      </c>
      <c r="F267" s="26">
        <f>IFERROR(IF(VLOOKUP(C267,水车基础信息!B$2:F$10,5,0)=0,"输入水车基础数据",VLOOKUP(C267,水车基础信息!B$2:F$10,5,0)*E267),"输入水车基础数据")</f>
        <v>71.015</v>
      </c>
      <c r="G267" s="7" t="s">
        <v>64</v>
      </c>
      <c r="H267" s="28"/>
      <c r="I267" s="30"/>
      <c r="J267" s="31" t="str">
        <f t="shared" si="30"/>
        <v>20227闽AU9103</v>
      </c>
    </row>
    <row r="268" customFormat="1" ht="20.1" customHeight="1" spans="1:10">
      <c r="A268" s="4">
        <f t="shared" si="29"/>
        <v>267</v>
      </c>
      <c r="B268" s="23">
        <v>44763</v>
      </c>
      <c r="C268" s="5">
        <v>121020</v>
      </c>
      <c r="D268" s="6" t="s">
        <v>74</v>
      </c>
      <c r="E268" s="25">
        <v>7</v>
      </c>
      <c r="F268" s="26">
        <f>IFERROR(IF(VLOOKUP(C268,水车基础信息!B$2:F$10,5,0)=0,"输入水车基础数据",VLOOKUP(C268,水车基础信息!B$2:F$10,5,0)*E268),"输入水车基础数据")</f>
        <v>71.015</v>
      </c>
      <c r="G268" s="7" t="s">
        <v>64</v>
      </c>
      <c r="H268" s="28"/>
      <c r="I268" s="30"/>
      <c r="J268" s="31" t="str">
        <f t="shared" si="30"/>
        <v>20227闽AU9103</v>
      </c>
    </row>
    <row r="269" customFormat="1" ht="20.1" customHeight="1" spans="1:10">
      <c r="A269" s="4">
        <f t="shared" ref="A269:A278" si="31">ROW()-1</f>
        <v>268</v>
      </c>
      <c r="B269" s="23">
        <v>44764</v>
      </c>
      <c r="C269" s="5">
        <v>121020</v>
      </c>
      <c r="D269" s="6" t="s">
        <v>74</v>
      </c>
      <c r="E269" s="25">
        <v>7</v>
      </c>
      <c r="F269" s="26">
        <f>IFERROR(IF(VLOOKUP(C269,水车基础信息!B$2:F$10,5,0)=0,"输入水车基础数据",VLOOKUP(C269,水车基础信息!B$2:F$10,5,0)*E269),"输入水车基础数据")</f>
        <v>71.015</v>
      </c>
      <c r="G269" s="7" t="s">
        <v>64</v>
      </c>
      <c r="H269" s="28"/>
      <c r="I269" s="30"/>
      <c r="J269" s="31" t="str">
        <f t="shared" si="30"/>
        <v>20227闽AU9103</v>
      </c>
    </row>
    <row r="270" customFormat="1" ht="20.1" customHeight="1" spans="1:10">
      <c r="A270" s="4">
        <f t="shared" si="31"/>
        <v>269</v>
      </c>
      <c r="B270" s="23">
        <v>44765</v>
      </c>
      <c r="C270" s="5">
        <v>121020</v>
      </c>
      <c r="D270" s="6" t="s">
        <v>74</v>
      </c>
      <c r="E270" s="25">
        <v>7</v>
      </c>
      <c r="F270" s="26">
        <f>IFERROR(IF(VLOOKUP(C270,水车基础信息!B$2:F$10,5,0)=0,"输入水车基础数据",VLOOKUP(C270,水车基础信息!B$2:F$10,5,0)*E270),"输入水车基础数据")</f>
        <v>71.015</v>
      </c>
      <c r="G270" s="7" t="s">
        <v>64</v>
      </c>
      <c r="H270" s="28"/>
      <c r="I270" s="30"/>
      <c r="J270" s="31" t="str">
        <f t="shared" si="30"/>
        <v>20227闽AU9103</v>
      </c>
    </row>
    <row r="271" customFormat="1" ht="20.1" customHeight="1" spans="1:10">
      <c r="A271" s="4">
        <f t="shared" si="31"/>
        <v>270</v>
      </c>
      <c r="B271" s="23">
        <v>44766</v>
      </c>
      <c r="C271" s="5">
        <v>121020</v>
      </c>
      <c r="D271" s="6" t="s">
        <v>74</v>
      </c>
      <c r="E271" s="25">
        <v>9</v>
      </c>
      <c r="F271" s="26">
        <f>IFERROR(IF(VLOOKUP(C271,水车基础信息!B$2:F$10,5,0)=0,"输入水车基础数据",VLOOKUP(C271,水车基础信息!B$2:F$10,5,0)*E271),"输入水车基础数据")</f>
        <v>91.305</v>
      </c>
      <c r="G271" s="7" t="s">
        <v>64</v>
      </c>
      <c r="H271" s="28"/>
      <c r="I271" s="30"/>
      <c r="J271" s="31" t="str">
        <f t="shared" si="30"/>
        <v>20227闽AU9103</v>
      </c>
    </row>
    <row r="272" customFormat="1" ht="20.1" customHeight="1" spans="1:10">
      <c r="A272" s="4">
        <f t="shared" si="31"/>
        <v>271</v>
      </c>
      <c r="B272" s="23">
        <v>44767</v>
      </c>
      <c r="C272" s="5">
        <v>121020</v>
      </c>
      <c r="D272" s="6" t="s">
        <v>74</v>
      </c>
      <c r="E272" s="25">
        <v>7</v>
      </c>
      <c r="F272" s="26">
        <f>IFERROR(IF(VLOOKUP(C272,水车基础信息!B$2:F$10,5,0)=0,"输入水车基础数据",VLOOKUP(C272,水车基础信息!B$2:F$10,5,0)*E272),"输入水车基础数据")</f>
        <v>71.015</v>
      </c>
      <c r="G272" s="7" t="s">
        <v>64</v>
      </c>
      <c r="H272" s="28"/>
      <c r="I272" s="30"/>
      <c r="J272" s="31" t="str">
        <f t="shared" si="30"/>
        <v>20227闽AU9103</v>
      </c>
    </row>
    <row r="273" customFormat="1" ht="20.1" customHeight="1" spans="1:10">
      <c r="A273" s="4">
        <f t="shared" si="31"/>
        <v>272</v>
      </c>
      <c r="B273" s="23">
        <v>44768</v>
      </c>
      <c r="C273" s="5">
        <v>121020</v>
      </c>
      <c r="D273" s="6" t="s">
        <v>74</v>
      </c>
      <c r="E273" s="25">
        <v>8</v>
      </c>
      <c r="F273" s="26">
        <f>IFERROR(IF(VLOOKUP(C273,水车基础信息!B$2:F$10,5,0)=0,"输入水车基础数据",VLOOKUP(C273,水车基础信息!B$2:F$10,5,0)*E273),"输入水车基础数据")</f>
        <v>81.16</v>
      </c>
      <c r="G273" s="7" t="s">
        <v>64</v>
      </c>
      <c r="H273" s="28"/>
      <c r="I273" s="30" t="s">
        <v>673</v>
      </c>
      <c r="J273" s="31" t="str">
        <f t="shared" si="30"/>
        <v>20227闽AU9103</v>
      </c>
    </row>
    <row r="274" customFormat="1" ht="20.1" customHeight="1" spans="1:10">
      <c r="A274" s="4">
        <f t="shared" si="31"/>
        <v>273</v>
      </c>
      <c r="B274" s="23">
        <v>44769</v>
      </c>
      <c r="C274" s="5">
        <v>121020</v>
      </c>
      <c r="D274" s="6" t="s">
        <v>74</v>
      </c>
      <c r="E274" s="25">
        <v>8</v>
      </c>
      <c r="F274" s="26">
        <f>IFERROR(IF(VLOOKUP(C274,水车基础信息!B$2:F$10,5,0)=0,"输入水车基础数据",VLOOKUP(C274,水车基础信息!B$2:F$10,5,0)*E274),"输入水车基础数据")</f>
        <v>81.16</v>
      </c>
      <c r="G274" s="7" t="s">
        <v>64</v>
      </c>
      <c r="H274" s="28"/>
      <c r="I274" s="30" t="s">
        <v>673</v>
      </c>
      <c r="J274" s="31" t="str">
        <f t="shared" si="30"/>
        <v>20227闽AU9103</v>
      </c>
    </row>
    <row r="275" customFormat="1" ht="20.1" customHeight="1" spans="1:10">
      <c r="A275" s="4">
        <f t="shared" si="31"/>
        <v>274</v>
      </c>
      <c r="B275" s="23">
        <v>44770</v>
      </c>
      <c r="C275" s="5">
        <v>121020</v>
      </c>
      <c r="D275" s="6" t="s">
        <v>74</v>
      </c>
      <c r="E275" s="25">
        <v>7</v>
      </c>
      <c r="F275" s="26">
        <f>IFERROR(IF(VLOOKUP(C275,水车基础信息!B$2:F$10,5,0)=0,"输入水车基础数据",VLOOKUP(C275,水车基础信息!B$2:F$10,5,0)*E275),"输入水车基础数据")</f>
        <v>71.015</v>
      </c>
      <c r="G275" s="7" t="s">
        <v>64</v>
      </c>
      <c r="H275" s="28"/>
      <c r="I275" s="30"/>
      <c r="J275" s="31" t="str">
        <f t="shared" si="30"/>
        <v>20227闽AU9103</v>
      </c>
    </row>
    <row r="276" customFormat="1" ht="20.1" customHeight="1" spans="1:10">
      <c r="A276" s="4">
        <f t="shared" si="31"/>
        <v>275</v>
      </c>
      <c r="B276" s="23">
        <v>44771</v>
      </c>
      <c r="C276" s="5">
        <v>121020</v>
      </c>
      <c r="D276" s="6" t="s">
        <v>74</v>
      </c>
      <c r="E276" s="25">
        <v>7</v>
      </c>
      <c r="F276" s="26">
        <f>IFERROR(IF(VLOOKUP(C276,水车基础信息!B$2:F$10,5,0)=0,"输入水车基础数据",VLOOKUP(C276,水车基础信息!B$2:F$10,5,0)*E276),"输入水车基础数据")</f>
        <v>71.015</v>
      </c>
      <c r="G276" s="7" t="s">
        <v>64</v>
      </c>
      <c r="H276" s="28"/>
      <c r="I276" s="30"/>
      <c r="J276" s="31" t="str">
        <f t="shared" si="30"/>
        <v>20227闽AU9103</v>
      </c>
    </row>
    <row r="277" customFormat="1" ht="20.1" customHeight="1" spans="1:10">
      <c r="A277" s="4">
        <f t="shared" si="31"/>
        <v>276</v>
      </c>
      <c r="B277" s="23">
        <v>44772</v>
      </c>
      <c r="C277" s="5">
        <v>121020</v>
      </c>
      <c r="D277" s="6" t="s">
        <v>74</v>
      </c>
      <c r="E277" s="25">
        <v>7</v>
      </c>
      <c r="F277" s="26">
        <f>IFERROR(IF(VLOOKUP(C277,水车基础信息!B$2:F$10,5,0)=0,"输入水车基础数据",VLOOKUP(C277,水车基础信息!B$2:F$10,5,0)*E277),"输入水车基础数据")</f>
        <v>71.015</v>
      </c>
      <c r="G277" s="7" t="s">
        <v>64</v>
      </c>
      <c r="H277" s="28"/>
      <c r="I277" s="30"/>
      <c r="J277" s="31" t="str">
        <f t="shared" si="30"/>
        <v>20227闽AU9103</v>
      </c>
    </row>
    <row r="278" customFormat="1" ht="20.1" customHeight="1" spans="1:10">
      <c r="A278" s="4">
        <f t="shared" si="31"/>
        <v>277</v>
      </c>
      <c r="B278" s="23">
        <v>44773</v>
      </c>
      <c r="C278" s="5">
        <v>121020</v>
      </c>
      <c r="D278" s="6" t="s">
        <v>74</v>
      </c>
      <c r="E278" s="25">
        <v>7</v>
      </c>
      <c r="F278" s="26">
        <f>IFERROR(IF(VLOOKUP(C278,水车基础信息!B$2:F$10,5,0)=0,"输入水车基础数据",VLOOKUP(C278,水车基础信息!B$2:F$10,5,0)*E278),"输入水车基础数据")</f>
        <v>71.015</v>
      </c>
      <c r="G278" s="7" t="s">
        <v>64</v>
      </c>
      <c r="H278" s="28"/>
      <c r="I278" s="30"/>
      <c r="J278" s="31" t="str">
        <f t="shared" si="30"/>
        <v>20227闽AU9103</v>
      </c>
    </row>
    <row r="279" customFormat="1" ht="20.1" customHeight="1" spans="1:10">
      <c r="A279" s="4">
        <f t="shared" ref="A279:A288" si="32">ROW()-1</f>
        <v>278</v>
      </c>
      <c r="B279" s="23">
        <v>44743</v>
      </c>
      <c r="C279" s="5">
        <v>121017</v>
      </c>
      <c r="D279" s="6" t="s">
        <v>71</v>
      </c>
      <c r="E279" s="25">
        <v>6</v>
      </c>
      <c r="F279" s="26">
        <f>IFERROR(IF(VLOOKUP(C279,水车基础信息!B$2:F$10,5,0)=0,"输入水车基础数据",VLOOKUP(C279,水车基础信息!B$2:F$10,5,0)*E279),"输入水车基础数据")</f>
        <v>60.87</v>
      </c>
      <c r="G279" s="7" t="s">
        <v>168</v>
      </c>
      <c r="H279" s="28"/>
      <c r="I279" s="30" t="s">
        <v>680</v>
      </c>
      <c r="J279" s="31" t="str">
        <f t="shared" si="30"/>
        <v>20227闽AU8195</v>
      </c>
    </row>
    <row r="280" customFormat="1" ht="20.1" customHeight="1" spans="1:10">
      <c r="A280" s="4">
        <f t="shared" si="32"/>
        <v>279</v>
      </c>
      <c r="B280" s="23">
        <v>44744</v>
      </c>
      <c r="C280" s="5">
        <v>121017</v>
      </c>
      <c r="D280" s="6" t="s">
        <v>71</v>
      </c>
      <c r="E280" s="25">
        <v>5</v>
      </c>
      <c r="F280" s="26">
        <f>IFERROR(IF(VLOOKUP(C280,水车基础信息!B$2:F$10,5,0)=0,"输入水车基础数据",VLOOKUP(C280,水车基础信息!B$2:F$10,5,0)*E280),"输入水车基础数据")</f>
        <v>50.725</v>
      </c>
      <c r="G280" s="7" t="s">
        <v>168</v>
      </c>
      <c r="H280" s="28"/>
      <c r="I280" s="30"/>
      <c r="J280" s="31" t="str">
        <f t="shared" si="30"/>
        <v>20227闽AU8195</v>
      </c>
    </row>
    <row r="281" customFormat="1" ht="20.1" customHeight="1" spans="1:10">
      <c r="A281" s="4">
        <f t="shared" si="32"/>
        <v>280</v>
      </c>
      <c r="B281" s="23">
        <v>44745</v>
      </c>
      <c r="C281" s="5">
        <v>121017</v>
      </c>
      <c r="D281" s="6" t="s">
        <v>71</v>
      </c>
      <c r="E281" s="25">
        <v>7</v>
      </c>
      <c r="F281" s="26">
        <f>IFERROR(IF(VLOOKUP(C281,水车基础信息!B$2:F$10,5,0)=0,"输入水车基础数据",VLOOKUP(C281,水车基础信息!B$2:F$10,5,0)*E281),"输入水车基础数据")</f>
        <v>71.015</v>
      </c>
      <c r="G281" s="7" t="s">
        <v>168</v>
      </c>
      <c r="H281" s="28"/>
      <c r="I281" s="30" t="s">
        <v>673</v>
      </c>
      <c r="J281" s="31" t="str">
        <f t="shared" si="30"/>
        <v>20227闽AU8195</v>
      </c>
    </row>
    <row r="282" customFormat="1" ht="20.1" customHeight="1" spans="1:10">
      <c r="A282" s="4">
        <f t="shared" si="32"/>
        <v>281</v>
      </c>
      <c r="B282" s="23">
        <v>44746</v>
      </c>
      <c r="C282" s="5">
        <v>121017</v>
      </c>
      <c r="D282" s="6" t="s">
        <v>71</v>
      </c>
      <c r="E282" s="25">
        <v>5</v>
      </c>
      <c r="F282" s="26">
        <f>IFERROR(IF(VLOOKUP(C282,水车基础信息!B$2:F$10,5,0)=0,"输入水车基础数据",VLOOKUP(C282,水车基础信息!B$2:F$10,5,0)*E282),"输入水车基础数据")</f>
        <v>50.725</v>
      </c>
      <c r="G282" s="7" t="s">
        <v>168</v>
      </c>
      <c r="H282" s="28"/>
      <c r="I282" s="30"/>
      <c r="J282" s="31" t="str">
        <f t="shared" si="30"/>
        <v>20227闽AU8195</v>
      </c>
    </row>
    <row r="283" customFormat="1" ht="20.1" customHeight="1" spans="1:10">
      <c r="A283" s="4">
        <f t="shared" si="32"/>
        <v>282</v>
      </c>
      <c r="B283" s="23">
        <v>44747</v>
      </c>
      <c r="C283" s="5">
        <v>121017</v>
      </c>
      <c r="D283" s="6" t="s">
        <v>71</v>
      </c>
      <c r="E283" s="25">
        <v>8</v>
      </c>
      <c r="F283" s="26">
        <f>IFERROR(IF(VLOOKUP(C283,水车基础信息!B$2:F$10,5,0)=0,"输入水车基础数据",VLOOKUP(C283,水车基础信息!B$2:F$10,5,0)*E283),"输入水车基础数据")</f>
        <v>81.16</v>
      </c>
      <c r="G283" s="7" t="s">
        <v>168</v>
      </c>
      <c r="H283" s="28"/>
      <c r="I283" s="30" t="s">
        <v>670</v>
      </c>
      <c r="J283" s="31" t="str">
        <f t="shared" si="30"/>
        <v>20227闽AU8195</v>
      </c>
    </row>
    <row r="284" customFormat="1" ht="20.1" customHeight="1" spans="1:10">
      <c r="A284" s="4">
        <f t="shared" si="32"/>
        <v>283</v>
      </c>
      <c r="B284" s="23">
        <v>44748</v>
      </c>
      <c r="C284" s="5">
        <v>121017</v>
      </c>
      <c r="D284" s="6" t="s">
        <v>71</v>
      </c>
      <c r="E284" s="25">
        <v>0</v>
      </c>
      <c r="F284" s="26">
        <f>IFERROR(IF(VLOOKUP(C284,水车基础信息!B$2:F$10,5,0)=0,"输入水车基础数据",VLOOKUP(C284,水车基础信息!B$2:F$10,5,0)*E284),"输入水车基础数据")</f>
        <v>0</v>
      </c>
      <c r="G284" s="7" t="s">
        <v>168</v>
      </c>
      <c r="H284" s="28"/>
      <c r="I284" s="30"/>
      <c r="J284" s="31" t="str">
        <f t="shared" si="30"/>
        <v>20227闽AU8195</v>
      </c>
    </row>
    <row r="285" customFormat="1" ht="20.1" customHeight="1" spans="1:10">
      <c r="A285" s="4">
        <f t="shared" si="32"/>
        <v>284</v>
      </c>
      <c r="B285" s="23">
        <v>44749</v>
      </c>
      <c r="C285" s="5">
        <v>121017</v>
      </c>
      <c r="D285" s="6" t="s">
        <v>71</v>
      </c>
      <c r="E285" s="25">
        <v>7</v>
      </c>
      <c r="F285" s="26">
        <f>IFERROR(IF(VLOOKUP(C285,水车基础信息!B$2:F$10,5,0)=0,"输入水车基础数据",VLOOKUP(C285,水车基础信息!B$2:F$10,5,0)*E285),"输入水车基础数据")</f>
        <v>71.015</v>
      </c>
      <c r="G285" s="7" t="s">
        <v>168</v>
      </c>
      <c r="H285" s="28"/>
      <c r="I285" s="30" t="s">
        <v>673</v>
      </c>
      <c r="J285" s="31" t="str">
        <f t="shared" si="30"/>
        <v>20227闽AU8195</v>
      </c>
    </row>
    <row r="286" customFormat="1" ht="20.1" customHeight="1" spans="1:10">
      <c r="A286" s="4">
        <f t="shared" si="32"/>
        <v>285</v>
      </c>
      <c r="B286" s="23">
        <v>44750</v>
      </c>
      <c r="C286" s="5">
        <v>121017</v>
      </c>
      <c r="D286" s="6" t="s">
        <v>71</v>
      </c>
      <c r="E286" s="25">
        <v>7</v>
      </c>
      <c r="F286" s="26">
        <f>IFERROR(IF(VLOOKUP(C286,水车基础信息!B$2:F$10,5,0)=0,"输入水车基础数据",VLOOKUP(C286,水车基础信息!B$2:F$10,5,0)*E286),"输入水车基础数据")</f>
        <v>71.015</v>
      </c>
      <c r="G286" s="7" t="s">
        <v>168</v>
      </c>
      <c r="H286" s="28"/>
      <c r="I286" s="30" t="s">
        <v>673</v>
      </c>
      <c r="J286" s="31" t="str">
        <f t="shared" si="30"/>
        <v>20227闽AU8195</v>
      </c>
    </row>
    <row r="287" customFormat="1" ht="20.1" customHeight="1" spans="1:10">
      <c r="A287" s="4">
        <f t="shared" si="32"/>
        <v>286</v>
      </c>
      <c r="B287" s="23">
        <v>44751</v>
      </c>
      <c r="C287" s="5">
        <v>121017</v>
      </c>
      <c r="D287" s="6" t="s">
        <v>71</v>
      </c>
      <c r="E287" s="25">
        <v>5</v>
      </c>
      <c r="F287" s="26">
        <f>IFERROR(IF(VLOOKUP(C287,水车基础信息!B$2:F$10,5,0)=0,"输入水车基础数据",VLOOKUP(C287,水车基础信息!B$2:F$10,5,0)*E287),"输入水车基础数据")</f>
        <v>50.725</v>
      </c>
      <c r="G287" s="7" t="s">
        <v>168</v>
      </c>
      <c r="H287" s="28"/>
      <c r="I287" s="30"/>
      <c r="J287" s="31" t="str">
        <f t="shared" si="30"/>
        <v>20227闽AU8195</v>
      </c>
    </row>
    <row r="288" customFormat="1" ht="20.1" customHeight="1" spans="1:10">
      <c r="A288" s="4">
        <f t="shared" si="32"/>
        <v>287</v>
      </c>
      <c r="B288" s="23">
        <v>44752</v>
      </c>
      <c r="C288" s="5">
        <v>121017</v>
      </c>
      <c r="D288" s="6" t="s">
        <v>71</v>
      </c>
      <c r="E288" s="25">
        <v>5</v>
      </c>
      <c r="F288" s="26">
        <f>IFERROR(IF(VLOOKUP(C288,水车基础信息!B$2:F$10,5,0)=0,"输入水车基础数据",VLOOKUP(C288,水车基础信息!B$2:F$10,5,0)*E288),"输入水车基础数据")</f>
        <v>50.725</v>
      </c>
      <c r="G288" s="7" t="s">
        <v>168</v>
      </c>
      <c r="H288" s="28"/>
      <c r="I288" s="30"/>
      <c r="J288" s="31" t="str">
        <f t="shared" si="30"/>
        <v>20227闽AU8195</v>
      </c>
    </row>
    <row r="289" customFormat="1" ht="20.1" customHeight="1" spans="1:10">
      <c r="A289" s="4">
        <f t="shared" ref="A289:A298" si="33">ROW()-1</f>
        <v>288</v>
      </c>
      <c r="B289" s="23">
        <v>44753</v>
      </c>
      <c r="C289" s="5">
        <v>121017</v>
      </c>
      <c r="D289" s="6" t="s">
        <v>71</v>
      </c>
      <c r="E289" s="25">
        <v>7</v>
      </c>
      <c r="F289" s="26">
        <f>IFERROR(IF(VLOOKUP(C289,水车基础信息!B$2:F$10,5,0)=0,"输入水车基础数据",VLOOKUP(C289,水车基础信息!B$2:F$10,5,0)*E289),"输入水车基础数据")</f>
        <v>71.015</v>
      </c>
      <c r="G289" s="7" t="s">
        <v>168</v>
      </c>
      <c r="H289" s="28"/>
      <c r="I289" s="30" t="s">
        <v>673</v>
      </c>
      <c r="J289" s="31" t="str">
        <f t="shared" si="30"/>
        <v>20227闽AU8195</v>
      </c>
    </row>
    <row r="290" customFormat="1" ht="20.1" customHeight="1" spans="1:10">
      <c r="A290" s="4">
        <f t="shared" si="33"/>
        <v>289</v>
      </c>
      <c r="B290" s="23">
        <v>44754</v>
      </c>
      <c r="C290" s="5">
        <v>121017</v>
      </c>
      <c r="D290" s="6" t="s">
        <v>71</v>
      </c>
      <c r="E290" s="25">
        <v>7</v>
      </c>
      <c r="F290" s="26">
        <f>IFERROR(IF(VLOOKUP(C290,水车基础信息!B$2:F$10,5,0)=0,"输入水车基础数据",VLOOKUP(C290,水车基础信息!B$2:F$10,5,0)*E290),"输入水车基础数据")</f>
        <v>71.015</v>
      </c>
      <c r="G290" s="7" t="s">
        <v>168</v>
      </c>
      <c r="H290" s="28"/>
      <c r="I290" s="30"/>
      <c r="J290" s="31" t="str">
        <f t="shared" si="30"/>
        <v>20227闽AU8195</v>
      </c>
    </row>
    <row r="291" customFormat="1" ht="20.1" customHeight="1" spans="1:10">
      <c r="A291" s="4">
        <f t="shared" si="33"/>
        <v>290</v>
      </c>
      <c r="B291" s="23">
        <v>44755</v>
      </c>
      <c r="C291" s="5">
        <v>121017</v>
      </c>
      <c r="D291" s="6" t="s">
        <v>71</v>
      </c>
      <c r="E291" s="25">
        <v>7</v>
      </c>
      <c r="F291" s="26">
        <f>IFERROR(IF(VLOOKUP(C291,水车基础信息!B$2:F$10,5,0)=0,"输入水车基础数据",VLOOKUP(C291,水车基础信息!B$2:F$10,5,0)*E291),"输入水车基础数据")</f>
        <v>71.015</v>
      </c>
      <c r="G291" s="7" t="s">
        <v>168</v>
      </c>
      <c r="H291" s="28"/>
      <c r="I291" s="30"/>
      <c r="J291" s="31" t="str">
        <f t="shared" si="30"/>
        <v>20227闽AU8195</v>
      </c>
    </row>
    <row r="292" customFormat="1" ht="20.1" customHeight="1" spans="1:10">
      <c r="A292" s="4">
        <f t="shared" si="33"/>
        <v>291</v>
      </c>
      <c r="B292" s="23">
        <v>44756</v>
      </c>
      <c r="C292" s="5">
        <v>121017</v>
      </c>
      <c r="D292" s="6" t="s">
        <v>71</v>
      </c>
      <c r="E292" s="25">
        <v>7</v>
      </c>
      <c r="F292" s="26">
        <f>IFERROR(IF(VLOOKUP(C292,水车基础信息!B$2:F$10,5,0)=0,"输入水车基础数据",VLOOKUP(C292,水车基础信息!B$2:F$10,5,0)*E292),"输入水车基础数据")</f>
        <v>71.015</v>
      </c>
      <c r="G292" s="7" t="s">
        <v>168</v>
      </c>
      <c r="H292" s="28"/>
      <c r="I292" s="30" t="s">
        <v>670</v>
      </c>
      <c r="J292" s="31" t="str">
        <f t="shared" si="30"/>
        <v>20227闽AU8195</v>
      </c>
    </row>
    <row r="293" customFormat="1" ht="20.1" customHeight="1" spans="1:10">
      <c r="A293" s="4">
        <f t="shared" si="33"/>
        <v>292</v>
      </c>
      <c r="B293" s="23">
        <v>44757</v>
      </c>
      <c r="C293" s="5">
        <v>121017</v>
      </c>
      <c r="D293" s="6" t="s">
        <v>71</v>
      </c>
      <c r="E293" s="25">
        <v>8</v>
      </c>
      <c r="F293" s="26">
        <f>IFERROR(IF(VLOOKUP(C293,水车基础信息!B$2:F$10,5,0)=0,"输入水车基础数据",VLOOKUP(C293,水车基础信息!B$2:F$10,5,0)*E293),"输入水车基础数据")</f>
        <v>81.16</v>
      </c>
      <c r="G293" s="7" t="s">
        <v>168</v>
      </c>
      <c r="H293" s="28"/>
      <c r="I293" s="30"/>
      <c r="J293" s="31" t="str">
        <f t="shared" si="30"/>
        <v>20227闽AU8195</v>
      </c>
    </row>
    <row r="294" customFormat="1" ht="20.1" customHeight="1" spans="1:10">
      <c r="A294" s="4">
        <f t="shared" si="33"/>
        <v>293</v>
      </c>
      <c r="B294" s="23">
        <v>44758</v>
      </c>
      <c r="C294" s="5">
        <v>121017</v>
      </c>
      <c r="D294" s="6" t="s">
        <v>71</v>
      </c>
      <c r="E294" s="25">
        <v>5</v>
      </c>
      <c r="F294" s="26">
        <f>IFERROR(IF(VLOOKUP(C294,水车基础信息!B$2:F$10,5,0)=0,"输入水车基础数据",VLOOKUP(C294,水车基础信息!B$2:F$10,5,0)*E294),"输入水车基础数据")</f>
        <v>50.725</v>
      </c>
      <c r="G294" s="7" t="s">
        <v>168</v>
      </c>
      <c r="H294" s="28"/>
      <c r="I294" s="30"/>
      <c r="J294" s="31" t="str">
        <f t="shared" si="30"/>
        <v>20227闽AU8195</v>
      </c>
    </row>
    <row r="295" customFormat="1" ht="20.1" customHeight="1" spans="1:10">
      <c r="A295" s="4">
        <f t="shared" si="33"/>
        <v>294</v>
      </c>
      <c r="B295" s="23">
        <v>44759</v>
      </c>
      <c r="C295" s="5">
        <v>121017</v>
      </c>
      <c r="D295" s="6" t="s">
        <v>71</v>
      </c>
      <c r="E295" s="25">
        <v>5</v>
      </c>
      <c r="F295" s="26">
        <f>IFERROR(IF(VLOOKUP(C295,水车基础信息!B$2:F$10,5,0)=0,"输入水车基础数据",VLOOKUP(C295,水车基础信息!B$2:F$10,5,0)*E295),"输入水车基础数据")</f>
        <v>50.725</v>
      </c>
      <c r="G295" s="7" t="s">
        <v>168</v>
      </c>
      <c r="H295" s="28"/>
      <c r="I295" s="30"/>
      <c r="J295" s="31" t="str">
        <f t="shared" si="30"/>
        <v>20227闽AU8195</v>
      </c>
    </row>
    <row r="296" customFormat="1" ht="20.1" customHeight="1" spans="1:10">
      <c r="A296" s="4">
        <f t="shared" si="33"/>
        <v>295</v>
      </c>
      <c r="B296" s="23">
        <v>44760</v>
      </c>
      <c r="C296" s="5">
        <v>121017</v>
      </c>
      <c r="D296" s="6" t="s">
        <v>71</v>
      </c>
      <c r="E296" s="25">
        <v>5</v>
      </c>
      <c r="F296" s="26">
        <f>IFERROR(IF(VLOOKUP(C296,水车基础信息!B$2:F$10,5,0)=0,"输入水车基础数据",VLOOKUP(C296,水车基础信息!B$2:F$10,5,0)*E296),"输入水车基础数据")</f>
        <v>50.725</v>
      </c>
      <c r="G296" s="7" t="s">
        <v>168</v>
      </c>
      <c r="H296" s="28"/>
      <c r="I296" s="30"/>
      <c r="J296" s="31" t="str">
        <f t="shared" si="30"/>
        <v>20227闽AU8195</v>
      </c>
    </row>
    <row r="297" customFormat="1" ht="20.1" customHeight="1" spans="1:10">
      <c r="A297" s="4">
        <f t="shared" si="33"/>
        <v>296</v>
      </c>
      <c r="B297" s="23">
        <v>44761</v>
      </c>
      <c r="C297" s="5">
        <v>121017</v>
      </c>
      <c r="D297" s="6" t="s">
        <v>71</v>
      </c>
      <c r="E297" s="25">
        <v>5</v>
      </c>
      <c r="F297" s="26">
        <f>IFERROR(IF(VLOOKUP(C297,水车基础信息!B$2:F$10,5,0)=0,"输入水车基础数据",VLOOKUP(C297,水车基础信息!B$2:F$10,5,0)*E297),"输入水车基础数据")</f>
        <v>50.725</v>
      </c>
      <c r="G297" s="7" t="s">
        <v>168</v>
      </c>
      <c r="H297" s="28"/>
      <c r="I297" s="30"/>
      <c r="J297" s="31" t="str">
        <f t="shared" ref="J297:J339" si="34">YEAR(B297)&amp;MONTH(B297)&amp;D297</f>
        <v>20227闽AU8195</v>
      </c>
    </row>
    <row r="298" customFormat="1" ht="20.1" customHeight="1" spans="1:10">
      <c r="A298" s="4">
        <f t="shared" si="33"/>
        <v>297</v>
      </c>
      <c r="B298" s="23">
        <v>44762</v>
      </c>
      <c r="C298" s="5">
        <v>121017</v>
      </c>
      <c r="D298" s="6" t="s">
        <v>71</v>
      </c>
      <c r="E298" s="25">
        <v>6</v>
      </c>
      <c r="F298" s="26">
        <f>IFERROR(IF(VLOOKUP(C298,水车基础信息!B$2:F$10,5,0)=0,"输入水车基础数据",VLOOKUP(C298,水车基础信息!B$2:F$10,5,0)*E298),"输入水车基础数据")</f>
        <v>60.87</v>
      </c>
      <c r="G298" s="7" t="s">
        <v>168</v>
      </c>
      <c r="H298" s="28"/>
      <c r="I298" s="30" t="s">
        <v>673</v>
      </c>
      <c r="J298" s="31" t="str">
        <f t="shared" si="34"/>
        <v>20227闽AU8195</v>
      </c>
    </row>
    <row r="299" customFormat="1" ht="20.1" customHeight="1" spans="1:10">
      <c r="A299" s="4">
        <f t="shared" ref="A299:A310" si="35">ROW()-1</f>
        <v>298</v>
      </c>
      <c r="B299" s="23">
        <v>44763</v>
      </c>
      <c r="C299" s="5">
        <v>121017</v>
      </c>
      <c r="D299" s="6" t="s">
        <v>71</v>
      </c>
      <c r="E299" s="25">
        <v>7</v>
      </c>
      <c r="F299" s="26">
        <f>IFERROR(IF(VLOOKUP(C299,水车基础信息!B$2:F$10,5,0)=0,"输入水车基础数据",VLOOKUP(C299,水车基础信息!B$2:F$10,5,0)*E299),"输入水车基础数据")</f>
        <v>71.015</v>
      </c>
      <c r="G299" s="7" t="s">
        <v>168</v>
      </c>
      <c r="H299" s="28"/>
      <c r="I299" s="30"/>
      <c r="J299" s="31" t="str">
        <f t="shared" si="34"/>
        <v>20227闽AU8195</v>
      </c>
    </row>
    <row r="300" customFormat="1" ht="20.1" customHeight="1" spans="1:10">
      <c r="A300" s="4">
        <f t="shared" si="35"/>
        <v>299</v>
      </c>
      <c r="B300" s="23">
        <v>44764</v>
      </c>
      <c r="C300" s="5">
        <v>121017</v>
      </c>
      <c r="D300" s="6" t="s">
        <v>71</v>
      </c>
      <c r="E300" s="25">
        <v>5</v>
      </c>
      <c r="F300" s="26">
        <f>IFERROR(IF(VLOOKUP(C300,水车基础信息!B$2:F$10,5,0)=0,"输入水车基础数据",VLOOKUP(C300,水车基础信息!B$2:F$10,5,0)*E300),"输入水车基础数据")</f>
        <v>50.725</v>
      </c>
      <c r="G300" s="7" t="s">
        <v>168</v>
      </c>
      <c r="H300" s="28"/>
      <c r="I300" s="30" t="s">
        <v>673</v>
      </c>
      <c r="J300" s="31" t="str">
        <f t="shared" si="34"/>
        <v>20227闽AU8195</v>
      </c>
    </row>
    <row r="301" customFormat="1" ht="20.1" customHeight="1" spans="1:10">
      <c r="A301" s="4">
        <f t="shared" si="35"/>
        <v>300</v>
      </c>
      <c r="B301" s="23">
        <v>44765</v>
      </c>
      <c r="C301" s="5">
        <v>121017</v>
      </c>
      <c r="D301" s="6" t="s">
        <v>71</v>
      </c>
      <c r="E301" s="25">
        <v>7</v>
      </c>
      <c r="F301" s="26">
        <f>IFERROR(IF(VLOOKUP(C301,水车基础信息!B$2:F$10,5,0)=0,"输入水车基础数据",VLOOKUP(C301,水车基础信息!B$2:F$10,5,0)*E301),"输入水车基础数据")</f>
        <v>71.015</v>
      </c>
      <c r="G301" s="7" t="s">
        <v>168</v>
      </c>
      <c r="H301" s="28"/>
      <c r="I301" s="30" t="s">
        <v>673</v>
      </c>
      <c r="J301" s="31" t="str">
        <f t="shared" si="34"/>
        <v>20227闽AU8195</v>
      </c>
    </row>
    <row r="302" customFormat="1" ht="20.1" customHeight="1" spans="1:10">
      <c r="A302" s="4">
        <f t="shared" si="35"/>
        <v>301</v>
      </c>
      <c r="B302" s="23">
        <v>44766</v>
      </c>
      <c r="C302" s="5">
        <v>121017</v>
      </c>
      <c r="D302" s="6" t="s">
        <v>71</v>
      </c>
      <c r="E302" s="25">
        <v>8</v>
      </c>
      <c r="F302" s="26">
        <f>IFERROR(IF(VLOOKUP(C302,水车基础信息!B$2:F$10,5,0)=0,"输入水车基础数据",VLOOKUP(C302,水车基础信息!B$2:F$10,5,0)*E302),"输入水车基础数据")</f>
        <v>81.16</v>
      </c>
      <c r="G302" s="7" t="s">
        <v>168</v>
      </c>
      <c r="H302" s="28"/>
      <c r="I302" s="30" t="s">
        <v>673</v>
      </c>
      <c r="J302" s="31" t="str">
        <f t="shared" si="34"/>
        <v>20227闽AU8195</v>
      </c>
    </row>
    <row r="303" customFormat="1" ht="20.1" customHeight="1" spans="1:10">
      <c r="A303" s="4">
        <f t="shared" si="35"/>
        <v>302</v>
      </c>
      <c r="B303" s="23">
        <v>44767</v>
      </c>
      <c r="C303" s="5">
        <v>121017</v>
      </c>
      <c r="D303" s="6" t="s">
        <v>71</v>
      </c>
      <c r="E303" s="25">
        <v>6</v>
      </c>
      <c r="F303" s="26">
        <f>IFERROR(IF(VLOOKUP(C303,水车基础信息!B$2:F$10,5,0)=0,"输入水车基础数据",VLOOKUP(C303,水车基础信息!B$2:F$10,5,0)*E303),"输入水车基础数据")</f>
        <v>60.87</v>
      </c>
      <c r="G303" s="7" t="s">
        <v>168</v>
      </c>
      <c r="H303" s="28"/>
      <c r="I303" s="30"/>
      <c r="J303" s="31" t="str">
        <f t="shared" si="34"/>
        <v>20227闽AU8195</v>
      </c>
    </row>
    <row r="304" customFormat="1" ht="20.1" customHeight="1" spans="1:10">
      <c r="A304" s="4">
        <f t="shared" si="35"/>
        <v>303</v>
      </c>
      <c r="B304" s="23">
        <v>44768</v>
      </c>
      <c r="C304" s="5">
        <v>121017</v>
      </c>
      <c r="D304" s="6" t="s">
        <v>71</v>
      </c>
      <c r="E304" s="25">
        <v>8</v>
      </c>
      <c r="F304" s="26">
        <f>IFERROR(IF(VLOOKUP(C304,水车基础信息!B$2:F$10,5,0)=0,"输入水车基础数据",VLOOKUP(C304,水车基础信息!B$2:F$10,5,0)*E304),"输入水车基础数据")</f>
        <v>81.16</v>
      </c>
      <c r="G304" s="7" t="s">
        <v>168</v>
      </c>
      <c r="H304" s="28"/>
      <c r="I304" s="30" t="s">
        <v>673</v>
      </c>
      <c r="J304" s="31" t="str">
        <f t="shared" si="34"/>
        <v>20227闽AU8195</v>
      </c>
    </row>
    <row r="305" customFormat="1" ht="20.1" customHeight="1" spans="1:10">
      <c r="A305" s="4">
        <f t="shared" si="35"/>
        <v>304</v>
      </c>
      <c r="B305" s="23">
        <v>44769</v>
      </c>
      <c r="C305" s="5">
        <v>121017</v>
      </c>
      <c r="D305" s="6" t="s">
        <v>71</v>
      </c>
      <c r="E305" s="25">
        <v>8</v>
      </c>
      <c r="F305" s="26">
        <f>IFERROR(IF(VLOOKUP(C305,水车基础信息!B$2:F$10,5,0)=0,"输入水车基础数据",VLOOKUP(C305,水车基础信息!B$2:F$10,5,0)*E305),"输入水车基础数据")</f>
        <v>81.16</v>
      </c>
      <c r="G305" s="7" t="s">
        <v>168</v>
      </c>
      <c r="H305" s="28"/>
      <c r="I305" s="30" t="s">
        <v>673</v>
      </c>
      <c r="J305" s="31" t="str">
        <f t="shared" si="34"/>
        <v>20227闽AU8195</v>
      </c>
    </row>
    <row r="306" customFormat="1" ht="20.1" customHeight="1" spans="1:10">
      <c r="A306" s="4">
        <f t="shared" si="35"/>
        <v>305</v>
      </c>
      <c r="B306" s="23">
        <v>44770</v>
      </c>
      <c r="C306" s="5">
        <v>121017</v>
      </c>
      <c r="D306" s="6" t="s">
        <v>71</v>
      </c>
      <c r="E306" s="25">
        <v>8</v>
      </c>
      <c r="F306" s="26">
        <f>IFERROR(IF(VLOOKUP(C306,水车基础信息!B$2:F$10,5,0)=0,"输入水车基础数据",VLOOKUP(C306,水车基础信息!B$2:F$10,5,0)*E306),"输入水车基础数据")</f>
        <v>81.16</v>
      </c>
      <c r="G306" s="7" t="s">
        <v>168</v>
      </c>
      <c r="H306" s="28"/>
      <c r="I306" s="30"/>
      <c r="J306" s="31" t="str">
        <f t="shared" si="34"/>
        <v>20227闽AU8195</v>
      </c>
    </row>
    <row r="307" customFormat="1" ht="20.1" customHeight="1" spans="1:10">
      <c r="A307" s="4">
        <f t="shared" si="35"/>
        <v>306</v>
      </c>
      <c r="B307" s="23">
        <v>44771</v>
      </c>
      <c r="C307" s="5">
        <v>121017</v>
      </c>
      <c r="D307" s="6" t="s">
        <v>71</v>
      </c>
      <c r="E307" s="25">
        <v>5</v>
      </c>
      <c r="F307" s="26">
        <f>IFERROR(IF(VLOOKUP(C307,水车基础信息!B$2:F$10,5,0)=0,"输入水车基础数据",VLOOKUP(C307,水车基础信息!B$2:F$10,5,0)*E307),"输入水车基础数据")</f>
        <v>50.725</v>
      </c>
      <c r="G307" s="7" t="s">
        <v>168</v>
      </c>
      <c r="H307" s="28"/>
      <c r="I307" s="30"/>
      <c r="J307" s="31" t="str">
        <f t="shared" si="34"/>
        <v>20227闽AU8195</v>
      </c>
    </row>
    <row r="308" customFormat="1" ht="20.1" customHeight="1" spans="1:10">
      <c r="A308" s="4">
        <f t="shared" si="35"/>
        <v>307</v>
      </c>
      <c r="B308" s="23">
        <v>44772</v>
      </c>
      <c r="C308" s="5">
        <v>121017</v>
      </c>
      <c r="D308" s="6" t="s">
        <v>71</v>
      </c>
      <c r="E308" s="25">
        <v>5</v>
      </c>
      <c r="F308" s="26">
        <f>IFERROR(IF(VLOOKUP(C308,水车基础信息!B$2:F$10,5,0)=0,"输入水车基础数据",VLOOKUP(C308,水车基础信息!B$2:F$10,5,0)*E308),"输入水车基础数据")</f>
        <v>50.725</v>
      </c>
      <c r="G308" s="7" t="s">
        <v>168</v>
      </c>
      <c r="H308" s="28"/>
      <c r="I308" s="30"/>
      <c r="J308" s="31" t="str">
        <f t="shared" si="34"/>
        <v>20227闽AU8195</v>
      </c>
    </row>
    <row r="309" customFormat="1" ht="20.1" customHeight="1" spans="1:10">
      <c r="A309" s="4">
        <f t="shared" si="35"/>
        <v>308</v>
      </c>
      <c r="B309" s="23">
        <v>44773</v>
      </c>
      <c r="C309" s="5">
        <v>121017</v>
      </c>
      <c r="D309" s="6" t="s">
        <v>71</v>
      </c>
      <c r="E309" s="25">
        <v>6</v>
      </c>
      <c r="F309" s="26">
        <f>IFERROR(IF(VLOOKUP(C309,水车基础信息!B$2:F$10,5,0)=0,"输入水车基础数据",VLOOKUP(C309,水车基础信息!B$2:F$10,5,0)*E309),"输入水车基础数据")</f>
        <v>60.87</v>
      </c>
      <c r="G309" s="7" t="s">
        <v>168</v>
      </c>
      <c r="H309" s="28"/>
      <c r="I309" s="30"/>
      <c r="J309" s="31" t="str">
        <f t="shared" si="34"/>
        <v>20227闽AU8195</v>
      </c>
    </row>
    <row r="310" customFormat="1" ht="20.1" customHeight="1" spans="1:10">
      <c r="A310" s="4">
        <f t="shared" si="35"/>
        <v>309</v>
      </c>
      <c r="B310" s="23">
        <v>44743</v>
      </c>
      <c r="C310" s="34">
        <v>121019</v>
      </c>
      <c r="D310" s="32" t="s">
        <v>72</v>
      </c>
      <c r="E310" s="25">
        <v>7</v>
      </c>
      <c r="F310" s="26">
        <f>IFERROR(IF(VLOOKUP(C310,水车基础信息!B$2:F$10,5,0)=0,"输入水车基础数据",VLOOKUP(C310,水车基础信息!B$2:F$10,5,0)*E310),"输入水车基础数据")</f>
        <v>71.015</v>
      </c>
      <c r="G310" s="33" t="s">
        <v>345</v>
      </c>
      <c r="H310" s="28"/>
      <c r="I310" s="30"/>
      <c r="J310" s="31" t="str">
        <f t="shared" si="34"/>
        <v>20227闽AU9653</v>
      </c>
    </row>
    <row r="311" customFormat="1" ht="20.1" customHeight="1" spans="1:10">
      <c r="A311" s="4">
        <f t="shared" ref="A311:A320" si="36">ROW()-1</f>
        <v>310</v>
      </c>
      <c r="B311" s="23">
        <v>44744</v>
      </c>
      <c r="C311" s="34">
        <v>121020</v>
      </c>
      <c r="D311" s="32" t="s">
        <v>72</v>
      </c>
      <c r="E311" s="25">
        <v>7</v>
      </c>
      <c r="F311" s="26">
        <f>IFERROR(IF(VLOOKUP(C311,水车基础信息!B$2:F$10,5,0)=0,"输入水车基础数据",VLOOKUP(C311,水车基础信息!B$2:F$10,5,0)*E311),"输入水车基础数据")</f>
        <v>71.015</v>
      </c>
      <c r="G311" s="33" t="s">
        <v>345</v>
      </c>
      <c r="H311" s="28"/>
      <c r="I311" s="30"/>
      <c r="J311" s="31" t="str">
        <f t="shared" si="34"/>
        <v>20227闽AU9653</v>
      </c>
    </row>
    <row r="312" customFormat="1" ht="20.1" customHeight="1" spans="1:10">
      <c r="A312" s="4">
        <f t="shared" si="36"/>
        <v>311</v>
      </c>
      <c r="B312" s="23">
        <v>44745</v>
      </c>
      <c r="C312" s="34">
        <v>121021</v>
      </c>
      <c r="D312" s="32" t="s">
        <v>72</v>
      </c>
      <c r="E312" s="25">
        <v>3</v>
      </c>
      <c r="F312" s="26">
        <f>IFERROR(IF(VLOOKUP(C312,水车基础信息!B$2:F$10,5,0)=0,"输入水车基础数据",VLOOKUP(C312,水车基础信息!B$2:F$10,5,0)*E312),"输入水车基础数据")</f>
        <v>30.435</v>
      </c>
      <c r="G312" s="33" t="s">
        <v>345</v>
      </c>
      <c r="H312" s="28"/>
      <c r="I312" s="30"/>
      <c r="J312" s="31" t="str">
        <f t="shared" si="34"/>
        <v>20227闽AU9653</v>
      </c>
    </row>
    <row r="313" customFormat="1" ht="20.1" customHeight="1" spans="1:10">
      <c r="A313" s="4">
        <f t="shared" si="36"/>
        <v>312</v>
      </c>
      <c r="B313" s="23">
        <v>44746</v>
      </c>
      <c r="C313" s="34">
        <v>121019</v>
      </c>
      <c r="D313" s="32" t="s">
        <v>72</v>
      </c>
      <c r="E313" s="25">
        <v>8</v>
      </c>
      <c r="F313" s="26">
        <f>IFERROR(IF(VLOOKUP(C313,水车基础信息!B$2:F$10,5,0)=0,"输入水车基础数据",VLOOKUP(C313,水车基础信息!B$2:F$10,5,0)*E313),"输入水车基础数据")</f>
        <v>81.16</v>
      </c>
      <c r="G313" s="33" t="s">
        <v>345</v>
      </c>
      <c r="H313" s="28"/>
      <c r="I313" s="30" t="s">
        <v>673</v>
      </c>
      <c r="J313" s="31" t="str">
        <f t="shared" si="34"/>
        <v>20227闽AU9653</v>
      </c>
    </row>
    <row r="314" customFormat="1" ht="20.1" customHeight="1" spans="1:10">
      <c r="A314" s="4">
        <f t="shared" si="36"/>
        <v>313</v>
      </c>
      <c r="B314" s="23">
        <v>44747</v>
      </c>
      <c r="C314" s="34">
        <v>121019</v>
      </c>
      <c r="D314" s="32" t="s">
        <v>72</v>
      </c>
      <c r="E314" s="25">
        <v>6</v>
      </c>
      <c r="F314" s="26">
        <f>IFERROR(IF(VLOOKUP(C314,水车基础信息!B$2:F$10,5,0)=0,"输入水车基础数据",VLOOKUP(C314,水车基础信息!B$2:F$10,5,0)*E314),"输入水车基础数据")</f>
        <v>60.87</v>
      </c>
      <c r="G314" s="33" t="s">
        <v>345</v>
      </c>
      <c r="H314" s="28"/>
      <c r="I314" s="30" t="s">
        <v>673</v>
      </c>
      <c r="J314" s="31" t="str">
        <f t="shared" si="34"/>
        <v>20227闽AU9653</v>
      </c>
    </row>
    <row r="315" customFormat="1" ht="20.1" customHeight="1" spans="1:10">
      <c r="A315" s="4">
        <f t="shared" si="36"/>
        <v>314</v>
      </c>
      <c r="B315" s="23">
        <v>44748</v>
      </c>
      <c r="C315" s="34">
        <v>121019</v>
      </c>
      <c r="D315" s="32" t="s">
        <v>72</v>
      </c>
      <c r="E315" s="25">
        <v>5</v>
      </c>
      <c r="F315" s="26">
        <f>IFERROR(IF(VLOOKUP(C315,水车基础信息!B$2:F$10,5,0)=0,"输入水车基础数据",VLOOKUP(C315,水车基础信息!B$2:F$10,5,0)*E315),"输入水车基础数据")</f>
        <v>50.725</v>
      </c>
      <c r="G315" s="33" t="s">
        <v>345</v>
      </c>
      <c r="H315" s="28"/>
      <c r="I315" s="30" t="s">
        <v>673</v>
      </c>
      <c r="J315" s="31" t="str">
        <f t="shared" si="34"/>
        <v>20227闽AU9653</v>
      </c>
    </row>
    <row r="316" customFormat="1" ht="20.1" customHeight="1" spans="1:10">
      <c r="A316" s="4">
        <f t="shared" si="36"/>
        <v>315</v>
      </c>
      <c r="B316" s="23">
        <v>44749</v>
      </c>
      <c r="C316" s="34">
        <v>121019</v>
      </c>
      <c r="D316" s="32" t="s">
        <v>72</v>
      </c>
      <c r="E316" s="25">
        <v>9</v>
      </c>
      <c r="F316" s="26">
        <f>IFERROR(IF(VLOOKUP(C316,水车基础信息!B$2:F$10,5,0)=0,"输入水车基础数据",VLOOKUP(C316,水车基础信息!B$2:F$10,5,0)*E316),"输入水车基础数据")</f>
        <v>91.305</v>
      </c>
      <c r="G316" s="33" t="s">
        <v>345</v>
      </c>
      <c r="H316" s="28"/>
      <c r="I316" s="30" t="s">
        <v>673</v>
      </c>
      <c r="J316" s="31" t="str">
        <f t="shared" si="34"/>
        <v>20227闽AU9653</v>
      </c>
    </row>
    <row r="317" customFormat="1" ht="20.1" customHeight="1" spans="1:10">
      <c r="A317" s="4">
        <f t="shared" si="36"/>
        <v>316</v>
      </c>
      <c r="B317" s="23">
        <v>44750</v>
      </c>
      <c r="C317" s="34">
        <v>121019</v>
      </c>
      <c r="D317" s="32" t="s">
        <v>72</v>
      </c>
      <c r="E317" s="25">
        <v>10</v>
      </c>
      <c r="F317" s="26">
        <f>IFERROR(IF(VLOOKUP(C317,水车基础信息!B$2:F$10,5,0)=0,"输入水车基础数据",VLOOKUP(C317,水车基础信息!B$2:F$10,5,0)*E317),"输入水车基础数据")</f>
        <v>101.45</v>
      </c>
      <c r="G317" s="33" t="s">
        <v>345</v>
      </c>
      <c r="H317" s="28"/>
      <c r="I317" s="30" t="s">
        <v>673</v>
      </c>
      <c r="J317" s="31" t="str">
        <f t="shared" si="34"/>
        <v>20227闽AU9653</v>
      </c>
    </row>
    <row r="318" customFormat="1" ht="20.1" customHeight="1" spans="1:10">
      <c r="A318" s="4">
        <f t="shared" si="36"/>
        <v>317</v>
      </c>
      <c r="B318" s="23">
        <v>44751</v>
      </c>
      <c r="C318" s="34">
        <v>121019</v>
      </c>
      <c r="D318" s="32" t="s">
        <v>72</v>
      </c>
      <c r="E318" s="25">
        <v>6</v>
      </c>
      <c r="F318" s="26">
        <f>IFERROR(IF(VLOOKUP(C318,水车基础信息!B$2:F$10,5,0)=0,"输入水车基础数据",VLOOKUP(C318,水车基础信息!B$2:F$10,5,0)*E318),"输入水车基础数据")</f>
        <v>60.87</v>
      </c>
      <c r="G318" s="33" t="s">
        <v>345</v>
      </c>
      <c r="H318" s="28"/>
      <c r="I318" s="30"/>
      <c r="J318" s="31" t="str">
        <f t="shared" si="34"/>
        <v>20227闽AU9653</v>
      </c>
    </row>
    <row r="319" customFormat="1" ht="20.1" customHeight="1" spans="1:10">
      <c r="A319" s="4">
        <f t="shared" si="36"/>
        <v>318</v>
      </c>
      <c r="B319" s="23">
        <v>44752</v>
      </c>
      <c r="C319" s="34">
        <v>121019</v>
      </c>
      <c r="D319" s="32" t="s">
        <v>72</v>
      </c>
      <c r="E319" s="25">
        <v>5</v>
      </c>
      <c r="F319" s="26">
        <f>IFERROR(IF(VLOOKUP(C319,水车基础信息!B$2:F$10,5,0)=0,"输入水车基础数据",VLOOKUP(C319,水车基础信息!B$2:F$10,5,0)*E319),"输入水车基础数据")</f>
        <v>50.725</v>
      </c>
      <c r="G319" s="33" t="s">
        <v>345</v>
      </c>
      <c r="H319" s="28"/>
      <c r="I319" s="30"/>
      <c r="J319" s="31" t="str">
        <f t="shared" si="34"/>
        <v>20227闽AU9653</v>
      </c>
    </row>
    <row r="320" customFormat="1" ht="20.1" customHeight="1" spans="1:10">
      <c r="A320" s="4">
        <f t="shared" si="36"/>
        <v>319</v>
      </c>
      <c r="B320" s="23">
        <v>44753</v>
      </c>
      <c r="C320" s="34">
        <v>121019</v>
      </c>
      <c r="D320" s="32" t="s">
        <v>72</v>
      </c>
      <c r="E320" s="25">
        <v>6</v>
      </c>
      <c r="F320" s="26">
        <f>IFERROR(IF(VLOOKUP(C320,水车基础信息!B$2:F$10,5,0)=0,"输入水车基础数据",VLOOKUP(C320,水车基础信息!B$2:F$10,5,0)*E320),"输入水车基础数据")</f>
        <v>60.87</v>
      </c>
      <c r="G320" s="33" t="s">
        <v>345</v>
      </c>
      <c r="H320" s="28"/>
      <c r="I320" s="30"/>
      <c r="J320" s="31" t="str">
        <f t="shared" si="34"/>
        <v>20227闽AU9653</v>
      </c>
    </row>
    <row r="321" customFormat="1" ht="20.1" customHeight="1" spans="1:10">
      <c r="A321" s="4">
        <f t="shared" ref="A321:A330" si="37">ROW()-1</f>
        <v>320</v>
      </c>
      <c r="B321" s="23">
        <v>44754</v>
      </c>
      <c r="C321" s="34">
        <v>121019</v>
      </c>
      <c r="D321" s="32" t="s">
        <v>72</v>
      </c>
      <c r="E321" s="25">
        <v>10</v>
      </c>
      <c r="F321" s="26">
        <f>IFERROR(IF(VLOOKUP(C321,水车基础信息!B$2:F$10,5,0)=0,"输入水车基础数据",VLOOKUP(C321,水车基础信息!B$2:F$10,5,0)*E321),"输入水车基础数据")</f>
        <v>101.45</v>
      </c>
      <c r="G321" s="33" t="s">
        <v>345</v>
      </c>
      <c r="H321" s="28"/>
      <c r="I321" s="30" t="s">
        <v>673</v>
      </c>
      <c r="J321" s="31" t="str">
        <f t="shared" si="34"/>
        <v>20227闽AU9653</v>
      </c>
    </row>
    <row r="322" customFormat="1" ht="20.1" customHeight="1" spans="1:10">
      <c r="A322" s="4">
        <f t="shared" si="37"/>
        <v>321</v>
      </c>
      <c r="B322" s="23">
        <v>44755</v>
      </c>
      <c r="C322" s="34">
        <v>121019</v>
      </c>
      <c r="D322" s="32" t="s">
        <v>72</v>
      </c>
      <c r="E322" s="25">
        <v>5</v>
      </c>
      <c r="F322" s="26">
        <f>IFERROR(IF(VLOOKUP(C322,水车基础信息!B$2:F$10,5,0)=0,"输入水车基础数据",VLOOKUP(C322,水车基础信息!B$2:F$10,5,0)*E322),"输入水车基础数据")</f>
        <v>50.725</v>
      </c>
      <c r="G322" s="33" t="s">
        <v>345</v>
      </c>
      <c r="H322" s="28"/>
      <c r="I322" s="30"/>
      <c r="J322" s="31" t="str">
        <f t="shared" si="34"/>
        <v>20227闽AU9653</v>
      </c>
    </row>
    <row r="323" customFormat="1" ht="20.1" customHeight="1" spans="1:10">
      <c r="A323" s="4">
        <f t="shared" si="37"/>
        <v>322</v>
      </c>
      <c r="B323" s="23">
        <v>44756</v>
      </c>
      <c r="C323" s="34">
        <v>121019</v>
      </c>
      <c r="D323" s="32" t="s">
        <v>72</v>
      </c>
      <c r="E323" s="25">
        <v>7</v>
      </c>
      <c r="F323" s="26">
        <f>IFERROR(IF(VLOOKUP(C323,水车基础信息!B$2:F$10,5,0)=0,"输入水车基础数据",VLOOKUP(C323,水车基础信息!B$2:F$10,5,0)*E323),"输入水车基础数据")</f>
        <v>71.015</v>
      </c>
      <c r="G323" s="33" t="s">
        <v>345</v>
      </c>
      <c r="H323" s="28"/>
      <c r="I323" s="30"/>
      <c r="J323" s="31" t="str">
        <f t="shared" si="34"/>
        <v>20227闽AU9653</v>
      </c>
    </row>
    <row r="324" customFormat="1" ht="20.1" customHeight="1" spans="1:10">
      <c r="A324" s="4">
        <f t="shared" si="37"/>
        <v>323</v>
      </c>
      <c r="B324" s="23">
        <v>44757</v>
      </c>
      <c r="C324" s="34">
        <v>121019</v>
      </c>
      <c r="D324" s="32" t="s">
        <v>72</v>
      </c>
      <c r="E324" s="25">
        <v>11</v>
      </c>
      <c r="F324" s="26">
        <f>IFERROR(IF(VLOOKUP(C324,水车基础信息!B$2:F$10,5,0)=0,"输入水车基础数据",VLOOKUP(C324,水车基础信息!B$2:F$10,5,0)*E324),"输入水车基础数据")</f>
        <v>111.595</v>
      </c>
      <c r="G324" s="33" t="s">
        <v>345</v>
      </c>
      <c r="H324" s="28"/>
      <c r="I324" s="30" t="s">
        <v>673</v>
      </c>
      <c r="J324" s="31" t="str">
        <f t="shared" si="34"/>
        <v>20227闽AU9653</v>
      </c>
    </row>
    <row r="325" customFormat="1" ht="20.1" customHeight="1" spans="1:10">
      <c r="A325" s="4">
        <f t="shared" si="37"/>
        <v>324</v>
      </c>
      <c r="B325" s="23">
        <v>44758</v>
      </c>
      <c r="C325" s="34">
        <v>121019</v>
      </c>
      <c r="D325" s="32" t="s">
        <v>72</v>
      </c>
      <c r="E325" s="25">
        <v>7</v>
      </c>
      <c r="F325" s="26">
        <f>IFERROR(IF(VLOOKUP(C325,水车基础信息!B$2:F$10,5,0)=0,"输入水车基础数据",VLOOKUP(C325,水车基础信息!B$2:F$10,5,0)*E325),"输入水车基础数据")</f>
        <v>71.015</v>
      </c>
      <c r="G325" s="33" t="s">
        <v>345</v>
      </c>
      <c r="H325" s="28"/>
      <c r="I325" s="30"/>
      <c r="J325" s="31" t="str">
        <f t="shared" si="34"/>
        <v>20227闽AU9653</v>
      </c>
    </row>
    <row r="326" customFormat="1" ht="20.1" customHeight="1" spans="1:10">
      <c r="A326" s="4">
        <f t="shared" si="37"/>
        <v>325</v>
      </c>
      <c r="B326" s="23">
        <v>44759</v>
      </c>
      <c r="C326" s="34">
        <v>121019</v>
      </c>
      <c r="D326" s="32" t="s">
        <v>72</v>
      </c>
      <c r="E326" s="25">
        <v>5</v>
      </c>
      <c r="F326" s="26">
        <f>IFERROR(IF(VLOOKUP(C326,水车基础信息!B$2:F$10,5,0)=0,"输入水车基础数据",VLOOKUP(C326,水车基础信息!B$2:F$10,5,0)*E326),"输入水车基础数据")</f>
        <v>50.725</v>
      </c>
      <c r="G326" s="33" t="s">
        <v>345</v>
      </c>
      <c r="H326" s="28"/>
      <c r="I326" s="30"/>
      <c r="J326" s="31" t="str">
        <f t="shared" si="34"/>
        <v>20227闽AU9653</v>
      </c>
    </row>
    <row r="327" customFormat="1" ht="20.1" customHeight="1" spans="1:10">
      <c r="A327" s="4">
        <f t="shared" si="37"/>
        <v>326</v>
      </c>
      <c r="B327" s="23">
        <v>44760</v>
      </c>
      <c r="C327" s="34">
        <v>121019</v>
      </c>
      <c r="D327" s="32" t="s">
        <v>72</v>
      </c>
      <c r="E327" s="25">
        <v>8</v>
      </c>
      <c r="F327" s="26">
        <f>IFERROR(IF(VLOOKUP(C327,水车基础信息!B$2:F$10,5,0)=0,"输入水车基础数据",VLOOKUP(C327,水车基础信息!B$2:F$10,5,0)*E327),"输入水车基础数据")</f>
        <v>81.16</v>
      </c>
      <c r="G327" s="33" t="s">
        <v>345</v>
      </c>
      <c r="H327" s="28"/>
      <c r="I327" s="30"/>
      <c r="J327" s="31" t="str">
        <f t="shared" si="34"/>
        <v>20227闽AU9653</v>
      </c>
    </row>
    <row r="328" customFormat="1" ht="20.1" customHeight="1" spans="1:10">
      <c r="A328" s="4">
        <f t="shared" si="37"/>
        <v>327</v>
      </c>
      <c r="B328" s="23">
        <v>44761</v>
      </c>
      <c r="C328" s="34">
        <v>121019</v>
      </c>
      <c r="D328" s="32" t="s">
        <v>72</v>
      </c>
      <c r="E328" s="25">
        <v>7</v>
      </c>
      <c r="F328" s="26">
        <f>IFERROR(IF(VLOOKUP(C328,水车基础信息!B$2:F$10,5,0)=0,"输入水车基础数据",VLOOKUP(C328,水车基础信息!B$2:F$10,5,0)*E328),"输入水车基础数据")</f>
        <v>71.015</v>
      </c>
      <c r="G328" s="33" t="s">
        <v>345</v>
      </c>
      <c r="H328" s="28"/>
      <c r="I328" s="30"/>
      <c r="J328" s="31" t="str">
        <f t="shared" si="34"/>
        <v>20227闽AU9653</v>
      </c>
    </row>
    <row r="329" customFormat="1" ht="20.1" customHeight="1" spans="1:10">
      <c r="A329" s="4">
        <f t="shared" si="37"/>
        <v>328</v>
      </c>
      <c r="B329" s="23">
        <v>44762</v>
      </c>
      <c r="C329" s="34">
        <v>121019</v>
      </c>
      <c r="D329" s="32" t="s">
        <v>72</v>
      </c>
      <c r="E329" s="25">
        <v>12</v>
      </c>
      <c r="F329" s="26">
        <f>IFERROR(IF(VLOOKUP(C329,水车基础信息!B$2:F$10,5,0)=0,"输入水车基础数据",VLOOKUP(C329,水车基础信息!B$2:F$10,5,0)*E329),"输入水车基础数据")</f>
        <v>121.74</v>
      </c>
      <c r="G329" s="33" t="s">
        <v>345</v>
      </c>
      <c r="H329" s="28"/>
      <c r="I329" s="30" t="s">
        <v>673</v>
      </c>
      <c r="J329" s="31" t="str">
        <f t="shared" si="34"/>
        <v>20227闽AU9653</v>
      </c>
    </row>
    <row r="330" customFormat="1" ht="20.1" customHeight="1" spans="1:10">
      <c r="A330" s="4">
        <f t="shared" si="37"/>
        <v>329</v>
      </c>
      <c r="B330" s="23">
        <v>44763</v>
      </c>
      <c r="C330" s="34">
        <v>121019</v>
      </c>
      <c r="D330" s="32" t="s">
        <v>72</v>
      </c>
      <c r="E330" s="25">
        <v>9</v>
      </c>
      <c r="F330" s="26">
        <f>IFERROR(IF(VLOOKUP(C330,水车基础信息!B$2:F$10,5,0)=0,"输入水车基础数据",VLOOKUP(C330,水车基础信息!B$2:F$10,5,0)*E330),"输入水车基础数据")</f>
        <v>91.305</v>
      </c>
      <c r="G330" s="33" t="s">
        <v>345</v>
      </c>
      <c r="H330" s="28"/>
      <c r="I330" s="30"/>
      <c r="J330" s="31" t="str">
        <f t="shared" si="34"/>
        <v>20227闽AU9653</v>
      </c>
    </row>
    <row r="331" customFormat="1" ht="20.1" customHeight="1" spans="1:10">
      <c r="A331" s="4">
        <f t="shared" ref="A331:A340" si="38">ROW()-1</f>
        <v>330</v>
      </c>
      <c r="B331" s="23">
        <v>44764</v>
      </c>
      <c r="C331" s="34">
        <v>121019</v>
      </c>
      <c r="D331" s="32" t="s">
        <v>72</v>
      </c>
      <c r="E331" s="25">
        <v>10</v>
      </c>
      <c r="F331" s="26">
        <f>IFERROR(IF(VLOOKUP(C331,水车基础信息!B$2:F$10,5,0)=0,"输入水车基础数据",VLOOKUP(C331,水车基础信息!B$2:F$10,5,0)*E331),"输入水车基础数据")</f>
        <v>101.45</v>
      </c>
      <c r="G331" s="33" t="s">
        <v>345</v>
      </c>
      <c r="H331" s="28"/>
      <c r="I331" s="30"/>
      <c r="J331" s="31" t="str">
        <f t="shared" si="34"/>
        <v>20227闽AU9653</v>
      </c>
    </row>
    <row r="332" customFormat="1" ht="20.1" customHeight="1" spans="1:10">
      <c r="A332" s="4">
        <f t="shared" si="38"/>
        <v>331</v>
      </c>
      <c r="B332" s="23">
        <v>44765</v>
      </c>
      <c r="C332" s="34">
        <v>121019</v>
      </c>
      <c r="D332" s="32" t="s">
        <v>72</v>
      </c>
      <c r="E332" s="25">
        <v>9</v>
      </c>
      <c r="F332" s="26">
        <f>IFERROR(IF(VLOOKUP(C332,水车基础信息!B$2:F$10,5,0)=0,"输入水车基础数据",VLOOKUP(C332,水车基础信息!B$2:F$10,5,0)*E332),"输入水车基础数据")</f>
        <v>91.305</v>
      </c>
      <c r="G332" s="33" t="s">
        <v>345</v>
      </c>
      <c r="H332" s="28"/>
      <c r="I332" s="30"/>
      <c r="J332" s="31" t="str">
        <f t="shared" si="34"/>
        <v>20227闽AU9653</v>
      </c>
    </row>
    <row r="333" customFormat="1" ht="20.1" customHeight="1" spans="1:10">
      <c r="A333" s="4">
        <f t="shared" si="38"/>
        <v>332</v>
      </c>
      <c r="B333" s="23">
        <v>44766</v>
      </c>
      <c r="C333" s="34">
        <v>121019</v>
      </c>
      <c r="D333" s="32" t="s">
        <v>72</v>
      </c>
      <c r="E333" s="25">
        <v>8</v>
      </c>
      <c r="F333" s="26">
        <f>IFERROR(IF(VLOOKUP(C333,水车基础信息!B$2:F$10,5,0)=0,"输入水车基础数据",VLOOKUP(C333,水车基础信息!B$2:F$10,5,0)*E333),"输入水车基础数据")</f>
        <v>81.16</v>
      </c>
      <c r="G333" s="33" t="s">
        <v>345</v>
      </c>
      <c r="H333" s="28"/>
      <c r="I333" s="30"/>
      <c r="J333" s="31" t="str">
        <f t="shared" si="34"/>
        <v>20227闽AU9653</v>
      </c>
    </row>
    <row r="334" customFormat="1" ht="20.1" customHeight="1" spans="1:10">
      <c r="A334" s="4">
        <f t="shared" si="38"/>
        <v>333</v>
      </c>
      <c r="B334" s="23">
        <v>44767</v>
      </c>
      <c r="C334" s="34">
        <v>121019</v>
      </c>
      <c r="D334" s="32" t="s">
        <v>72</v>
      </c>
      <c r="E334" s="25">
        <v>7</v>
      </c>
      <c r="F334" s="26">
        <f>IFERROR(IF(VLOOKUP(C334,水车基础信息!B$2:F$10,5,0)=0,"输入水车基础数据",VLOOKUP(C334,水车基础信息!B$2:F$10,5,0)*E334),"输入水车基础数据")</f>
        <v>71.015</v>
      </c>
      <c r="G334" s="33" t="s">
        <v>345</v>
      </c>
      <c r="H334" s="28"/>
      <c r="I334" s="30"/>
      <c r="J334" s="31" t="str">
        <f t="shared" si="34"/>
        <v>20227闽AU9653</v>
      </c>
    </row>
    <row r="335" customFormat="1" ht="20.1" customHeight="1" spans="1:10">
      <c r="A335" s="4">
        <f t="shared" si="38"/>
        <v>334</v>
      </c>
      <c r="B335" s="23">
        <v>44768</v>
      </c>
      <c r="C335" s="34">
        <v>121019</v>
      </c>
      <c r="D335" s="32" t="s">
        <v>72</v>
      </c>
      <c r="E335" s="25">
        <v>10</v>
      </c>
      <c r="F335" s="26">
        <f>IFERROR(IF(VLOOKUP(C335,水车基础信息!B$2:F$10,5,0)=0,"输入水车基础数据",VLOOKUP(C335,水车基础信息!B$2:F$10,5,0)*E335),"输入水车基础数据")</f>
        <v>101.45</v>
      </c>
      <c r="G335" s="33" t="s">
        <v>345</v>
      </c>
      <c r="H335" s="28"/>
      <c r="I335" s="30"/>
      <c r="J335" s="31" t="str">
        <f t="shared" si="34"/>
        <v>20227闽AU9653</v>
      </c>
    </row>
    <row r="336" customFormat="1" ht="20.1" customHeight="1" spans="1:10">
      <c r="A336" s="4">
        <f t="shared" si="38"/>
        <v>335</v>
      </c>
      <c r="B336" s="23">
        <v>44769</v>
      </c>
      <c r="C336" s="34">
        <v>121019</v>
      </c>
      <c r="D336" s="32" t="s">
        <v>72</v>
      </c>
      <c r="E336" s="25">
        <v>11</v>
      </c>
      <c r="F336" s="26">
        <f>IFERROR(IF(VLOOKUP(C336,水车基础信息!B$2:F$10,5,0)=0,"输入水车基础数据",VLOOKUP(C336,水车基础信息!B$2:F$10,5,0)*E336),"输入水车基础数据")</f>
        <v>111.595</v>
      </c>
      <c r="G336" s="33" t="s">
        <v>345</v>
      </c>
      <c r="H336" s="28"/>
      <c r="I336" s="30"/>
      <c r="J336" s="31" t="str">
        <f t="shared" si="34"/>
        <v>20227闽AU9653</v>
      </c>
    </row>
    <row r="337" customFormat="1" ht="20.1" customHeight="1" spans="1:10">
      <c r="A337" s="4">
        <f t="shared" si="38"/>
        <v>336</v>
      </c>
      <c r="B337" s="23">
        <v>44770</v>
      </c>
      <c r="C337" s="34">
        <v>121019</v>
      </c>
      <c r="D337" s="32" t="s">
        <v>72</v>
      </c>
      <c r="E337" s="25">
        <v>7</v>
      </c>
      <c r="F337" s="26">
        <f>IFERROR(IF(VLOOKUP(C337,水车基础信息!B$2:F$10,5,0)=0,"输入水车基础数据",VLOOKUP(C337,水车基础信息!B$2:F$10,5,0)*E337),"输入水车基础数据")</f>
        <v>71.015</v>
      </c>
      <c r="G337" s="33" t="s">
        <v>345</v>
      </c>
      <c r="H337" s="28"/>
      <c r="I337" s="30"/>
      <c r="J337" s="31" t="str">
        <f t="shared" si="34"/>
        <v>20227闽AU9653</v>
      </c>
    </row>
    <row r="338" customFormat="1" ht="20.1" customHeight="1" spans="1:10">
      <c r="A338" s="4">
        <f t="shared" si="38"/>
        <v>337</v>
      </c>
      <c r="B338" s="23">
        <v>44771</v>
      </c>
      <c r="C338" s="34">
        <v>121019</v>
      </c>
      <c r="D338" s="32" t="s">
        <v>72</v>
      </c>
      <c r="E338" s="25">
        <v>10</v>
      </c>
      <c r="F338" s="26">
        <f>IFERROR(IF(VLOOKUP(C338,水车基础信息!B$2:F$10,5,0)=0,"输入水车基础数据",VLOOKUP(C338,水车基础信息!B$2:F$10,5,0)*E338),"输入水车基础数据")</f>
        <v>101.45</v>
      </c>
      <c r="G338" s="33" t="s">
        <v>345</v>
      </c>
      <c r="H338" s="28"/>
      <c r="I338" s="30"/>
      <c r="J338" s="31" t="str">
        <f t="shared" si="34"/>
        <v>20227闽AU9653</v>
      </c>
    </row>
    <row r="339" customFormat="1" ht="20.1" customHeight="1" spans="1:10">
      <c r="A339" s="4">
        <f t="shared" si="38"/>
        <v>338</v>
      </c>
      <c r="B339" s="23">
        <v>44772</v>
      </c>
      <c r="C339" s="34">
        <v>121019</v>
      </c>
      <c r="D339" s="32" t="s">
        <v>72</v>
      </c>
      <c r="E339" s="25">
        <v>7</v>
      </c>
      <c r="F339" s="26">
        <f>IFERROR(IF(VLOOKUP(C339,水车基础信息!B$2:F$10,5,0)=0,"输入水车基础数据",VLOOKUP(C339,水车基础信息!B$2:F$10,5,0)*E339),"输入水车基础数据")</f>
        <v>71.015</v>
      </c>
      <c r="G339" s="33" t="s">
        <v>345</v>
      </c>
      <c r="H339" s="28"/>
      <c r="I339" s="30"/>
      <c r="J339" s="31" t="str">
        <f t="shared" si="34"/>
        <v>20227闽AU9653</v>
      </c>
    </row>
    <row r="340" customFormat="1" ht="20.1" customHeight="1" spans="1:10">
      <c r="A340" s="4">
        <f t="shared" si="38"/>
        <v>339</v>
      </c>
      <c r="B340" s="23">
        <v>44773</v>
      </c>
      <c r="C340" s="34">
        <v>121019</v>
      </c>
      <c r="D340" s="32" t="s">
        <v>72</v>
      </c>
      <c r="E340" s="25">
        <v>8</v>
      </c>
      <c r="F340" s="26">
        <f>IFERROR(IF(VLOOKUP(C340,水车基础信息!B$2:F$10,5,0)=0,"输入水车基础数据",VLOOKUP(C340,水车基础信息!B$2:F$10,5,0)*E340),"输入水车基础数据")</f>
        <v>81.16</v>
      </c>
      <c r="G340" s="33" t="s">
        <v>345</v>
      </c>
      <c r="H340" s="28"/>
      <c r="I340" s="30"/>
      <c r="J340" s="31" t="str">
        <f t="shared" ref="J340:J371" si="39">YEAR(B340)&amp;MONTH(B340)&amp;D340</f>
        <v>20227闽AU9653</v>
      </c>
    </row>
    <row r="341" customFormat="1" ht="20.1" customHeight="1" spans="1:10">
      <c r="A341" s="4">
        <f t="shared" ref="A341:A350" si="40">ROW()-1</f>
        <v>340</v>
      </c>
      <c r="B341" s="23">
        <v>44774</v>
      </c>
      <c r="C341" s="5">
        <v>121020</v>
      </c>
      <c r="D341" s="6" t="s">
        <v>74</v>
      </c>
      <c r="E341" s="25">
        <v>8</v>
      </c>
      <c r="F341" s="26">
        <f>IFERROR(IF(VLOOKUP(C341,水车基础信息!B$2:F$10,5,0)=0,"输入水车基础数据",VLOOKUP(C341,水车基础信息!B$2:F$10,5,0)*E341),"输入水车基础数据")</f>
        <v>81.16</v>
      </c>
      <c r="G341" s="7" t="s">
        <v>64</v>
      </c>
      <c r="H341" s="28"/>
      <c r="I341" s="30"/>
      <c r="J341" s="31" t="str">
        <f t="shared" si="39"/>
        <v>20228闽AU9103</v>
      </c>
    </row>
    <row r="342" customFormat="1" ht="20.1" customHeight="1" spans="1:10">
      <c r="A342" s="4">
        <f t="shared" si="40"/>
        <v>341</v>
      </c>
      <c r="B342" s="23">
        <v>44775</v>
      </c>
      <c r="C342" s="5">
        <v>121020</v>
      </c>
      <c r="D342" s="6" t="s">
        <v>74</v>
      </c>
      <c r="E342" s="25">
        <v>10</v>
      </c>
      <c r="F342" s="26">
        <f>IFERROR(IF(VLOOKUP(C342,水车基础信息!B$2:F$10,5,0)=0,"输入水车基础数据",VLOOKUP(C342,水车基础信息!B$2:F$10,5,0)*E342),"输入水车基础数据")</f>
        <v>101.45</v>
      </c>
      <c r="G342" s="7" t="s">
        <v>64</v>
      </c>
      <c r="H342" s="28"/>
      <c r="I342" s="30"/>
      <c r="J342" s="31" t="str">
        <f t="shared" si="39"/>
        <v>20228闽AU9103</v>
      </c>
    </row>
    <row r="343" customFormat="1" ht="20.1" customHeight="1" spans="1:10">
      <c r="A343" s="4">
        <f t="shared" si="40"/>
        <v>342</v>
      </c>
      <c r="B343" s="23">
        <v>44776</v>
      </c>
      <c r="C343" s="5">
        <v>121020</v>
      </c>
      <c r="D343" s="6" t="s">
        <v>74</v>
      </c>
      <c r="E343" s="25">
        <v>9</v>
      </c>
      <c r="F343" s="26">
        <f>IFERROR(IF(VLOOKUP(C343,水车基础信息!B$2:F$10,5,0)=0,"输入水车基础数据",VLOOKUP(C343,水车基础信息!B$2:F$10,5,0)*E343),"输入水车基础数据")</f>
        <v>91.305</v>
      </c>
      <c r="G343" s="7" t="s">
        <v>64</v>
      </c>
      <c r="H343" s="28"/>
      <c r="I343" s="30"/>
      <c r="J343" s="31" t="str">
        <f t="shared" si="39"/>
        <v>20228闽AU9103</v>
      </c>
    </row>
    <row r="344" customFormat="1" ht="20.1" customHeight="1" spans="1:10">
      <c r="A344" s="4">
        <f t="shared" si="40"/>
        <v>343</v>
      </c>
      <c r="B344" s="23">
        <v>44777</v>
      </c>
      <c r="C344" s="5">
        <v>121020</v>
      </c>
      <c r="D344" s="6" t="s">
        <v>74</v>
      </c>
      <c r="E344" s="25">
        <v>8</v>
      </c>
      <c r="F344" s="26">
        <f>IFERROR(IF(VLOOKUP(C344,水车基础信息!B$2:F$10,5,0)=0,"输入水车基础数据",VLOOKUP(C344,水车基础信息!B$2:F$10,5,0)*E344),"输入水车基础数据")</f>
        <v>81.16</v>
      </c>
      <c r="G344" s="7" t="s">
        <v>64</v>
      </c>
      <c r="H344" s="28"/>
      <c r="I344" s="30"/>
      <c r="J344" s="31" t="str">
        <f t="shared" si="39"/>
        <v>20228闽AU9103</v>
      </c>
    </row>
    <row r="345" customFormat="1" ht="20.1" customHeight="1" spans="1:10">
      <c r="A345" s="4">
        <f t="shared" si="40"/>
        <v>344</v>
      </c>
      <c r="B345" s="23">
        <v>44778</v>
      </c>
      <c r="C345" s="5">
        <v>121020</v>
      </c>
      <c r="D345" s="6" t="s">
        <v>74</v>
      </c>
      <c r="E345" s="25">
        <v>9</v>
      </c>
      <c r="F345" s="26">
        <f>IFERROR(IF(VLOOKUP(C345,水车基础信息!B$2:F$10,5,0)=0,"输入水车基础数据",VLOOKUP(C345,水车基础信息!B$2:F$10,5,0)*E345),"输入水车基础数据")</f>
        <v>91.305</v>
      </c>
      <c r="G345" s="7" t="s">
        <v>64</v>
      </c>
      <c r="H345" s="28"/>
      <c r="I345" s="30"/>
      <c r="J345" s="31" t="str">
        <f t="shared" si="39"/>
        <v>20228闽AU9103</v>
      </c>
    </row>
    <row r="346" customFormat="1" ht="20.1" customHeight="1" spans="1:10">
      <c r="A346" s="4">
        <f t="shared" si="40"/>
        <v>345</v>
      </c>
      <c r="B346" s="23">
        <v>44779</v>
      </c>
      <c r="C346" s="5">
        <v>121020</v>
      </c>
      <c r="D346" s="6" t="s">
        <v>74</v>
      </c>
      <c r="E346" s="25">
        <v>9</v>
      </c>
      <c r="F346" s="26">
        <f>IFERROR(IF(VLOOKUP(C346,水车基础信息!B$2:F$10,5,0)=0,"输入水车基础数据",VLOOKUP(C346,水车基础信息!B$2:F$10,5,0)*E346),"输入水车基础数据")</f>
        <v>91.305</v>
      </c>
      <c r="G346" s="7" t="s">
        <v>64</v>
      </c>
      <c r="H346" s="28"/>
      <c r="I346" s="30"/>
      <c r="J346" s="31" t="str">
        <f t="shared" si="39"/>
        <v>20228闽AU9103</v>
      </c>
    </row>
    <row r="347" customFormat="1" ht="20.1" customHeight="1" spans="1:10">
      <c r="A347" s="4">
        <f t="shared" si="40"/>
        <v>346</v>
      </c>
      <c r="B347" s="23">
        <v>44780</v>
      </c>
      <c r="C347" s="5">
        <v>121020</v>
      </c>
      <c r="D347" s="6" t="s">
        <v>74</v>
      </c>
      <c r="E347" s="25">
        <v>8</v>
      </c>
      <c r="F347" s="26">
        <f>IFERROR(IF(VLOOKUP(C347,水车基础信息!B$2:F$10,5,0)=0,"输入水车基础数据",VLOOKUP(C347,水车基础信息!B$2:F$10,5,0)*E347),"输入水车基础数据")</f>
        <v>81.16</v>
      </c>
      <c r="G347" s="7" t="s">
        <v>64</v>
      </c>
      <c r="H347" s="28"/>
      <c r="I347" s="30"/>
      <c r="J347" s="31" t="str">
        <f t="shared" si="39"/>
        <v>20228闽AU9103</v>
      </c>
    </row>
    <row r="348" customFormat="1" ht="20.1" customHeight="1" spans="1:10">
      <c r="A348" s="4">
        <f t="shared" si="40"/>
        <v>347</v>
      </c>
      <c r="B348" s="23">
        <v>44781</v>
      </c>
      <c r="C348" s="5">
        <v>121020</v>
      </c>
      <c r="D348" s="6" t="s">
        <v>74</v>
      </c>
      <c r="E348" s="25">
        <v>8</v>
      </c>
      <c r="F348" s="26">
        <f>IFERROR(IF(VLOOKUP(C348,水车基础信息!B$2:F$10,5,0)=0,"输入水车基础数据",VLOOKUP(C348,水车基础信息!B$2:F$10,5,0)*E348),"输入水车基础数据")</f>
        <v>81.16</v>
      </c>
      <c r="G348" s="7" t="s">
        <v>64</v>
      </c>
      <c r="H348" s="28"/>
      <c r="I348" s="30"/>
      <c r="J348" s="31" t="str">
        <f t="shared" si="39"/>
        <v>20228闽AU9103</v>
      </c>
    </row>
    <row r="349" customFormat="1" ht="20.1" customHeight="1" spans="1:10">
      <c r="A349" s="4">
        <f t="shared" si="40"/>
        <v>348</v>
      </c>
      <c r="B349" s="23">
        <v>44782</v>
      </c>
      <c r="C349" s="5">
        <v>121020</v>
      </c>
      <c r="D349" s="6" t="s">
        <v>74</v>
      </c>
      <c r="E349" s="25">
        <v>7</v>
      </c>
      <c r="F349" s="26">
        <f>IFERROR(IF(VLOOKUP(C349,水车基础信息!B$2:F$10,5,0)=0,"输入水车基础数据",VLOOKUP(C349,水车基础信息!B$2:F$10,5,0)*E349),"输入水车基础数据")</f>
        <v>71.015</v>
      </c>
      <c r="G349" s="7" t="s">
        <v>64</v>
      </c>
      <c r="H349" s="28"/>
      <c r="I349" s="30"/>
      <c r="J349" s="31" t="str">
        <f t="shared" si="39"/>
        <v>20228闽AU9103</v>
      </c>
    </row>
    <row r="350" customFormat="1" ht="20.1" customHeight="1" spans="1:10">
      <c r="A350" s="4">
        <f t="shared" si="40"/>
        <v>349</v>
      </c>
      <c r="B350" s="23">
        <v>44783</v>
      </c>
      <c r="C350" s="5">
        <v>121020</v>
      </c>
      <c r="D350" s="6" t="s">
        <v>74</v>
      </c>
      <c r="E350" s="25">
        <v>7</v>
      </c>
      <c r="F350" s="26">
        <f>IFERROR(IF(VLOOKUP(C350,水车基础信息!B$2:F$10,5,0)=0,"输入水车基础数据",VLOOKUP(C350,水车基础信息!B$2:F$10,5,0)*E350),"输入水车基础数据")</f>
        <v>71.015</v>
      </c>
      <c r="G350" s="7" t="s">
        <v>64</v>
      </c>
      <c r="H350" s="28"/>
      <c r="I350" s="30"/>
      <c r="J350" s="31" t="str">
        <f t="shared" si="39"/>
        <v>20228闽AU9103</v>
      </c>
    </row>
    <row r="351" customFormat="1" ht="20.1" customHeight="1" spans="1:10">
      <c r="A351" s="4">
        <f t="shared" ref="A351:A360" si="41">ROW()-1</f>
        <v>350</v>
      </c>
      <c r="B351" s="23">
        <v>44784</v>
      </c>
      <c r="C351" s="5">
        <v>121020</v>
      </c>
      <c r="D351" s="6" t="s">
        <v>74</v>
      </c>
      <c r="E351" s="25">
        <v>7</v>
      </c>
      <c r="F351" s="26">
        <f>IFERROR(IF(VLOOKUP(C351,水车基础信息!B$2:F$10,5,0)=0,"输入水车基础数据",VLOOKUP(C351,水车基础信息!B$2:F$10,5,0)*E351),"输入水车基础数据")</f>
        <v>71.015</v>
      </c>
      <c r="G351" s="7" t="s">
        <v>64</v>
      </c>
      <c r="H351" s="28"/>
      <c r="I351" s="30"/>
      <c r="J351" s="31" t="str">
        <f t="shared" si="39"/>
        <v>20228闽AU9103</v>
      </c>
    </row>
    <row r="352" customFormat="1" ht="20.1" customHeight="1" spans="1:10">
      <c r="A352" s="4">
        <f t="shared" si="41"/>
        <v>351</v>
      </c>
      <c r="B352" s="23">
        <v>44785</v>
      </c>
      <c r="C352" s="5">
        <v>121020</v>
      </c>
      <c r="D352" s="6" t="s">
        <v>74</v>
      </c>
      <c r="E352" s="25">
        <v>7</v>
      </c>
      <c r="F352" s="26">
        <f>IFERROR(IF(VLOOKUP(C352,水车基础信息!B$2:F$10,5,0)=0,"输入水车基础数据",VLOOKUP(C352,水车基础信息!B$2:F$10,5,0)*E352),"输入水车基础数据")</f>
        <v>71.015</v>
      </c>
      <c r="G352" s="7" t="s">
        <v>64</v>
      </c>
      <c r="H352" s="28"/>
      <c r="I352" s="30"/>
      <c r="J352" s="31" t="str">
        <f t="shared" si="39"/>
        <v>20228闽AU9103</v>
      </c>
    </row>
    <row r="353" customFormat="1" ht="20.1" customHeight="1" spans="1:10">
      <c r="A353" s="4">
        <f t="shared" si="41"/>
        <v>352</v>
      </c>
      <c r="B353" s="23">
        <v>44786</v>
      </c>
      <c r="C353" s="5">
        <v>121020</v>
      </c>
      <c r="D353" s="6" t="s">
        <v>74</v>
      </c>
      <c r="E353" s="25">
        <v>7</v>
      </c>
      <c r="F353" s="26">
        <f>IFERROR(IF(VLOOKUP(C353,水车基础信息!B$2:F$10,5,0)=0,"输入水车基础数据",VLOOKUP(C353,水车基础信息!B$2:F$10,5,0)*E353),"输入水车基础数据")</f>
        <v>71.015</v>
      </c>
      <c r="G353" s="7" t="s">
        <v>64</v>
      </c>
      <c r="H353" s="28"/>
      <c r="I353" s="30"/>
      <c r="J353" s="31" t="str">
        <f t="shared" si="39"/>
        <v>20228闽AU9103</v>
      </c>
    </row>
    <row r="354" customFormat="1" ht="20.1" customHeight="1" spans="1:10">
      <c r="A354" s="4">
        <f t="shared" si="41"/>
        <v>353</v>
      </c>
      <c r="B354" s="23">
        <v>44787</v>
      </c>
      <c r="C354" s="5">
        <v>121020</v>
      </c>
      <c r="D354" s="6" t="s">
        <v>74</v>
      </c>
      <c r="E354" s="25">
        <v>7</v>
      </c>
      <c r="F354" s="26">
        <f>IFERROR(IF(VLOOKUP(C354,水车基础信息!B$2:F$10,5,0)=0,"输入水车基础数据",VLOOKUP(C354,水车基础信息!B$2:F$10,5,0)*E354),"输入水车基础数据")</f>
        <v>71.015</v>
      </c>
      <c r="G354" s="7" t="s">
        <v>64</v>
      </c>
      <c r="H354" s="28"/>
      <c r="I354" s="30"/>
      <c r="J354" s="31" t="str">
        <f t="shared" si="39"/>
        <v>20228闽AU9103</v>
      </c>
    </row>
    <row r="355" customFormat="1" ht="20.1" customHeight="1" spans="1:10">
      <c r="A355" s="4">
        <f t="shared" si="41"/>
        <v>354</v>
      </c>
      <c r="B355" s="23">
        <v>44788</v>
      </c>
      <c r="C355" s="5">
        <v>121020</v>
      </c>
      <c r="D355" s="6" t="s">
        <v>74</v>
      </c>
      <c r="E355" s="25">
        <v>8</v>
      </c>
      <c r="F355" s="26">
        <f>IFERROR(IF(VLOOKUP(C355,水车基础信息!B$2:F$10,5,0)=0,"输入水车基础数据",VLOOKUP(C355,水车基础信息!B$2:F$10,5,0)*E355),"输入水车基础数据")</f>
        <v>81.16</v>
      </c>
      <c r="G355" s="7" t="s">
        <v>64</v>
      </c>
      <c r="H355" s="28"/>
      <c r="I355" s="30"/>
      <c r="J355" s="31" t="str">
        <f t="shared" si="39"/>
        <v>20228闽AU9103</v>
      </c>
    </row>
    <row r="356" customFormat="1" ht="20.1" customHeight="1" spans="1:10">
      <c r="A356" s="4">
        <f t="shared" si="41"/>
        <v>355</v>
      </c>
      <c r="B356" s="23">
        <v>44789</v>
      </c>
      <c r="C356" s="5">
        <v>121020</v>
      </c>
      <c r="D356" s="6" t="s">
        <v>74</v>
      </c>
      <c r="E356" s="25">
        <v>8</v>
      </c>
      <c r="F356" s="26">
        <f>IFERROR(IF(VLOOKUP(C356,水车基础信息!B$2:F$10,5,0)=0,"输入水车基础数据",VLOOKUP(C356,水车基础信息!B$2:F$10,5,0)*E356),"输入水车基础数据")</f>
        <v>81.16</v>
      </c>
      <c r="G356" s="7" t="s">
        <v>64</v>
      </c>
      <c r="H356" s="28"/>
      <c r="I356" s="30"/>
      <c r="J356" s="31" t="str">
        <f t="shared" si="39"/>
        <v>20228闽AU9103</v>
      </c>
    </row>
    <row r="357" customFormat="1" ht="20.1" customHeight="1" spans="1:10">
      <c r="A357" s="4">
        <f t="shared" si="41"/>
        <v>356</v>
      </c>
      <c r="B357" s="23">
        <v>44790</v>
      </c>
      <c r="C357" s="5">
        <v>121020</v>
      </c>
      <c r="D357" s="6" t="s">
        <v>74</v>
      </c>
      <c r="E357" s="25">
        <v>4</v>
      </c>
      <c r="F357" s="26">
        <f>IFERROR(IF(VLOOKUP(C357,水车基础信息!B$2:F$10,5,0)=0,"输入水车基础数据",VLOOKUP(C357,水车基础信息!B$2:F$10,5,0)*E357),"输入水车基础数据")</f>
        <v>40.58</v>
      </c>
      <c r="G357" s="7" t="s">
        <v>64</v>
      </c>
      <c r="H357" s="28"/>
      <c r="I357" s="30"/>
      <c r="J357" s="31" t="str">
        <f t="shared" si="39"/>
        <v>20228闽AU9103</v>
      </c>
    </row>
    <row r="358" customFormat="1" ht="20.1" customHeight="1" spans="1:10">
      <c r="A358" s="4">
        <f t="shared" si="41"/>
        <v>357</v>
      </c>
      <c r="B358" s="23">
        <v>44791</v>
      </c>
      <c r="C358" s="5">
        <v>121020</v>
      </c>
      <c r="D358" s="6" t="s">
        <v>74</v>
      </c>
      <c r="E358" s="25">
        <v>8</v>
      </c>
      <c r="F358" s="26">
        <f>IFERROR(IF(VLOOKUP(C358,水车基础信息!B$2:F$10,5,0)=0,"输入水车基础数据",VLOOKUP(C358,水车基础信息!B$2:F$10,5,0)*E358),"输入水车基础数据")</f>
        <v>81.16</v>
      </c>
      <c r="G358" s="7" t="s">
        <v>64</v>
      </c>
      <c r="H358" s="28"/>
      <c r="I358" s="30"/>
      <c r="J358" s="31" t="str">
        <f t="shared" si="39"/>
        <v>20228闽AU9103</v>
      </c>
    </row>
    <row r="359" customFormat="1" ht="20.1" customHeight="1" spans="1:10">
      <c r="A359" s="4">
        <f t="shared" si="41"/>
        <v>358</v>
      </c>
      <c r="B359" s="23">
        <v>44792</v>
      </c>
      <c r="C359" s="5">
        <v>121020</v>
      </c>
      <c r="D359" s="6" t="s">
        <v>74</v>
      </c>
      <c r="E359" s="25">
        <v>8</v>
      </c>
      <c r="F359" s="26">
        <f>IFERROR(IF(VLOOKUP(C359,水车基础信息!B$2:F$10,5,0)=0,"输入水车基础数据",VLOOKUP(C359,水车基础信息!B$2:F$10,5,0)*E359),"输入水车基础数据")</f>
        <v>81.16</v>
      </c>
      <c r="G359" s="7" t="s">
        <v>64</v>
      </c>
      <c r="H359" s="28"/>
      <c r="I359" s="30"/>
      <c r="J359" s="31" t="str">
        <f t="shared" si="39"/>
        <v>20228闽AU9103</v>
      </c>
    </row>
    <row r="360" customFormat="1" ht="20.1" customHeight="1" spans="1:10">
      <c r="A360" s="4">
        <f t="shared" si="41"/>
        <v>359</v>
      </c>
      <c r="B360" s="23">
        <v>44793</v>
      </c>
      <c r="C360" s="5">
        <v>121020</v>
      </c>
      <c r="D360" s="6" t="s">
        <v>74</v>
      </c>
      <c r="E360" s="25">
        <v>7</v>
      </c>
      <c r="F360" s="26">
        <f>IFERROR(IF(VLOOKUP(C360,水车基础信息!B$2:F$10,5,0)=0,"输入水车基础数据",VLOOKUP(C360,水车基础信息!B$2:F$10,5,0)*E360),"输入水车基础数据")</f>
        <v>71.015</v>
      </c>
      <c r="G360" s="7" t="s">
        <v>64</v>
      </c>
      <c r="H360" s="28"/>
      <c r="I360" s="30"/>
      <c r="J360" s="31" t="str">
        <f t="shared" si="39"/>
        <v>20228闽AU9103</v>
      </c>
    </row>
    <row r="361" customFormat="1" ht="20.1" customHeight="1" spans="1:10">
      <c r="A361" s="4">
        <f t="shared" ref="A361:A370" si="42">ROW()-1</f>
        <v>360</v>
      </c>
      <c r="B361" s="23">
        <v>44794</v>
      </c>
      <c r="C361" s="5">
        <v>121020</v>
      </c>
      <c r="D361" s="6" t="s">
        <v>74</v>
      </c>
      <c r="E361" s="25">
        <v>7</v>
      </c>
      <c r="F361" s="26">
        <f>IFERROR(IF(VLOOKUP(C361,水车基础信息!B$2:F$10,5,0)=0,"输入水车基础数据",VLOOKUP(C361,水车基础信息!B$2:F$10,5,0)*E361),"输入水车基础数据")</f>
        <v>71.015</v>
      </c>
      <c r="G361" s="7" t="s">
        <v>64</v>
      </c>
      <c r="H361" s="28"/>
      <c r="I361" s="30"/>
      <c r="J361" s="31" t="str">
        <f t="shared" si="39"/>
        <v>20228闽AU9103</v>
      </c>
    </row>
    <row r="362" customFormat="1" ht="20.1" customHeight="1" spans="1:10">
      <c r="A362" s="4">
        <f t="shared" si="42"/>
        <v>361</v>
      </c>
      <c r="B362" s="23">
        <v>44795</v>
      </c>
      <c r="C362" s="5">
        <v>121020</v>
      </c>
      <c r="D362" s="6" t="s">
        <v>74</v>
      </c>
      <c r="E362" s="25">
        <v>7</v>
      </c>
      <c r="F362" s="26">
        <f>IFERROR(IF(VLOOKUP(C362,水车基础信息!B$2:F$10,5,0)=0,"输入水车基础数据",VLOOKUP(C362,水车基础信息!B$2:F$10,5,0)*E362),"输入水车基础数据")</f>
        <v>71.015</v>
      </c>
      <c r="G362" s="7" t="s">
        <v>64</v>
      </c>
      <c r="H362" s="28"/>
      <c r="I362" s="30"/>
      <c r="J362" s="31" t="str">
        <f t="shared" si="39"/>
        <v>20228闽AU9103</v>
      </c>
    </row>
    <row r="363" customFormat="1" ht="20.1" customHeight="1" spans="1:10">
      <c r="A363" s="4">
        <f t="shared" si="42"/>
        <v>362</v>
      </c>
      <c r="B363" s="23">
        <v>44796</v>
      </c>
      <c r="C363" s="5">
        <v>121020</v>
      </c>
      <c r="D363" s="6" t="s">
        <v>74</v>
      </c>
      <c r="E363" s="25">
        <v>7</v>
      </c>
      <c r="F363" s="26">
        <f>IFERROR(IF(VLOOKUP(C363,水车基础信息!B$2:F$10,5,0)=0,"输入水车基础数据",VLOOKUP(C363,水车基础信息!B$2:F$10,5,0)*E363),"输入水车基础数据")</f>
        <v>71.015</v>
      </c>
      <c r="G363" s="7" t="s">
        <v>64</v>
      </c>
      <c r="H363" s="28"/>
      <c r="I363" s="30"/>
      <c r="J363" s="31" t="str">
        <f t="shared" si="39"/>
        <v>20228闽AU9103</v>
      </c>
    </row>
    <row r="364" customFormat="1" ht="20.1" customHeight="1" spans="1:10">
      <c r="A364" s="4">
        <f t="shared" si="42"/>
        <v>363</v>
      </c>
      <c r="B364" s="23">
        <v>44797</v>
      </c>
      <c r="C364" s="5">
        <v>121020</v>
      </c>
      <c r="D364" s="6" t="s">
        <v>74</v>
      </c>
      <c r="E364" s="25">
        <v>8</v>
      </c>
      <c r="F364" s="26">
        <f>IFERROR(IF(VLOOKUP(C364,水车基础信息!B$2:F$10,5,0)=0,"输入水车基础数据",VLOOKUP(C364,水车基础信息!B$2:F$10,5,0)*E364),"输入水车基础数据")</f>
        <v>81.16</v>
      </c>
      <c r="G364" s="7" t="s">
        <v>64</v>
      </c>
      <c r="H364" s="28"/>
      <c r="I364" s="30"/>
      <c r="J364" s="31" t="str">
        <f t="shared" si="39"/>
        <v>20228闽AU9103</v>
      </c>
    </row>
    <row r="365" customFormat="1" ht="20.1" customHeight="1" spans="1:10">
      <c r="A365" s="4">
        <f t="shared" si="42"/>
        <v>364</v>
      </c>
      <c r="B365" s="23">
        <v>44798</v>
      </c>
      <c r="C365" s="5">
        <v>121020</v>
      </c>
      <c r="D365" s="6" t="s">
        <v>74</v>
      </c>
      <c r="E365" s="25">
        <v>7</v>
      </c>
      <c r="F365" s="26">
        <f>IFERROR(IF(VLOOKUP(C365,水车基础信息!B$2:F$10,5,0)=0,"输入水车基础数据",VLOOKUP(C365,水车基础信息!B$2:F$10,5,0)*E365),"输入水车基础数据")</f>
        <v>71.015</v>
      </c>
      <c r="G365" s="7" t="s">
        <v>64</v>
      </c>
      <c r="H365" s="28"/>
      <c r="I365" s="30"/>
      <c r="J365" s="31" t="str">
        <f t="shared" si="39"/>
        <v>20228闽AU9103</v>
      </c>
    </row>
    <row r="366" customFormat="1" ht="20.1" customHeight="1" spans="1:10">
      <c r="A366" s="4">
        <f t="shared" si="42"/>
        <v>365</v>
      </c>
      <c r="B366" s="23">
        <v>44799</v>
      </c>
      <c r="C366" s="5">
        <v>121020</v>
      </c>
      <c r="D366" s="6" t="s">
        <v>74</v>
      </c>
      <c r="E366" s="25">
        <v>7</v>
      </c>
      <c r="F366" s="26">
        <f>IFERROR(IF(VLOOKUP(C366,水车基础信息!B$2:F$10,5,0)=0,"输入水车基础数据",VLOOKUP(C366,水车基础信息!B$2:F$10,5,0)*E366),"输入水车基础数据")</f>
        <v>71.015</v>
      </c>
      <c r="G366" s="7" t="s">
        <v>64</v>
      </c>
      <c r="H366" s="28"/>
      <c r="I366" s="30"/>
      <c r="J366" s="31" t="str">
        <f t="shared" si="39"/>
        <v>20228闽AU9103</v>
      </c>
    </row>
    <row r="367" customFormat="1" ht="20.1" customHeight="1" spans="1:10">
      <c r="A367" s="4">
        <f t="shared" si="42"/>
        <v>366</v>
      </c>
      <c r="B367" s="23">
        <v>44800</v>
      </c>
      <c r="C367" s="5">
        <v>121020</v>
      </c>
      <c r="D367" s="6" t="s">
        <v>74</v>
      </c>
      <c r="E367" s="25">
        <v>7</v>
      </c>
      <c r="F367" s="26">
        <f>IFERROR(IF(VLOOKUP(C367,水车基础信息!B$2:F$10,5,0)=0,"输入水车基础数据",VLOOKUP(C367,水车基础信息!B$2:F$10,5,0)*E367),"输入水车基础数据")</f>
        <v>71.015</v>
      </c>
      <c r="G367" s="7" t="s">
        <v>64</v>
      </c>
      <c r="H367" s="28"/>
      <c r="I367" s="30"/>
      <c r="J367" s="31" t="str">
        <f t="shared" si="39"/>
        <v>20228闽AU9103</v>
      </c>
    </row>
    <row r="368" customFormat="1" ht="20.1" customHeight="1" spans="1:10">
      <c r="A368" s="4">
        <f t="shared" si="42"/>
        <v>367</v>
      </c>
      <c r="B368" s="23">
        <v>44801</v>
      </c>
      <c r="C368" s="5">
        <v>121020</v>
      </c>
      <c r="D368" s="6" t="s">
        <v>74</v>
      </c>
      <c r="E368" s="25">
        <v>7</v>
      </c>
      <c r="F368" s="26">
        <f>IFERROR(IF(VLOOKUP(C368,水车基础信息!B$2:F$10,5,0)=0,"输入水车基础数据",VLOOKUP(C368,水车基础信息!B$2:F$10,5,0)*E368),"输入水车基础数据")</f>
        <v>71.015</v>
      </c>
      <c r="G368" s="7" t="s">
        <v>64</v>
      </c>
      <c r="H368" s="28"/>
      <c r="I368" s="30"/>
      <c r="J368" s="31" t="str">
        <f t="shared" si="39"/>
        <v>20228闽AU9103</v>
      </c>
    </row>
    <row r="369" customFormat="1" ht="20.1" customHeight="1" spans="1:10">
      <c r="A369" s="4">
        <f t="shared" si="42"/>
        <v>368</v>
      </c>
      <c r="B369" s="23">
        <v>44802</v>
      </c>
      <c r="C369" s="5">
        <v>121020</v>
      </c>
      <c r="D369" s="6" t="s">
        <v>74</v>
      </c>
      <c r="E369" s="25">
        <v>7</v>
      </c>
      <c r="F369" s="26">
        <f>IFERROR(IF(VLOOKUP(C369,水车基础信息!B$2:F$10,5,0)=0,"输入水车基础数据",VLOOKUP(C369,水车基础信息!B$2:F$10,5,0)*E369),"输入水车基础数据")</f>
        <v>71.015</v>
      </c>
      <c r="G369" s="7" t="s">
        <v>64</v>
      </c>
      <c r="H369" s="28"/>
      <c r="I369" s="30"/>
      <c r="J369" s="31" t="str">
        <f t="shared" si="39"/>
        <v>20228闽AU9103</v>
      </c>
    </row>
    <row r="370" customFormat="1" ht="20.1" customHeight="1" spans="1:10">
      <c r="A370" s="4">
        <f t="shared" si="42"/>
        <v>369</v>
      </c>
      <c r="B370" s="23">
        <v>44803</v>
      </c>
      <c r="C370" s="5">
        <v>121020</v>
      </c>
      <c r="D370" s="6" t="s">
        <v>74</v>
      </c>
      <c r="E370" s="25">
        <v>10</v>
      </c>
      <c r="F370" s="26">
        <f>IFERROR(IF(VLOOKUP(C370,水车基础信息!B$2:F$10,5,0)=0,"输入水车基础数据",VLOOKUP(C370,水车基础信息!B$2:F$10,5,0)*E370),"输入水车基础数据")</f>
        <v>101.45</v>
      </c>
      <c r="G370" s="7" t="s">
        <v>64</v>
      </c>
      <c r="H370" s="28"/>
      <c r="I370" s="30"/>
      <c r="J370" s="31" t="str">
        <f t="shared" si="39"/>
        <v>20228闽AU9103</v>
      </c>
    </row>
    <row r="371" customFormat="1" ht="20.1" customHeight="1" spans="1:10">
      <c r="A371" s="4">
        <f t="shared" ref="A371:A380" si="43">ROW()-1</f>
        <v>370</v>
      </c>
      <c r="B371" s="23">
        <v>44804</v>
      </c>
      <c r="C371" s="5">
        <v>121020</v>
      </c>
      <c r="D371" s="6" t="s">
        <v>74</v>
      </c>
      <c r="E371" s="25">
        <v>7</v>
      </c>
      <c r="F371" s="26">
        <f>IFERROR(IF(VLOOKUP(C371,水车基础信息!B$2:F$10,5,0)=0,"输入水车基础数据",VLOOKUP(C371,水车基础信息!B$2:F$10,5,0)*E371),"输入水车基础数据")</f>
        <v>71.015</v>
      </c>
      <c r="G371" s="7" t="s">
        <v>64</v>
      </c>
      <c r="H371" s="28"/>
      <c r="I371" s="30"/>
      <c r="J371" s="31" t="str">
        <f t="shared" si="39"/>
        <v>20228闽AU9103</v>
      </c>
    </row>
    <row r="372" customFormat="1" ht="20.1" customHeight="1" spans="1:10">
      <c r="A372" s="4">
        <f t="shared" si="43"/>
        <v>371</v>
      </c>
      <c r="B372" s="23">
        <v>44774</v>
      </c>
      <c r="C372" s="5">
        <v>121017</v>
      </c>
      <c r="D372" s="6" t="s">
        <v>71</v>
      </c>
      <c r="E372" s="25">
        <v>0</v>
      </c>
      <c r="F372" s="26">
        <f>IFERROR(IF(VLOOKUP(C372,水车基础信息!B$2:F$10,5,0)=0,"输入水车基础数据",VLOOKUP(C372,水车基础信息!B$2:F$10,5,0)*E372),"输入水车基础数据")</f>
        <v>0</v>
      </c>
      <c r="G372" s="7" t="s">
        <v>168</v>
      </c>
      <c r="H372" s="28"/>
      <c r="I372" s="30"/>
      <c r="J372" s="31" t="str">
        <f t="shared" ref="J372:J403" si="44">YEAR(B372)&amp;MONTH(B372)&amp;D372</f>
        <v>20228闽AU8195</v>
      </c>
    </row>
    <row r="373" customFormat="1" ht="20.1" customHeight="1" spans="1:10">
      <c r="A373" s="4">
        <f t="shared" si="43"/>
        <v>372</v>
      </c>
      <c r="B373" s="23">
        <v>44775</v>
      </c>
      <c r="C373" s="5">
        <v>121017</v>
      </c>
      <c r="D373" s="6" t="s">
        <v>71</v>
      </c>
      <c r="E373" s="25">
        <v>10</v>
      </c>
      <c r="F373" s="26">
        <f>IFERROR(IF(VLOOKUP(C373,水车基础信息!B$2:F$10,5,0)=0,"输入水车基础数据",VLOOKUP(C373,水车基础信息!B$2:F$10,5,0)*E373),"输入水车基础数据")</f>
        <v>101.45</v>
      </c>
      <c r="G373" s="7" t="s">
        <v>168</v>
      </c>
      <c r="H373" s="28"/>
      <c r="I373" s="30"/>
      <c r="J373" s="31" t="str">
        <f t="shared" si="44"/>
        <v>20228闽AU8195</v>
      </c>
    </row>
    <row r="374" customFormat="1" ht="20.1" customHeight="1" spans="1:10">
      <c r="A374" s="4">
        <f t="shared" si="43"/>
        <v>373</v>
      </c>
      <c r="B374" s="23">
        <v>44776</v>
      </c>
      <c r="C374" s="5">
        <v>121017</v>
      </c>
      <c r="D374" s="6" t="s">
        <v>71</v>
      </c>
      <c r="E374" s="25">
        <v>10</v>
      </c>
      <c r="F374" s="26">
        <f>IFERROR(IF(VLOOKUP(C374,水车基础信息!B$2:F$10,5,0)=0,"输入水车基础数据",VLOOKUP(C374,水车基础信息!B$2:F$10,5,0)*E374),"输入水车基础数据")</f>
        <v>101.45</v>
      </c>
      <c r="G374" s="7" t="s">
        <v>168</v>
      </c>
      <c r="H374" s="28"/>
      <c r="I374" s="30"/>
      <c r="J374" s="31" t="str">
        <f t="shared" si="44"/>
        <v>20228闽AU8195</v>
      </c>
    </row>
    <row r="375" customFormat="1" ht="20.1" customHeight="1" spans="1:10">
      <c r="A375" s="4">
        <f t="shared" si="43"/>
        <v>374</v>
      </c>
      <c r="B375" s="23">
        <v>44777</v>
      </c>
      <c r="C375" s="5">
        <v>121017</v>
      </c>
      <c r="D375" s="6" t="s">
        <v>71</v>
      </c>
      <c r="E375" s="25">
        <v>6</v>
      </c>
      <c r="F375" s="26">
        <f>IFERROR(IF(VLOOKUP(C375,水车基础信息!B$2:F$10,5,0)=0,"输入水车基础数据",VLOOKUP(C375,水车基础信息!B$2:F$10,5,0)*E375),"输入水车基础数据")</f>
        <v>60.87</v>
      </c>
      <c r="G375" s="7" t="s">
        <v>168</v>
      </c>
      <c r="H375" s="28"/>
      <c r="I375" s="30"/>
      <c r="J375" s="31" t="str">
        <f t="shared" si="44"/>
        <v>20228闽AU8195</v>
      </c>
    </row>
    <row r="376" customFormat="1" ht="20.1" customHeight="1" spans="1:10">
      <c r="A376" s="4">
        <f t="shared" si="43"/>
        <v>375</v>
      </c>
      <c r="B376" s="23">
        <v>44778</v>
      </c>
      <c r="C376" s="5">
        <v>121017</v>
      </c>
      <c r="D376" s="6" t="s">
        <v>71</v>
      </c>
      <c r="E376" s="25">
        <v>11</v>
      </c>
      <c r="F376" s="26">
        <f>IFERROR(IF(VLOOKUP(C376,水车基础信息!B$2:F$10,5,0)=0,"输入水车基础数据",VLOOKUP(C376,水车基础信息!B$2:F$10,5,0)*E376),"输入水车基础数据")</f>
        <v>111.595</v>
      </c>
      <c r="G376" s="7" t="s">
        <v>168</v>
      </c>
      <c r="H376" s="28"/>
      <c r="I376" s="30"/>
      <c r="J376" s="31" t="str">
        <f t="shared" si="44"/>
        <v>20228闽AU8195</v>
      </c>
    </row>
    <row r="377" customFormat="1" ht="20.1" customHeight="1" spans="1:10">
      <c r="A377" s="4">
        <f t="shared" si="43"/>
        <v>376</v>
      </c>
      <c r="B377" s="23">
        <v>44779</v>
      </c>
      <c r="C377" s="5">
        <v>121017</v>
      </c>
      <c r="D377" s="6" t="s">
        <v>71</v>
      </c>
      <c r="E377" s="25">
        <v>9</v>
      </c>
      <c r="F377" s="26">
        <f>IFERROR(IF(VLOOKUP(C377,水车基础信息!B$2:F$10,5,0)=0,"输入水车基础数据",VLOOKUP(C377,水车基础信息!B$2:F$10,5,0)*E377),"输入水车基础数据")</f>
        <v>91.305</v>
      </c>
      <c r="G377" s="35" t="s">
        <v>379</v>
      </c>
      <c r="H377" s="28"/>
      <c r="I377" s="30"/>
      <c r="J377" s="31" t="str">
        <f t="shared" si="44"/>
        <v>20228闽AU8195</v>
      </c>
    </row>
    <row r="378" customFormat="1" ht="20.1" customHeight="1" spans="1:10">
      <c r="A378" s="4">
        <f t="shared" si="43"/>
        <v>377</v>
      </c>
      <c r="B378" s="23">
        <v>44780</v>
      </c>
      <c r="C378" s="5">
        <v>121017</v>
      </c>
      <c r="D378" s="6" t="s">
        <v>71</v>
      </c>
      <c r="E378" s="25">
        <v>7</v>
      </c>
      <c r="F378" s="26">
        <f>IFERROR(IF(VLOOKUP(C378,水车基础信息!B$2:F$10,5,0)=0,"输入水车基础数据",VLOOKUP(C378,水车基础信息!B$2:F$10,5,0)*E378),"输入水车基础数据")</f>
        <v>71.015</v>
      </c>
      <c r="G378" s="35" t="s">
        <v>379</v>
      </c>
      <c r="H378" s="28"/>
      <c r="I378" s="30"/>
      <c r="J378" s="31" t="str">
        <f t="shared" si="44"/>
        <v>20228闽AU8195</v>
      </c>
    </row>
    <row r="379" customFormat="1" ht="20.1" customHeight="1" spans="1:10">
      <c r="A379" s="4">
        <f t="shared" si="43"/>
        <v>378</v>
      </c>
      <c r="B379" s="23">
        <v>44781</v>
      </c>
      <c r="C379" s="5">
        <v>121017</v>
      </c>
      <c r="D379" s="6" t="s">
        <v>71</v>
      </c>
      <c r="E379" s="25">
        <v>9</v>
      </c>
      <c r="F379" s="26">
        <f>IFERROR(IF(VLOOKUP(C379,水车基础信息!B$2:F$10,5,0)=0,"输入水车基础数据",VLOOKUP(C379,水车基础信息!B$2:F$10,5,0)*E379),"输入水车基础数据")</f>
        <v>91.305</v>
      </c>
      <c r="G379" s="35" t="s">
        <v>379</v>
      </c>
      <c r="H379" s="28"/>
      <c r="I379" s="30"/>
      <c r="J379" s="31" t="str">
        <f t="shared" si="44"/>
        <v>20228闽AU8195</v>
      </c>
    </row>
    <row r="380" customFormat="1" ht="20.1" customHeight="1" spans="1:10">
      <c r="A380" s="4">
        <f t="shared" si="43"/>
        <v>379</v>
      </c>
      <c r="B380" s="23">
        <v>44782</v>
      </c>
      <c r="C380" s="5">
        <v>121017</v>
      </c>
      <c r="D380" s="6" t="s">
        <v>71</v>
      </c>
      <c r="E380" s="25">
        <v>8</v>
      </c>
      <c r="F380" s="26">
        <f>IFERROR(IF(VLOOKUP(C380,水车基础信息!B$2:F$10,5,0)=0,"输入水车基础数据",VLOOKUP(C380,水车基础信息!B$2:F$10,5,0)*E380),"输入水车基础数据")</f>
        <v>81.16</v>
      </c>
      <c r="G380" s="35" t="s">
        <v>379</v>
      </c>
      <c r="H380" s="28"/>
      <c r="I380" s="30"/>
      <c r="J380" s="31" t="str">
        <f t="shared" si="44"/>
        <v>20228闽AU8195</v>
      </c>
    </row>
    <row r="381" customFormat="1" ht="20.1" customHeight="1" spans="1:10">
      <c r="A381" s="4">
        <f t="shared" ref="A381:A390" si="45">ROW()-1</f>
        <v>380</v>
      </c>
      <c r="B381" s="23">
        <v>44783</v>
      </c>
      <c r="C381" s="5">
        <v>121017</v>
      </c>
      <c r="D381" s="6" t="s">
        <v>71</v>
      </c>
      <c r="E381" s="25">
        <v>8</v>
      </c>
      <c r="F381" s="26">
        <f>IFERROR(IF(VLOOKUP(C381,水车基础信息!B$2:F$10,5,0)=0,"输入水车基础数据",VLOOKUP(C381,水车基础信息!B$2:F$10,5,0)*E381),"输入水车基础数据")</f>
        <v>81.16</v>
      </c>
      <c r="G381" s="35" t="s">
        <v>379</v>
      </c>
      <c r="H381" s="28"/>
      <c r="I381" s="30"/>
      <c r="J381" s="31" t="str">
        <f t="shared" si="44"/>
        <v>20228闽AU8195</v>
      </c>
    </row>
    <row r="382" customFormat="1" ht="20.1" customHeight="1" spans="1:10">
      <c r="A382" s="4">
        <f t="shared" si="45"/>
        <v>381</v>
      </c>
      <c r="B382" s="23">
        <v>44784</v>
      </c>
      <c r="C382" s="5">
        <v>121017</v>
      </c>
      <c r="D382" s="6" t="s">
        <v>71</v>
      </c>
      <c r="E382" s="25">
        <v>7</v>
      </c>
      <c r="F382" s="26">
        <f>IFERROR(IF(VLOOKUP(C382,水车基础信息!B$2:F$10,5,0)=0,"输入水车基础数据",VLOOKUP(C382,水车基础信息!B$2:F$10,5,0)*E382),"输入水车基础数据")</f>
        <v>71.015</v>
      </c>
      <c r="G382" s="35" t="s">
        <v>379</v>
      </c>
      <c r="H382" s="28"/>
      <c r="I382" s="30"/>
      <c r="J382" s="31" t="str">
        <f t="shared" si="44"/>
        <v>20228闽AU8195</v>
      </c>
    </row>
    <row r="383" customFormat="1" ht="20.1" customHeight="1" spans="1:10">
      <c r="A383" s="4">
        <f t="shared" si="45"/>
        <v>382</v>
      </c>
      <c r="B383" s="23">
        <v>44785</v>
      </c>
      <c r="C383" s="5">
        <v>121017</v>
      </c>
      <c r="D383" s="6" t="s">
        <v>71</v>
      </c>
      <c r="E383" s="25">
        <v>7</v>
      </c>
      <c r="F383" s="26">
        <f>IFERROR(IF(VLOOKUP(C383,水车基础信息!B$2:F$10,5,0)=0,"输入水车基础数据",VLOOKUP(C383,水车基础信息!B$2:F$10,5,0)*E383),"输入水车基础数据")</f>
        <v>71.015</v>
      </c>
      <c r="G383" s="35" t="s">
        <v>379</v>
      </c>
      <c r="H383" s="28"/>
      <c r="I383" s="30"/>
      <c r="J383" s="31" t="str">
        <f t="shared" si="44"/>
        <v>20228闽AU8195</v>
      </c>
    </row>
    <row r="384" customFormat="1" ht="20.1" customHeight="1" spans="1:10">
      <c r="A384" s="4">
        <f t="shared" si="45"/>
        <v>383</v>
      </c>
      <c r="B384" s="23">
        <v>44786</v>
      </c>
      <c r="C384" s="5">
        <v>121017</v>
      </c>
      <c r="D384" s="6" t="s">
        <v>71</v>
      </c>
      <c r="E384" s="25">
        <v>7</v>
      </c>
      <c r="F384" s="26">
        <f>IFERROR(IF(VLOOKUP(C384,水车基础信息!B$2:F$10,5,0)=0,"输入水车基础数据",VLOOKUP(C384,水车基础信息!B$2:F$10,5,0)*E384),"输入水车基础数据")</f>
        <v>71.015</v>
      </c>
      <c r="G384" s="35" t="s">
        <v>379</v>
      </c>
      <c r="H384" s="28"/>
      <c r="I384" s="30"/>
      <c r="J384" s="31" t="str">
        <f t="shared" si="44"/>
        <v>20228闽AU8195</v>
      </c>
    </row>
    <row r="385" customFormat="1" ht="20.1" customHeight="1" spans="1:10">
      <c r="A385" s="4">
        <f t="shared" si="45"/>
        <v>384</v>
      </c>
      <c r="B385" s="23">
        <v>44787</v>
      </c>
      <c r="C385" s="5">
        <v>121017</v>
      </c>
      <c r="D385" s="6" t="s">
        <v>71</v>
      </c>
      <c r="E385" s="25">
        <v>7</v>
      </c>
      <c r="F385" s="26">
        <f>IFERROR(IF(VLOOKUP(C385,水车基础信息!B$2:F$10,5,0)=0,"输入水车基础数据",VLOOKUP(C385,水车基础信息!B$2:F$10,5,0)*E385),"输入水车基础数据")</f>
        <v>71.015</v>
      </c>
      <c r="G385" s="35" t="s">
        <v>379</v>
      </c>
      <c r="H385" s="28"/>
      <c r="I385" s="30"/>
      <c r="J385" s="31" t="str">
        <f t="shared" si="44"/>
        <v>20228闽AU8195</v>
      </c>
    </row>
    <row r="386" customFormat="1" ht="20.1" customHeight="1" spans="1:10">
      <c r="A386" s="4">
        <f t="shared" si="45"/>
        <v>385</v>
      </c>
      <c r="B386" s="23">
        <v>44788</v>
      </c>
      <c r="C386" s="5">
        <v>121017</v>
      </c>
      <c r="D386" s="6" t="s">
        <v>71</v>
      </c>
      <c r="E386" s="25">
        <v>7</v>
      </c>
      <c r="F386" s="26">
        <f>IFERROR(IF(VLOOKUP(C386,水车基础信息!B$2:F$10,5,0)=0,"输入水车基础数据",VLOOKUP(C386,水车基础信息!B$2:F$10,5,0)*E386),"输入水车基础数据")</f>
        <v>71.015</v>
      </c>
      <c r="G386" s="35" t="s">
        <v>379</v>
      </c>
      <c r="H386" s="28"/>
      <c r="I386" s="30"/>
      <c r="J386" s="31" t="str">
        <f t="shared" si="44"/>
        <v>20228闽AU8195</v>
      </c>
    </row>
    <row r="387" customFormat="1" ht="20.1" customHeight="1" spans="1:10">
      <c r="A387" s="4">
        <f t="shared" si="45"/>
        <v>386</v>
      </c>
      <c r="B387" s="23">
        <v>44789</v>
      </c>
      <c r="C387" s="5">
        <v>121017</v>
      </c>
      <c r="D387" s="6" t="s">
        <v>71</v>
      </c>
      <c r="E387" s="25">
        <v>8</v>
      </c>
      <c r="F387" s="26">
        <f>IFERROR(IF(VLOOKUP(C387,水车基础信息!B$2:F$10,5,0)=0,"输入水车基础数据",VLOOKUP(C387,水车基础信息!B$2:F$10,5,0)*E387),"输入水车基础数据")</f>
        <v>81.16</v>
      </c>
      <c r="G387" s="35" t="s">
        <v>379</v>
      </c>
      <c r="H387" s="28"/>
      <c r="I387" s="30"/>
      <c r="J387" s="31" t="str">
        <f t="shared" si="44"/>
        <v>20228闽AU8195</v>
      </c>
    </row>
    <row r="388" customFormat="1" ht="20.1" customHeight="1" spans="1:10">
      <c r="A388" s="4">
        <f t="shared" si="45"/>
        <v>387</v>
      </c>
      <c r="B388" s="23">
        <v>44790</v>
      </c>
      <c r="C388" s="5">
        <v>121017</v>
      </c>
      <c r="D388" s="6" t="s">
        <v>71</v>
      </c>
      <c r="E388" s="25">
        <v>8</v>
      </c>
      <c r="F388" s="26">
        <f>IFERROR(IF(VLOOKUP(C388,水车基础信息!B$2:F$10,5,0)=0,"输入水车基础数据",VLOOKUP(C388,水车基础信息!B$2:F$10,5,0)*E388),"输入水车基础数据")</f>
        <v>81.16</v>
      </c>
      <c r="G388" s="35" t="s">
        <v>379</v>
      </c>
      <c r="H388" s="28"/>
      <c r="I388" s="30"/>
      <c r="J388" s="31" t="str">
        <f t="shared" si="44"/>
        <v>20228闽AU8195</v>
      </c>
    </row>
    <row r="389" customFormat="1" ht="20.1" customHeight="1" spans="1:10">
      <c r="A389" s="4">
        <f t="shared" si="45"/>
        <v>388</v>
      </c>
      <c r="B389" s="23">
        <v>44791</v>
      </c>
      <c r="C389" s="5">
        <v>121017</v>
      </c>
      <c r="D389" s="6" t="s">
        <v>71</v>
      </c>
      <c r="E389" s="25">
        <v>10</v>
      </c>
      <c r="F389" s="26">
        <f>IFERROR(IF(VLOOKUP(C389,水车基础信息!B$2:F$10,5,0)=0,"输入水车基础数据",VLOOKUP(C389,水车基础信息!B$2:F$10,5,0)*E389),"输入水车基础数据")</f>
        <v>101.45</v>
      </c>
      <c r="G389" s="35" t="s">
        <v>379</v>
      </c>
      <c r="H389" s="28"/>
      <c r="I389" s="30"/>
      <c r="J389" s="31" t="str">
        <f t="shared" si="44"/>
        <v>20228闽AU8195</v>
      </c>
    </row>
    <row r="390" customFormat="1" ht="20.1" customHeight="1" spans="1:10">
      <c r="A390" s="4">
        <f t="shared" si="45"/>
        <v>389</v>
      </c>
      <c r="B390" s="23">
        <v>44792</v>
      </c>
      <c r="C390" s="5">
        <v>121017</v>
      </c>
      <c r="D390" s="6" t="s">
        <v>71</v>
      </c>
      <c r="E390" s="25">
        <v>7</v>
      </c>
      <c r="F390" s="26">
        <f>IFERROR(IF(VLOOKUP(C390,水车基础信息!B$2:F$10,5,0)=0,"输入水车基础数据",VLOOKUP(C390,水车基础信息!B$2:F$10,5,0)*E390),"输入水车基础数据")</f>
        <v>71.015</v>
      </c>
      <c r="G390" s="35" t="s">
        <v>379</v>
      </c>
      <c r="H390" s="28"/>
      <c r="I390" s="30"/>
      <c r="J390" s="31" t="str">
        <f t="shared" si="44"/>
        <v>20228闽AU8195</v>
      </c>
    </row>
    <row r="391" customFormat="1" ht="20.1" customHeight="1" spans="1:10">
      <c r="A391" s="4">
        <f t="shared" ref="A391:A400" si="46">ROW()-1</f>
        <v>390</v>
      </c>
      <c r="B391" s="23">
        <v>44793</v>
      </c>
      <c r="C391" s="5">
        <v>121017</v>
      </c>
      <c r="D391" s="6" t="s">
        <v>71</v>
      </c>
      <c r="E391" s="25">
        <v>7</v>
      </c>
      <c r="F391" s="26">
        <f>IFERROR(IF(VLOOKUP(C391,水车基础信息!B$2:F$10,5,0)=0,"输入水车基础数据",VLOOKUP(C391,水车基础信息!B$2:F$10,5,0)*E391),"输入水车基础数据")</f>
        <v>71.015</v>
      </c>
      <c r="G391" s="35" t="s">
        <v>379</v>
      </c>
      <c r="H391" s="28"/>
      <c r="I391" s="30"/>
      <c r="J391" s="31" t="str">
        <f t="shared" si="44"/>
        <v>20228闽AU8195</v>
      </c>
    </row>
    <row r="392" customFormat="1" ht="20.1" customHeight="1" spans="1:10">
      <c r="A392" s="4">
        <f t="shared" si="46"/>
        <v>391</v>
      </c>
      <c r="B392" s="23">
        <v>44794</v>
      </c>
      <c r="C392" s="5">
        <v>121017</v>
      </c>
      <c r="D392" s="6" t="s">
        <v>71</v>
      </c>
      <c r="E392" s="25">
        <v>7</v>
      </c>
      <c r="F392" s="26">
        <f>IFERROR(IF(VLOOKUP(C392,水车基础信息!B$2:F$10,5,0)=0,"输入水车基础数据",VLOOKUP(C392,水车基础信息!B$2:F$10,5,0)*E392),"输入水车基础数据")</f>
        <v>71.015</v>
      </c>
      <c r="G392" s="35" t="s">
        <v>379</v>
      </c>
      <c r="H392" s="28"/>
      <c r="I392" s="30"/>
      <c r="J392" s="31" t="str">
        <f t="shared" si="44"/>
        <v>20228闽AU8195</v>
      </c>
    </row>
    <row r="393" customFormat="1" ht="20.1" customHeight="1" spans="1:10">
      <c r="A393" s="4">
        <f t="shared" si="46"/>
        <v>392</v>
      </c>
      <c r="B393" s="23">
        <v>44795</v>
      </c>
      <c r="C393" s="5">
        <v>121017</v>
      </c>
      <c r="D393" s="6" t="s">
        <v>71</v>
      </c>
      <c r="E393" s="25">
        <v>7</v>
      </c>
      <c r="F393" s="26">
        <f>IFERROR(IF(VLOOKUP(C393,水车基础信息!B$2:F$10,5,0)=0,"输入水车基础数据",VLOOKUP(C393,水车基础信息!B$2:F$10,5,0)*E393),"输入水车基础数据")</f>
        <v>71.015</v>
      </c>
      <c r="G393" s="35" t="s">
        <v>379</v>
      </c>
      <c r="H393" s="28"/>
      <c r="I393" s="30"/>
      <c r="J393" s="31" t="str">
        <f t="shared" si="44"/>
        <v>20228闽AU8195</v>
      </c>
    </row>
    <row r="394" customFormat="1" ht="20.1" customHeight="1" spans="1:10">
      <c r="A394" s="4">
        <f t="shared" si="46"/>
        <v>393</v>
      </c>
      <c r="B394" s="23">
        <v>44796</v>
      </c>
      <c r="C394" s="5">
        <v>121017</v>
      </c>
      <c r="D394" s="6" t="s">
        <v>71</v>
      </c>
      <c r="E394" s="25">
        <v>7</v>
      </c>
      <c r="F394" s="26">
        <f>IFERROR(IF(VLOOKUP(C394,水车基础信息!B$2:F$10,5,0)=0,"输入水车基础数据",VLOOKUP(C394,水车基础信息!B$2:F$10,5,0)*E394),"输入水车基础数据")</f>
        <v>71.015</v>
      </c>
      <c r="G394" s="35" t="s">
        <v>379</v>
      </c>
      <c r="H394" s="28"/>
      <c r="I394" s="30"/>
      <c r="J394" s="31" t="str">
        <f t="shared" si="44"/>
        <v>20228闽AU8195</v>
      </c>
    </row>
    <row r="395" customFormat="1" ht="20.1" customHeight="1" spans="1:10">
      <c r="A395" s="4">
        <f t="shared" si="46"/>
        <v>394</v>
      </c>
      <c r="B395" s="23">
        <v>44797</v>
      </c>
      <c r="C395" s="5">
        <v>121017</v>
      </c>
      <c r="D395" s="6" t="s">
        <v>71</v>
      </c>
      <c r="E395" s="25">
        <v>9</v>
      </c>
      <c r="F395" s="26">
        <f>IFERROR(IF(VLOOKUP(C395,水车基础信息!B$2:F$10,5,0)=0,"输入水车基础数据",VLOOKUP(C395,水车基础信息!B$2:F$10,5,0)*E395),"输入水车基础数据")</f>
        <v>91.305</v>
      </c>
      <c r="G395" s="35" t="s">
        <v>379</v>
      </c>
      <c r="H395" s="28"/>
      <c r="I395" s="30"/>
      <c r="J395" s="31" t="str">
        <f t="shared" si="44"/>
        <v>20228闽AU8195</v>
      </c>
    </row>
    <row r="396" customFormat="1" ht="20.1" customHeight="1" spans="1:10">
      <c r="A396" s="4">
        <f t="shared" si="46"/>
        <v>395</v>
      </c>
      <c r="B396" s="23">
        <v>44798</v>
      </c>
      <c r="C396" s="5">
        <v>121017</v>
      </c>
      <c r="D396" s="6" t="s">
        <v>71</v>
      </c>
      <c r="E396" s="25">
        <v>7</v>
      </c>
      <c r="F396" s="26">
        <f>IFERROR(IF(VLOOKUP(C396,水车基础信息!B$2:F$10,5,0)=0,"输入水车基础数据",VLOOKUP(C396,水车基础信息!B$2:F$10,5,0)*E396),"输入水车基础数据")</f>
        <v>71.015</v>
      </c>
      <c r="G396" s="7" t="s">
        <v>168</v>
      </c>
      <c r="H396" s="28"/>
      <c r="I396" s="30"/>
      <c r="J396" s="31" t="str">
        <f t="shared" si="44"/>
        <v>20228闽AU8195</v>
      </c>
    </row>
    <row r="397" customFormat="1" ht="20.1" customHeight="1" spans="1:10">
      <c r="A397" s="4">
        <f t="shared" si="46"/>
        <v>396</v>
      </c>
      <c r="B397" s="23">
        <v>44799</v>
      </c>
      <c r="C397" s="5">
        <v>121017</v>
      </c>
      <c r="D397" s="6" t="s">
        <v>71</v>
      </c>
      <c r="E397" s="25">
        <v>7</v>
      </c>
      <c r="F397" s="26">
        <f>IFERROR(IF(VLOOKUP(C397,水车基础信息!B$2:F$10,5,0)=0,"输入水车基础数据",VLOOKUP(C397,水车基础信息!B$2:F$10,5,0)*E397),"输入水车基础数据")</f>
        <v>71.015</v>
      </c>
      <c r="G397" s="7" t="s">
        <v>168</v>
      </c>
      <c r="H397" s="28"/>
      <c r="I397" s="30"/>
      <c r="J397" s="31" t="str">
        <f t="shared" si="44"/>
        <v>20228闽AU8195</v>
      </c>
    </row>
    <row r="398" customFormat="1" ht="20.1" customHeight="1" spans="1:10">
      <c r="A398" s="4">
        <f t="shared" si="46"/>
        <v>397</v>
      </c>
      <c r="B398" s="23">
        <v>44800</v>
      </c>
      <c r="C398" s="5">
        <v>121017</v>
      </c>
      <c r="D398" s="6" t="s">
        <v>71</v>
      </c>
      <c r="E398" s="25">
        <v>7</v>
      </c>
      <c r="F398" s="26">
        <f>IFERROR(IF(VLOOKUP(C398,水车基础信息!B$2:F$10,5,0)=0,"输入水车基础数据",VLOOKUP(C398,水车基础信息!B$2:F$10,5,0)*E398),"输入水车基础数据")</f>
        <v>71.015</v>
      </c>
      <c r="G398" s="7" t="s">
        <v>168</v>
      </c>
      <c r="H398" s="28"/>
      <c r="I398" s="30"/>
      <c r="J398" s="31" t="str">
        <f t="shared" si="44"/>
        <v>20228闽AU8195</v>
      </c>
    </row>
    <row r="399" customFormat="1" ht="20.1" customHeight="1" spans="1:10">
      <c r="A399" s="4">
        <f t="shared" si="46"/>
        <v>398</v>
      </c>
      <c r="B399" s="23">
        <v>44801</v>
      </c>
      <c r="C399" s="5">
        <v>121017</v>
      </c>
      <c r="D399" s="6" t="s">
        <v>71</v>
      </c>
      <c r="E399" s="25">
        <v>7</v>
      </c>
      <c r="F399" s="26">
        <f>IFERROR(IF(VLOOKUP(C399,水车基础信息!B$2:F$10,5,0)=0,"输入水车基础数据",VLOOKUP(C399,水车基础信息!B$2:F$10,5,0)*E399),"输入水车基础数据")</f>
        <v>71.015</v>
      </c>
      <c r="G399" s="7" t="s">
        <v>168</v>
      </c>
      <c r="H399" s="28"/>
      <c r="I399" s="30"/>
      <c r="J399" s="31" t="str">
        <f t="shared" si="44"/>
        <v>20228闽AU8195</v>
      </c>
    </row>
    <row r="400" customFormat="1" ht="20.1" customHeight="1" spans="1:10">
      <c r="A400" s="4">
        <f t="shared" si="46"/>
        <v>399</v>
      </c>
      <c r="B400" s="23">
        <v>44802</v>
      </c>
      <c r="C400" s="5">
        <v>121017</v>
      </c>
      <c r="D400" s="6" t="s">
        <v>71</v>
      </c>
      <c r="E400" s="25">
        <v>7</v>
      </c>
      <c r="F400" s="26">
        <f>IFERROR(IF(VLOOKUP(C400,水车基础信息!B$2:F$10,5,0)=0,"输入水车基础数据",VLOOKUP(C400,水车基础信息!B$2:F$10,5,0)*E400),"输入水车基础数据")</f>
        <v>71.015</v>
      </c>
      <c r="G400" s="7" t="s">
        <v>168</v>
      </c>
      <c r="H400" s="28"/>
      <c r="I400" s="30"/>
      <c r="J400" s="31" t="str">
        <f t="shared" si="44"/>
        <v>20228闽AU8195</v>
      </c>
    </row>
    <row r="401" customFormat="1" ht="20.1" customHeight="1" spans="1:10">
      <c r="A401" s="4">
        <f t="shared" ref="A401:A410" si="47">ROW()-1</f>
        <v>400</v>
      </c>
      <c r="B401" s="23">
        <v>44803</v>
      </c>
      <c r="C401" s="5">
        <v>121017</v>
      </c>
      <c r="D401" s="6" t="s">
        <v>71</v>
      </c>
      <c r="E401" s="25">
        <v>8</v>
      </c>
      <c r="F401" s="26">
        <f>IFERROR(IF(VLOOKUP(C401,水车基础信息!B$2:F$10,5,0)=0,"输入水车基础数据",VLOOKUP(C401,水车基础信息!B$2:F$10,5,0)*E401),"输入水车基础数据")</f>
        <v>81.16</v>
      </c>
      <c r="G401" s="7" t="s">
        <v>168</v>
      </c>
      <c r="H401" s="28"/>
      <c r="I401" s="30"/>
      <c r="J401" s="31" t="str">
        <f t="shared" si="44"/>
        <v>20228闽AU8195</v>
      </c>
    </row>
    <row r="402" customFormat="1" ht="20.1" customHeight="1" spans="1:10">
      <c r="A402" s="4">
        <f t="shared" si="47"/>
        <v>401</v>
      </c>
      <c r="B402" s="23">
        <v>44804</v>
      </c>
      <c r="C402" s="5">
        <v>121017</v>
      </c>
      <c r="D402" s="6" t="s">
        <v>71</v>
      </c>
      <c r="E402" s="25">
        <v>10</v>
      </c>
      <c r="F402" s="26">
        <f>IFERROR(IF(VLOOKUP(C402,水车基础信息!B$2:F$10,5,0)=0,"输入水车基础数据",VLOOKUP(C402,水车基础信息!B$2:F$10,5,0)*E402),"输入水车基础数据")</f>
        <v>101.45</v>
      </c>
      <c r="G402" s="7" t="s">
        <v>168</v>
      </c>
      <c r="H402" s="28"/>
      <c r="I402" s="30"/>
      <c r="J402" s="31" t="str">
        <f t="shared" si="44"/>
        <v>20228闽AU8195</v>
      </c>
    </row>
    <row r="403" customFormat="1" ht="20.1" customHeight="1" spans="1:10">
      <c r="A403" s="4">
        <f t="shared" si="47"/>
        <v>402</v>
      </c>
      <c r="B403" s="23">
        <v>44774</v>
      </c>
      <c r="C403" s="34">
        <v>121019</v>
      </c>
      <c r="D403" s="32" t="s">
        <v>72</v>
      </c>
      <c r="E403" s="25">
        <v>7</v>
      </c>
      <c r="F403" s="26">
        <f>IFERROR(IF(VLOOKUP(C403,水车基础信息!B$2:F$10,5,0)=0,"输入水车基础数据",VLOOKUP(C403,水车基础信息!B$2:F$10,5,0)*E403),"输入水车基础数据")</f>
        <v>71.015</v>
      </c>
      <c r="G403" s="33" t="s">
        <v>345</v>
      </c>
      <c r="H403" s="28"/>
      <c r="I403" s="30"/>
      <c r="J403" s="31" t="str">
        <f t="shared" si="44"/>
        <v>20228闽AU9653</v>
      </c>
    </row>
    <row r="404" customFormat="1" ht="20.1" customHeight="1" spans="1:10">
      <c r="A404" s="4">
        <f t="shared" si="47"/>
        <v>403</v>
      </c>
      <c r="B404" s="23">
        <v>44775</v>
      </c>
      <c r="C404" s="34">
        <v>121020</v>
      </c>
      <c r="D404" s="32" t="s">
        <v>72</v>
      </c>
      <c r="E404" s="25">
        <v>10</v>
      </c>
      <c r="F404" s="26">
        <f>IFERROR(IF(VLOOKUP(C404,水车基础信息!B$2:F$10,5,0)=0,"输入水车基础数据",VLOOKUP(C404,水车基础信息!B$2:F$10,5,0)*E404),"输入水车基础数据")</f>
        <v>101.45</v>
      </c>
      <c r="G404" s="33" t="s">
        <v>345</v>
      </c>
      <c r="H404" s="28"/>
      <c r="I404" s="30"/>
      <c r="J404" s="31" t="str">
        <f t="shared" ref="J404:J435" si="48">YEAR(B404)&amp;MONTH(B404)&amp;D404</f>
        <v>20228闽AU9653</v>
      </c>
    </row>
    <row r="405" customFormat="1" ht="20.1" customHeight="1" spans="1:10">
      <c r="A405" s="4">
        <f t="shared" si="47"/>
        <v>404</v>
      </c>
      <c r="B405" s="23">
        <v>44776</v>
      </c>
      <c r="C405" s="34">
        <v>121021</v>
      </c>
      <c r="D405" s="32" t="s">
        <v>72</v>
      </c>
      <c r="E405" s="25">
        <v>11</v>
      </c>
      <c r="F405" s="26">
        <f>IFERROR(IF(VLOOKUP(C405,水车基础信息!B$2:F$10,5,0)=0,"输入水车基础数据",VLOOKUP(C405,水车基础信息!B$2:F$10,5,0)*E405),"输入水车基础数据")</f>
        <v>111.595</v>
      </c>
      <c r="G405" s="33" t="s">
        <v>345</v>
      </c>
      <c r="H405" s="28"/>
      <c r="I405" s="30"/>
      <c r="J405" s="31" t="str">
        <f t="shared" si="48"/>
        <v>20228闽AU9653</v>
      </c>
    </row>
    <row r="406" customFormat="1" ht="20.1" customHeight="1" spans="1:10">
      <c r="A406" s="4">
        <f t="shared" si="47"/>
        <v>405</v>
      </c>
      <c r="B406" s="23">
        <v>44777</v>
      </c>
      <c r="C406" s="34">
        <v>121019</v>
      </c>
      <c r="D406" s="32" t="s">
        <v>72</v>
      </c>
      <c r="E406" s="25">
        <v>9</v>
      </c>
      <c r="F406" s="26">
        <f>IFERROR(IF(VLOOKUP(C406,水车基础信息!B$2:F$10,5,0)=0,"输入水车基础数据",VLOOKUP(C406,水车基础信息!B$2:F$10,5,0)*E406),"输入水车基础数据")</f>
        <v>91.305</v>
      </c>
      <c r="G406" s="33" t="s">
        <v>345</v>
      </c>
      <c r="H406" s="28"/>
      <c r="I406" s="30"/>
      <c r="J406" s="31" t="str">
        <f t="shared" si="48"/>
        <v>20228闽AU9653</v>
      </c>
    </row>
    <row r="407" customFormat="1" ht="20.1" customHeight="1" spans="1:10">
      <c r="A407" s="4">
        <f t="shared" si="47"/>
        <v>406</v>
      </c>
      <c r="B407" s="23">
        <v>44778</v>
      </c>
      <c r="C407" s="34">
        <v>121019</v>
      </c>
      <c r="D407" s="32" t="s">
        <v>72</v>
      </c>
      <c r="E407" s="25">
        <v>10</v>
      </c>
      <c r="F407" s="26">
        <f>IFERROR(IF(VLOOKUP(C407,水车基础信息!B$2:F$10,5,0)=0,"输入水车基础数据",VLOOKUP(C407,水车基础信息!B$2:F$10,5,0)*E407),"输入水车基础数据")</f>
        <v>101.45</v>
      </c>
      <c r="G407" s="33" t="s">
        <v>345</v>
      </c>
      <c r="H407" s="28"/>
      <c r="I407" s="30"/>
      <c r="J407" s="31" t="str">
        <f t="shared" si="48"/>
        <v>20228闽AU9653</v>
      </c>
    </row>
    <row r="408" customFormat="1" ht="20.1" customHeight="1" spans="1:10">
      <c r="A408" s="4">
        <f t="shared" si="47"/>
        <v>407</v>
      </c>
      <c r="B408" s="23">
        <v>44779</v>
      </c>
      <c r="C408" s="34">
        <v>121019</v>
      </c>
      <c r="D408" s="32" t="s">
        <v>72</v>
      </c>
      <c r="E408" s="25">
        <v>9</v>
      </c>
      <c r="F408" s="26">
        <f>IFERROR(IF(VLOOKUP(C408,水车基础信息!B$2:F$10,5,0)=0,"输入水车基础数据",VLOOKUP(C408,水车基础信息!B$2:F$10,5,0)*E408),"输入水车基础数据")</f>
        <v>91.305</v>
      </c>
      <c r="G408" s="33" t="s">
        <v>345</v>
      </c>
      <c r="H408" s="28"/>
      <c r="I408" s="30"/>
      <c r="J408" s="31" t="str">
        <f t="shared" si="48"/>
        <v>20228闽AU9653</v>
      </c>
    </row>
    <row r="409" customFormat="1" ht="20.1" customHeight="1" spans="1:10">
      <c r="A409" s="4">
        <f t="shared" si="47"/>
        <v>408</v>
      </c>
      <c r="B409" s="23">
        <v>44780</v>
      </c>
      <c r="C409" s="34">
        <v>121019</v>
      </c>
      <c r="D409" s="32" t="s">
        <v>72</v>
      </c>
      <c r="E409" s="25">
        <v>8</v>
      </c>
      <c r="F409" s="26">
        <f>IFERROR(IF(VLOOKUP(C409,水车基础信息!B$2:F$10,5,0)=0,"输入水车基础数据",VLOOKUP(C409,水车基础信息!B$2:F$10,5,0)*E409),"输入水车基础数据")</f>
        <v>81.16</v>
      </c>
      <c r="G409" s="33" t="s">
        <v>345</v>
      </c>
      <c r="H409" s="28"/>
      <c r="I409" s="30"/>
      <c r="J409" s="31" t="str">
        <f t="shared" si="48"/>
        <v>20228闽AU9653</v>
      </c>
    </row>
    <row r="410" customFormat="1" ht="20.1" customHeight="1" spans="1:10">
      <c r="A410" s="4">
        <f t="shared" si="47"/>
        <v>409</v>
      </c>
      <c r="B410" s="23">
        <v>44781</v>
      </c>
      <c r="C410" s="34">
        <v>121019</v>
      </c>
      <c r="D410" s="32" t="s">
        <v>72</v>
      </c>
      <c r="E410" s="25">
        <v>8</v>
      </c>
      <c r="F410" s="26">
        <f>IFERROR(IF(VLOOKUP(C410,水车基础信息!B$2:F$10,5,0)=0,"输入水车基础数据",VLOOKUP(C410,水车基础信息!B$2:F$10,5,0)*E410),"输入水车基础数据")</f>
        <v>81.16</v>
      </c>
      <c r="G410" s="33" t="s">
        <v>345</v>
      </c>
      <c r="H410" s="28"/>
      <c r="I410" s="30"/>
      <c r="J410" s="31" t="str">
        <f t="shared" si="48"/>
        <v>20228闽AU9653</v>
      </c>
    </row>
    <row r="411" customFormat="1" ht="20.1" customHeight="1" spans="1:10">
      <c r="A411" s="4">
        <f t="shared" ref="A411:A420" si="49">ROW()-1</f>
        <v>410</v>
      </c>
      <c r="B411" s="23">
        <v>44782</v>
      </c>
      <c r="C411" s="34">
        <v>121019</v>
      </c>
      <c r="D411" s="32" t="s">
        <v>72</v>
      </c>
      <c r="E411" s="25">
        <v>9</v>
      </c>
      <c r="F411" s="26">
        <f>IFERROR(IF(VLOOKUP(C411,水车基础信息!B$2:F$10,5,0)=0,"输入水车基础数据",VLOOKUP(C411,水车基础信息!B$2:F$10,5,0)*E411),"输入水车基础数据")</f>
        <v>91.305</v>
      </c>
      <c r="G411" s="33" t="s">
        <v>345</v>
      </c>
      <c r="H411" s="28"/>
      <c r="I411" s="30"/>
      <c r="J411" s="31" t="str">
        <f t="shared" si="48"/>
        <v>20228闽AU9653</v>
      </c>
    </row>
    <row r="412" customFormat="1" ht="20.1" customHeight="1" spans="1:10">
      <c r="A412" s="4">
        <f t="shared" si="49"/>
        <v>411</v>
      </c>
      <c r="B412" s="23">
        <v>44783</v>
      </c>
      <c r="C412" s="34">
        <v>121019</v>
      </c>
      <c r="D412" s="32" t="s">
        <v>72</v>
      </c>
      <c r="E412" s="25">
        <v>8</v>
      </c>
      <c r="F412" s="26">
        <f>IFERROR(IF(VLOOKUP(C412,水车基础信息!B$2:F$10,5,0)=0,"输入水车基础数据",VLOOKUP(C412,水车基础信息!B$2:F$10,5,0)*E412),"输入水车基础数据")</f>
        <v>81.16</v>
      </c>
      <c r="G412" s="33" t="s">
        <v>345</v>
      </c>
      <c r="H412" s="28"/>
      <c r="I412" s="30"/>
      <c r="J412" s="31" t="str">
        <f t="shared" si="48"/>
        <v>20228闽AU9653</v>
      </c>
    </row>
    <row r="413" customFormat="1" ht="20.1" customHeight="1" spans="1:10">
      <c r="A413" s="4">
        <f t="shared" si="49"/>
        <v>412</v>
      </c>
      <c r="B413" s="23">
        <v>44784</v>
      </c>
      <c r="C413" s="34">
        <v>121019</v>
      </c>
      <c r="D413" s="32" t="s">
        <v>72</v>
      </c>
      <c r="E413" s="25">
        <v>7</v>
      </c>
      <c r="F413" s="26">
        <f>IFERROR(IF(VLOOKUP(C413,水车基础信息!B$2:F$10,5,0)=0,"输入水车基础数据",VLOOKUP(C413,水车基础信息!B$2:F$10,5,0)*E413),"输入水车基础数据")</f>
        <v>71.015</v>
      </c>
      <c r="G413" s="33" t="s">
        <v>345</v>
      </c>
      <c r="H413" s="28"/>
      <c r="I413" s="30"/>
      <c r="J413" s="31" t="str">
        <f t="shared" si="48"/>
        <v>20228闽AU9653</v>
      </c>
    </row>
    <row r="414" customFormat="1" ht="20.1" customHeight="1" spans="1:10">
      <c r="A414" s="4">
        <f t="shared" si="49"/>
        <v>413</v>
      </c>
      <c r="B414" s="23">
        <v>44785</v>
      </c>
      <c r="C414" s="34">
        <v>121019</v>
      </c>
      <c r="D414" s="32" t="s">
        <v>72</v>
      </c>
      <c r="E414" s="25">
        <v>7</v>
      </c>
      <c r="F414" s="26">
        <f>IFERROR(IF(VLOOKUP(C414,水车基础信息!B$2:F$10,5,0)=0,"输入水车基础数据",VLOOKUP(C414,水车基础信息!B$2:F$10,5,0)*E414),"输入水车基础数据")</f>
        <v>71.015</v>
      </c>
      <c r="G414" s="33" t="s">
        <v>345</v>
      </c>
      <c r="H414" s="28"/>
      <c r="I414" s="30"/>
      <c r="J414" s="31" t="str">
        <f t="shared" si="48"/>
        <v>20228闽AU9653</v>
      </c>
    </row>
    <row r="415" customFormat="1" ht="20.1" customHeight="1" spans="1:10">
      <c r="A415" s="4">
        <f t="shared" si="49"/>
        <v>414</v>
      </c>
      <c r="B415" s="23">
        <v>44786</v>
      </c>
      <c r="C415" s="34">
        <v>121019</v>
      </c>
      <c r="D415" s="32" t="s">
        <v>72</v>
      </c>
      <c r="E415" s="25">
        <v>8</v>
      </c>
      <c r="F415" s="26">
        <f>IFERROR(IF(VLOOKUP(C415,水车基础信息!B$2:F$10,5,0)=0,"输入水车基础数据",VLOOKUP(C415,水车基础信息!B$2:F$10,5,0)*E415),"输入水车基础数据")</f>
        <v>81.16</v>
      </c>
      <c r="G415" s="33" t="s">
        <v>345</v>
      </c>
      <c r="H415" s="28"/>
      <c r="I415" s="30"/>
      <c r="J415" s="31" t="str">
        <f t="shared" si="48"/>
        <v>20228闽AU9653</v>
      </c>
    </row>
    <row r="416" customFormat="1" ht="20.1" customHeight="1" spans="1:10">
      <c r="A416" s="4">
        <f t="shared" si="49"/>
        <v>415</v>
      </c>
      <c r="B416" s="23">
        <v>44787</v>
      </c>
      <c r="C416" s="34">
        <v>121019</v>
      </c>
      <c r="D416" s="32" t="s">
        <v>72</v>
      </c>
      <c r="E416" s="25">
        <v>8</v>
      </c>
      <c r="F416" s="26">
        <f>IFERROR(IF(VLOOKUP(C416,水车基础信息!B$2:F$10,5,0)=0,"输入水车基础数据",VLOOKUP(C416,水车基础信息!B$2:F$10,5,0)*E416),"输入水车基础数据")</f>
        <v>81.16</v>
      </c>
      <c r="G416" s="33" t="s">
        <v>345</v>
      </c>
      <c r="H416" s="28"/>
      <c r="I416" s="30"/>
      <c r="J416" s="31" t="str">
        <f t="shared" si="48"/>
        <v>20228闽AU9653</v>
      </c>
    </row>
    <row r="417" customFormat="1" ht="20.1" customHeight="1" spans="1:10">
      <c r="A417" s="4">
        <f t="shared" si="49"/>
        <v>416</v>
      </c>
      <c r="B417" s="23">
        <v>44788</v>
      </c>
      <c r="C417" s="34">
        <v>121019</v>
      </c>
      <c r="D417" s="32" t="s">
        <v>72</v>
      </c>
      <c r="E417" s="25">
        <v>7</v>
      </c>
      <c r="F417" s="26">
        <f>IFERROR(IF(VLOOKUP(C417,水车基础信息!B$2:F$10,5,0)=0,"输入水车基础数据",VLOOKUP(C417,水车基础信息!B$2:F$10,5,0)*E417),"输入水车基础数据")</f>
        <v>71.015</v>
      </c>
      <c r="G417" s="33" t="s">
        <v>345</v>
      </c>
      <c r="H417" s="28"/>
      <c r="I417" s="30"/>
      <c r="J417" s="31" t="str">
        <f t="shared" si="48"/>
        <v>20228闽AU9653</v>
      </c>
    </row>
    <row r="418" customFormat="1" ht="20.1" customHeight="1" spans="1:10">
      <c r="A418" s="4">
        <f t="shared" si="49"/>
        <v>417</v>
      </c>
      <c r="B418" s="23">
        <v>44789</v>
      </c>
      <c r="C418" s="34">
        <v>121019</v>
      </c>
      <c r="D418" s="32" t="s">
        <v>72</v>
      </c>
      <c r="E418" s="25">
        <v>9</v>
      </c>
      <c r="F418" s="26">
        <f>IFERROR(IF(VLOOKUP(C418,水车基础信息!B$2:F$10,5,0)=0,"输入水车基础数据",VLOOKUP(C418,水车基础信息!B$2:F$10,5,0)*E418),"输入水车基础数据")</f>
        <v>91.305</v>
      </c>
      <c r="G418" s="33" t="s">
        <v>345</v>
      </c>
      <c r="H418" s="28"/>
      <c r="I418" s="30"/>
      <c r="J418" s="31" t="str">
        <f t="shared" si="48"/>
        <v>20228闽AU9653</v>
      </c>
    </row>
    <row r="419" customFormat="1" ht="20.1" customHeight="1" spans="1:10">
      <c r="A419" s="4">
        <f t="shared" si="49"/>
        <v>418</v>
      </c>
      <c r="B419" s="23">
        <v>44790</v>
      </c>
      <c r="C419" s="34">
        <v>121019</v>
      </c>
      <c r="D419" s="32" t="s">
        <v>72</v>
      </c>
      <c r="E419" s="25">
        <v>9</v>
      </c>
      <c r="F419" s="26">
        <f>IFERROR(IF(VLOOKUP(C419,水车基础信息!B$2:F$10,5,0)=0,"输入水车基础数据",VLOOKUP(C419,水车基础信息!B$2:F$10,5,0)*E419),"输入水车基础数据")</f>
        <v>91.305</v>
      </c>
      <c r="G419" s="33" t="s">
        <v>345</v>
      </c>
      <c r="H419" s="28"/>
      <c r="I419" s="30"/>
      <c r="J419" s="31" t="str">
        <f t="shared" si="48"/>
        <v>20228闽AU9653</v>
      </c>
    </row>
    <row r="420" customFormat="1" ht="20.1" customHeight="1" spans="1:10">
      <c r="A420" s="4">
        <f t="shared" si="49"/>
        <v>419</v>
      </c>
      <c r="B420" s="23">
        <v>44791</v>
      </c>
      <c r="C420" s="34">
        <v>121019</v>
      </c>
      <c r="D420" s="32" t="s">
        <v>72</v>
      </c>
      <c r="E420" s="25">
        <v>8</v>
      </c>
      <c r="F420" s="26">
        <f>IFERROR(IF(VLOOKUP(C420,水车基础信息!B$2:F$10,5,0)=0,"输入水车基础数据",VLOOKUP(C420,水车基础信息!B$2:F$10,5,0)*E420),"输入水车基础数据")</f>
        <v>81.16</v>
      </c>
      <c r="G420" s="33" t="s">
        <v>345</v>
      </c>
      <c r="H420" s="28"/>
      <c r="I420" s="30"/>
      <c r="J420" s="31" t="str">
        <f t="shared" si="48"/>
        <v>20228闽AU9653</v>
      </c>
    </row>
    <row r="421" customFormat="1" ht="20.1" customHeight="1" spans="1:10">
      <c r="A421" s="4">
        <f t="shared" ref="A421:A430" si="50">ROW()-1</f>
        <v>420</v>
      </c>
      <c r="B421" s="23">
        <v>44792</v>
      </c>
      <c r="C421" s="34">
        <v>121019</v>
      </c>
      <c r="D421" s="32" t="s">
        <v>72</v>
      </c>
      <c r="E421" s="25">
        <v>9</v>
      </c>
      <c r="F421" s="26">
        <f>IFERROR(IF(VLOOKUP(C421,水车基础信息!B$2:F$10,5,0)=0,"输入水车基础数据",VLOOKUP(C421,水车基础信息!B$2:F$10,5,0)*E421),"输入水车基础数据")</f>
        <v>91.305</v>
      </c>
      <c r="G421" s="33" t="s">
        <v>345</v>
      </c>
      <c r="H421" s="28"/>
      <c r="I421" s="30"/>
      <c r="J421" s="31" t="str">
        <f t="shared" si="48"/>
        <v>20228闽AU9653</v>
      </c>
    </row>
    <row r="422" customFormat="1" ht="20.1" customHeight="1" spans="1:10">
      <c r="A422" s="4">
        <f t="shared" si="50"/>
        <v>421</v>
      </c>
      <c r="B422" s="23">
        <v>44793</v>
      </c>
      <c r="C422" s="34">
        <v>121019</v>
      </c>
      <c r="D422" s="32" t="s">
        <v>72</v>
      </c>
      <c r="E422" s="25">
        <v>8</v>
      </c>
      <c r="F422" s="26">
        <f>IFERROR(IF(VLOOKUP(C422,水车基础信息!B$2:F$10,5,0)=0,"输入水车基础数据",VLOOKUP(C422,水车基础信息!B$2:F$10,5,0)*E422),"输入水车基础数据")</f>
        <v>81.16</v>
      </c>
      <c r="G422" s="33" t="s">
        <v>345</v>
      </c>
      <c r="H422" s="28"/>
      <c r="I422" s="30"/>
      <c r="J422" s="31" t="str">
        <f t="shared" si="48"/>
        <v>20228闽AU9653</v>
      </c>
    </row>
    <row r="423" customFormat="1" ht="20.1" customHeight="1" spans="1:10">
      <c r="A423" s="4">
        <f t="shared" si="50"/>
        <v>422</v>
      </c>
      <c r="B423" s="23">
        <v>44794</v>
      </c>
      <c r="C423" s="34">
        <v>121019</v>
      </c>
      <c r="D423" s="32" t="s">
        <v>72</v>
      </c>
      <c r="E423" s="25">
        <v>9</v>
      </c>
      <c r="F423" s="26">
        <f>IFERROR(IF(VLOOKUP(C423,水车基础信息!B$2:F$10,5,0)=0,"输入水车基础数据",VLOOKUP(C423,水车基础信息!B$2:F$10,5,0)*E423),"输入水车基础数据")</f>
        <v>91.305</v>
      </c>
      <c r="G423" s="33" t="s">
        <v>345</v>
      </c>
      <c r="H423" s="28"/>
      <c r="I423" s="30"/>
      <c r="J423" s="31" t="str">
        <f t="shared" si="48"/>
        <v>20228闽AU9653</v>
      </c>
    </row>
    <row r="424" customFormat="1" ht="20.1" customHeight="1" spans="1:10">
      <c r="A424" s="4">
        <f t="shared" si="50"/>
        <v>423</v>
      </c>
      <c r="B424" s="23">
        <v>44795</v>
      </c>
      <c r="C424" s="34">
        <v>121019</v>
      </c>
      <c r="D424" s="32" t="s">
        <v>72</v>
      </c>
      <c r="E424" s="25">
        <v>8</v>
      </c>
      <c r="F424" s="26">
        <f>IFERROR(IF(VLOOKUP(C424,水车基础信息!B$2:F$10,5,0)=0,"输入水车基础数据",VLOOKUP(C424,水车基础信息!B$2:F$10,5,0)*E424),"输入水车基础数据")</f>
        <v>81.16</v>
      </c>
      <c r="G424" s="33" t="s">
        <v>345</v>
      </c>
      <c r="H424" s="28"/>
      <c r="I424" s="30"/>
      <c r="J424" s="31" t="str">
        <f t="shared" si="48"/>
        <v>20228闽AU9653</v>
      </c>
    </row>
    <row r="425" customFormat="1" ht="20.1" customHeight="1" spans="1:10">
      <c r="A425" s="4">
        <f t="shared" si="50"/>
        <v>424</v>
      </c>
      <c r="B425" s="23">
        <v>44796</v>
      </c>
      <c r="C425" s="34">
        <v>121019</v>
      </c>
      <c r="D425" s="32" t="s">
        <v>72</v>
      </c>
      <c r="E425" s="25">
        <v>9</v>
      </c>
      <c r="F425" s="26">
        <f>IFERROR(IF(VLOOKUP(C425,水车基础信息!B$2:F$10,5,0)=0,"输入水车基础数据",VLOOKUP(C425,水车基础信息!B$2:F$10,5,0)*E425),"输入水车基础数据")</f>
        <v>91.305</v>
      </c>
      <c r="G425" s="33" t="s">
        <v>345</v>
      </c>
      <c r="H425" s="28"/>
      <c r="I425" s="30"/>
      <c r="J425" s="31" t="str">
        <f t="shared" si="48"/>
        <v>20228闽AU9653</v>
      </c>
    </row>
    <row r="426" customFormat="1" ht="20.1" customHeight="1" spans="1:10">
      <c r="A426" s="4">
        <f t="shared" si="50"/>
        <v>425</v>
      </c>
      <c r="B426" s="23">
        <v>44797</v>
      </c>
      <c r="C426" s="34">
        <v>121019</v>
      </c>
      <c r="D426" s="32" t="s">
        <v>72</v>
      </c>
      <c r="E426" s="25">
        <v>9</v>
      </c>
      <c r="F426" s="26">
        <f>IFERROR(IF(VLOOKUP(C426,水车基础信息!B$2:F$10,5,0)=0,"输入水车基础数据",VLOOKUP(C426,水车基础信息!B$2:F$10,5,0)*E426),"输入水车基础数据")</f>
        <v>91.305</v>
      </c>
      <c r="G426" s="33" t="s">
        <v>345</v>
      </c>
      <c r="H426" s="28"/>
      <c r="I426" s="30"/>
      <c r="J426" s="31" t="str">
        <f t="shared" si="48"/>
        <v>20228闽AU9653</v>
      </c>
    </row>
    <row r="427" customFormat="1" ht="20.1" customHeight="1" spans="1:10">
      <c r="A427" s="4">
        <f t="shared" si="50"/>
        <v>426</v>
      </c>
      <c r="B427" s="23">
        <v>44798</v>
      </c>
      <c r="C427" s="34">
        <v>121019</v>
      </c>
      <c r="D427" s="32" t="s">
        <v>72</v>
      </c>
      <c r="E427" s="25">
        <v>8</v>
      </c>
      <c r="F427" s="26">
        <f>IFERROR(IF(VLOOKUP(C427,水车基础信息!B$2:F$10,5,0)=0,"输入水车基础数据",VLOOKUP(C427,水车基础信息!B$2:F$10,5,0)*E427),"输入水车基础数据")</f>
        <v>81.16</v>
      </c>
      <c r="G427" s="33" t="s">
        <v>345</v>
      </c>
      <c r="H427" s="28"/>
      <c r="I427" s="30"/>
      <c r="J427" s="31" t="str">
        <f t="shared" si="48"/>
        <v>20228闽AU9653</v>
      </c>
    </row>
    <row r="428" customFormat="1" ht="20.1" customHeight="1" spans="1:10">
      <c r="A428" s="4">
        <f t="shared" si="50"/>
        <v>427</v>
      </c>
      <c r="B428" s="23">
        <v>44799</v>
      </c>
      <c r="C428" s="34">
        <v>121019</v>
      </c>
      <c r="D428" s="32" t="s">
        <v>72</v>
      </c>
      <c r="E428" s="25">
        <v>9</v>
      </c>
      <c r="F428" s="26">
        <f>IFERROR(IF(VLOOKUP(C428,水车基础信息!B$2:F$10,5,0)=0,"输入水车基础数据",VLOOKUP(C428,水车基础信息!B$2:F$10,5,0)*E428),"输入水车基础数据")</f>
        <v>91.305</v>
      </c>
      <c r="G428" s="33" t="s">
        <v>345</v>
      </c>
      <c r="H428" s="28"/>
      <c r="I428" s="30"/>
      <c r="J428" s="31" t="str">
        <f t="shared" si="48"/>
        <v>20228闽AU9653</v>
      </c>
    </row>
    <row r="429" customFormat="1" ht="20.1" customHeight="1" spans="1:10">
      <c r="A429" s="4">
        <f t="shared" si="50"/>
        <v>428</v>
      </c>
      <c r="B429" s="23">
        <v>44800</v>
      </c>
      <c r="C429" s="34">
        <v>121019</v>
      </c>
      <c r="D429" s="32" t="s">
        <v>72</v>
      </c>
      <c r="E429" s="25">
        <v>9</v>
      </c>
      <c r="F429" s="26">
        <f>IFERROR(IF(VLOOKUP(C429,水车基础信息!B$2:F$10,5,0)=0,"输入水车基础数据",VLOOKUP(C429,水车基础信息!B$2:F$10,5,0)*E429),"输入水车基础数据")</f>
        <v>91.305</v>
      </c>
      <c r="G429" s="33" t="s">
        <v>345</v>
      </c>
      <c r="H429" s="28"/>
      <c r="I429" s="30"/>
      <c r="J429" s="31" t="str">
        <f t="shared" si="48"/>
        <v>20228闽AU9653</v>
      </c>
    </row>
    <row r="430" customFormat="1" ht="20.1" customHeight="1" spans="1:10">
      <c r="A430" s="4">
        <f t="shared" si="50"/>
        <v>429</v>
      </c>
      <c r="B430" s="23">
        <v>44801</v>
      </c>
      <c r="C430" s="34">
        <v>121019</v>
      </c>
      <c r="D430" s="32" t="s">
        <v>72</v>
      </c>
      <c r="E430" s="25">
        <v>9</v>
      </c>
      <c r="F430" s="26">
        <f>IFERROR(IF(VLOOKUP(C430,水车基础信息!B$2:F$10,5,0)=0,"输入水车基础数据",VLOOKUP(C430,水车基础信息!B$2:F$10,5,0)*E430),"输入水车基础数据")</f>
        <v>91.305</v>
      </c>
      <c r="G430" s="33" t="s">
        <v>345</v>
      </c>
      <c r="H430" s="28"/>
      <c r="I430" s="30"/>
      <c r="J430" s="31" t="str">
        <f t="shared" si="48"/>
        <v>20228闽AU9653</v>
      </c>
    </row>
    <row r="431" customFormat="1" ht="20.1" customHeight="1" spans="1:10">
      <c r="A431" s="4">
        <f t="shared" ref="A431:A440" si="51">ROW()-1</f>
        <v>430</v>
      </c>
      <c r="B431" s="23">
        <v>44802</v>
      </c>
      <c r="C431" s="34">
        <v>121019</v>
      </c>
      <c r="D431" s="32" t="s">
        <v>72</v>
      </c>
      <c r="E431" s="25">
        <v>10</v>
      </c>
      <c r="F431" s="26">
        <f>IFERROR(IF(VLOOKUP(C431,水车基础信息!B$2:F$10,5,0)=0,"输入水车基础数据",VLOOKUP(C431,水车基础信息!B$2:F$10,5,0)*E431),"输入水车基础数据")</f>
        <v>101.45</v>
      </c>
      <c r="G431" s="33" t="s">
        <v>345</v>
      </c>
      <c r="H431" s="28"/>
      <c r="I431" s="30"/>
      <c r="J431" s="31" t="str">
        <f t="shared" si="48"/>
        <v>20228闽AU9653</v>
      </c>
    </row>
    <row r="432" customFormat="1" ht="20.1" customHeight="1" spans="1:10">
      <c r="A432" s="4">
        <f t="shared" si="51"/>
        <v>431</v>
      </c>
      <c r="B432" s="23">
        <v>44803</v>
      </c>
      <c r="C432" s="34">
        <v>121019</v>
      </c>
      <c r="D432" s="32" t="s">
        <v>72</v>
      </c>
      <c r="E432" s="25">
        <v>11</v>
      </c>
      <c r="F432" s="26">
        <f>IFERROR(IF(VLOOKUP(C432,水车基础信息!B$2:F$10,5,0)=0,"输入水车基础数据",VLOOKUP(C432,水车基础信息!B$2:F$10,5,0)*E432),"输入水车基础数据")</f>
        <v>111.595</v>
      </c>
      <c r="G432" s="33" t="s">
        <v>345</v>
      </c>
      <c r="H432" s="28"/>
      <c r="I432" s="30"/>
      <c r="J432" s="31" t="str">
        <f t="shared" si="48"/>
        <v>20228闽AU9653</v>
      </c>
    </row>
    <row r="433" customFormat="1" ht="20.1" customHeight="1" spans="1:10">
      <c r="A433" s="4">
        <f t="shared" si="51"/>
        <v>432</v>
      </c>
      <c r="B433" s="23">
        <v>44804</v>
      </c>
      <c r="C433" s="34">
        <v>121019</v>
      </c>
      <c r="D433" s="32" t="s">
        <v>72</v>
      </c>
      <c r="E433" s="25">
        <v>9</v>
      </c>
      <c r="F433" s="26">
        <f>IFERROR(IF(VLOOKUP(C433,水车基础信息!B$2:F$10,5,0)=0,"输入水车基础数据",VLOOKUP(C433,水车基础信息!B$2:F$10,5,0)*E433),"输入水车基础数据")</f>
        <v>91.305</v>
      </c>
      <c r="G433" s="33" t="s">
        <v>345</v>
      </c>
      <c r="H433" s="28"/>
      <c r="I433" s="30"/>
      <c r="J433" s="31" t="str">
        <f t="shared" si="48"/>
        <v>20228闽AU9653</v>
      </c>
    </row>
    <row r="434" customFormat="1" ht="20.1" customHeight="1" spans="1:10">
      <c r="A434" s="4">
        <f t="shared" si="51"/>
        <v>433</v>
      </c>
      <c r="B434" s="23">
        <v>44774</v>
      </c>
      <c r="C434" s="5">
        <v>121018</v>
      </c>
      <c r="D434" s="6" t="s">
        <v>68</v>
      </c>
      <c r="E434" s="25">
        <v>5</v>
      </c>
      <c r="F434" s="26">
        <f>IFERROR(IF(VLOOKUP(C434,水车基础信息!B$2:F$10,5,0)=0,"输入水车基础数据",VLOOKUP(C434,水车基础信息!B$2:F$10,5,0)*E434),"输入水车基础数据")</f>
        <v>50.725</v>
      </c>
      <c r="G434" s="35" t="s">
        <v>166</v>
      </c>
      <c r="H434" s="28"/>
      <c r="I434" s="30"/>
      <c r="J434" s="31" t="str">
        <f t="shared" si="48"/>
        <v>20228闽AU7993</v>
      </c>
    </row>
    <row r="435" customFormat="1" ht="20.1" customHeight="1" spans="1:10">
      <c r="A435" s="4">
        <f t="shared" si="51"/>
        <v>434</v>
      </c>
      <c r="B435" s="23">
        <v>44775</v>
      </c>
      <c r="C435" s="5">
        <v>121018</v>
      </c>
      <c r="D435" s="6" t="s">
        <v>68</v>
      </c>
      <c r="E435" s="25">
        <v>8</v>
      </c>
      <c r="F435" s="26">
        <f>IFERROR(IF(VLOOKUP(C435,水车基础信息!B$2:F$10,5,0)=0,"输入水车基础数据",VLOOKUP(C435,水车基础信息!B$2:F$10,5,0)*E435),"输入水车基础数据")</f>
        <v>81.16</v>
      </c>
      <c r="G435" s="35" t="s">
        <v>166</v>
      </c>
      <c r="H435" s="28"/>
      <c r="I435" s="30"/>
      <c r="J435" s="31" t="str">
        <f t="shared" si="48"/>
        <v>20228闽AU7993</v>
      </c>
    </row>
    <row r="436" customFormat="1" ht="20.1" customHeight="1" spans="1:10">
      <c r="A436" s="4">
        <f t="shared" si="51"/>
        <v>435</v>
      </c>
      <c r="B436" s="23">
        <v>44776</v>
      </c>
      <c r="C436" s="5">
        <v>121018</v>
      </c>
      <c r="D436" s="6" t="s">
        <v>68</v>
      </c>
      <c r="E436" s="25">
        <v>5</v>
      </c>
      <c r="F436" s="26">
        <f>IFERROR(IF(VLOOKUP(C436,水车基础信息!B$2:F$10,5,0)=0,"输入水车基础数据",VLOOKUP(C436,水车基础信息!B$2:F$10,5,0)*E436),"输入水车基础数据")</f>
        <v>50.725</v>
      </c>
      <c r="G436" s="35" t="s">
        <v>166</v>
      </c>
      <c r="H436" s="28"/>
      <c r="I436" s="30"/>
      <c r="J436" s="31" t="str">
        <f t="shared" ref="J436:J464" si="52">YEAR(B436)&amp;MONTH(B436)&amp;D436</f>
        <v>20228闽AU7993</v>
      </c>
    </row>
    <row r="437" customFormat="1" ht="20.1" customHeight="1" spans="1:10">
      <c r="A437" s="4">
        <f t="shared" si="51"/>
        <v>436</v>
      </c>
      <c r="B437" s="23">
        <v>44777</v>
      </c>
      <c r="C437" s="5">
        <v>121018</v>
      </c>
      <c r="D437" s="6" t="s">
        <v>68</v>
      </c>
      <c r="E437" s="25">
        <v>5</v>
      </c>
      <c r="F437" s="26">
        <f>IFERROR(IF(VLOOKUP(C437,水车基础信息!B$2:F$10,5,0)=0,"输入水车基础数据",VLOOKUP(C437,水车基础信息!B$2:F$10,5,0)*E437),"输入水车基础数据")</f>
        <v>50.725</v>
      </c>
      <c r="G437" s="35" t="s">
        <v>166</v>
      </c>
      <c r="H437" s="28"/>
      <c r="I437" s="30"/>
      <c r="J437" s="31" t="str">
        <f t="shared" si="52"/>
        <v>20228闽AU7993</v>
      </c>
    </row>
    <row r="438" customFormat="1" ht="20.1" customHeight="1" spans="1:10">
      <c r="A438" s="4">
        <f t="shared" si="51"/>
        <v>437</v>
      </c>
      <c r="B438" s="23">
        <v>44778</v>
      </c>
      <c r="C438" s="5">
        <v>121018</v>
      </c>
      <c r="D438" s="6" t="s">
        <v>68</v>
      </c>
      <c r="E438" s="25">
        <v>0</v>
      </c>
      <c r="F438" s="26">
        <f>IFERROR(IF(VLOOKUP(C438,水车基础信息!B$2:F$10,5,0)=0,"输入水车基础数据",VLOOKUP(C438,水车基础信息!B$2:F$10,5,0)*E438),"输入水车基础数据")</f>
        <v>0</v>
      </c>
      <c r="G438" s="35" t="s">
        <v>166</v>
      </c>
      <c r="H438" s="28"/>
      <c r="I438" s="30"/>
      <c r="J438" s="31" t="str">
        <f t="shared" si="52"/>
        <v>20228闽AU7993</v>
      </c>
    </row>
    <row r="439" customFormat="1" ht="20.1" customHeight="1" spans="1:10">
      <c r="A439" s="4">
        <f t="shared" si="51"/>
        <v>438</v>
      </c>
      <c r="B439" s="23">
        <v>44779</v>
      </c>
      <c r="C439" s="5">
        <v>121018</v>
      </c>
      <c r="D439" s="6" t="s">
        <v>68</v>
      </c>
      <c r="E439" s="25">
        <v>6</v>
      </c>
      <c r="F439" s="26">
        <f>IFERROR(IF(VLOOKUP(C439,水车基础信息!B$2:F$10,5,0)=0,"输入水车基础数据",VLOOKUP(C439,水车基础信息!B$2:F$10,5,0)*E439),"输入水车基础数据")</f>
        <v>60.87</v>
      </c>
      <c r="G439" s="35" t="s">
        <v>166</v>
      </c>
      <c r="H439" s="28"/>
      <c r="I439" s="30"/>
      <c r="J439" s="31" t="str">
        <f t="shared" si="52"/>
        <v>20228闽AU7993</v>
      </c>
    </row>
    <row r="440" customFormat="1" ht="20.1" customHeight="1" spans="1:10">
      <c r="A440" s="4">
        <f t="shared" si="51"/>
        <v>439</v>
      </c>
      <c r="B440" s="23">
        <v>44780</v>
      </c>
      <c r="C440" s="5">
        <v>121018</v>
      </c>
      <c r="D440" s="6" t="s">
        <v>68</v>
      </c>
      <c r="E440" s="25">
        <v>4</v>
      </c>
      <c r="F440" s="26">
        <f>IFERROR(IF(VLOOKUP(C440,水车基础信息!B$2:F$10,5,0)=0,"输入水车基础数据",VLOOKUP(C440,水车基础信息!B$2:F$10,5,0)*E440),"输入水车基础数据")</f>
        <v>40.58</v>
      </c>
      <c r="G440" s="35" t="s">
        <v>166</v>
      </c>
      <c r="H440" s="28"/>
      <c r="I440" s="30"/>
      <c r="J440" s="31" t="str">
        <f t="shared" si="52"/>
        <v>20228闽AU7993</v>
      </c>
    </row>
    <row r="441" customFormat="1" ht="20.1" customHeight="1" spans="1:10">
      <c r="A441" s="4">
        <f t="shared" ref="A441:A450" si="53">ROW()-1</f>
        <v>440</v>
      </c>
      <c r="B441" s="23">
        <v>44781</v>
      </c>
      <c r="C441" s="5">
        <v>121018</v>
      </c>
      <c r="D441" s="6" t="s">
        <v>68</v>
      </c>
      <c r="E441" s="25">
        <v>4</v>
      </c>
      <c r="F441" s="26">
        <f>IFERROR(IF(VLOOKUP(C441,水车基础信息!B$2:F$10,5,0)=0,"输入水车基础数据",VLOOKUP(C441,水车基础信息!B$2:F$10,5,0)*E441),"输入水车基础数据")</f>
        <v>40.58</v>
      </c>
      <c r="G441" s="35" t="s">
        <v>166</v>
      </c>
      <c r="H441" s="28"/>
      <c r="I441" s="30"/>
      <c r="J441" s="31" t="str">
        <f t="shared" si="52"/>
        <v>20228闽AU7993</v>
      </c>
    </row>
    <row r="442" customFormat="1" ht="20.1" customHeight="1" spans="1:10">
      <c r="A442" s="4">
        <f t="shared" si="53"/>
        <v>441</v>
      </c>
      <c r="B442" s="23">
        <v>44782</v>
      </c>
      <c r="C442" s="5">
        <v>121018</v>
      </c>
      <c r="D442" s="6" t="s">
        <v>68</v>
      </c>
      <c r="E442" s="25">
        <v>3</v>
      </c>
      <c r="F442" s="26">
        <f>IFERROR(IF(VLOOKUP(C442,水车基础信息!B$2:F$10,5,0)=0,"输入水车基础数据",VLOOKUP(C442,水车基础信息!B$2:F$10,5,0)*E442),"输入水车基础数据")</f>
        <v>30.435</v>
      </c>
      <c r="G442" s="35" t="s">
        <v>166</v>
      </c>
      <c r="H442" s="28"/>
      <c r="I442" s="30"/>
      <c r="J442" s="31" t="str">
        <f t="shared" si="52"/>
        <v>20228闽AU7993</v>
      </c>
    </row>
    <row r="443" customFormat="1" ht="20.1" customHeight="1" spans="1:10">
      <c r="A443" s="4">
        <f t="shared" si="53"/>
        <v>442</v>
      </c>
      <c r="B443" s="23">
        <v>44783</v>
      </c>
      <c r="C443" s="5">
        <v>121018</v>
      </c>
      <c r="D443" s="6" t="s">
        <v>68</v>
      </c>
      <c r="E443" s="25">
        <v>4</v>
      </c>
      <c r="F443" s="26">
        <f>IFERROR(IF(VLOOKUP(C443,水车基础信息!B$2:F$10,5,0)=0,"输入水车基础数据",VLOOKUP(C443,水车基础信息!B$2:F$10,5,0)*E443),"输入水车基础数据")</f>
        <v>40.58</v>
      </c>
      <c r="G443" s="35" t="s">
        <v>166</v>
      </c>
      <c r="H443" s="28"/>
      <c r="I443" s="30"/>
      <c r="J443" s="31" t="str">
        <f t="shared" si="52"/>
        <v>20228闽AU7993</v>
      </c>
    </row>
    <row r="444" customFormat="1" ht="20.1" customHeight="1" spans="1:10">
      <c r="A444" s="4">
        <f t="shared" si="53"/>
        <v>443</v>
      </c>
      <c r="B444" s="23">
        <v>44784</v>
      </c>
      <c r="C444" s="5">
        <v>121018</v>
      </c>
      <c r="D444" s="6" t="s">
        <v>68</v>
      </c>
      <c r="E444" s="25">
        <v>5</v>
      </c>
      <c r="F444" s="26">
        <f>IFERROR(IF(VLOOKUP(C444,水车基础信息!B$2:F$10,5,0)=0,"输入水车基础数据",VLOOKUP(C444,水车基础信息!B$2:F$10,5,0)*E444),"输入水车基础数据")</f>
        <v>50.725</v>
      </c>
      <c r="G444" s="35" t="s">
        <v>166</v>
      </c>
      <c r="H444" s="28"/>
      <c r="I444" s="30"/>
      <c r="J444" s="31" t="str">
        <f t="shared" si="52"/>
        <v>20228闽AU7993</v>
      </c>
    </row>
    <row r="445" customFormat="1" ht="20.1" customHeight="1" spans="1:10">
      <c r="A445" s="4">
        <f t="shared" si="53"/>
        <v>444</v>
      </c>
      <c r="B445" s="23">
        <v>44785</v>
      </c>
      <c r="C445" s="5">
        <v>121018</v>
      </c>
      <c r="D445" s="6" t="s">
        <v>68</v>
      </c>
      <c r="E445" s="25">
        <v>5</v>
      </c>
      <c r="F445" s="26">
        <f>IFERROR(IF(VLOOKUP(C445,水车基础信息!B$2:F$10,5,0)=0,"输入水车基础数据",VLOOKUP(C445,水车基础信息!B$2:F$10,5,0)*E445),"输入水车基础数据")</f>
        <v>50.725</v>
      </c>
      <c r="G445" s="35" t="s">
        <v>166</v>
      </c>
      <c r="H445" s="28"/>
      <c r="I445" s="30"/>
      <c r="J445" s="31" t="str">
        <f t="shared" si="52"/>
        <v>20228闽AU7993</v>
      </c>
    </row>
    <row r="446" customFormat="1" ht="20.1" customHeight="1" spans="1:10">
      <c r="A446" s="4">
        <f t="shared" si="53"/>
        <v>445</v>
      </c>
      <c r="B446" s="23">
        <v>44786</v>
      </c>
      <c r="C446" s="5">
        <v>121018</v>
      </c>
      <c r="D446" s="6" t="s">
        <v>68</v>
      </c>
      <c r="E446" s="25">
        <v>5</v>
      </c>
      <c r="F446" s="26">
        <f>IFERROR(IF(VLOOKUP(C446,水车基础信息!B$2:F$10,5,0)=0,"输入水车基础数据",VLOOKUP(C446,水车基础信息!B$2:F$10,5,0)*E446),"输入水车基础数据")</f>
        <v>50.725</v>
      </c>
      <c r="G446" s="35" t="s">
        <v>166</v>
      </c>
      <c r="H446" s="28"/>
      <c r="I446" s="30"/>
      <c r="J446" s="31" t="str">
        <f t="shared" si="52"/>
        <v>20228闽AU7993</v>
      </c>
    </row>
    <row r="447" customFormat="1" ht="20.1" customHeight="1" spans="1:10">
      <c r="A447" s="4">
        <f t="shared" si="53"/>
        <v>446</v>
      </c>
      <c r="B447" s="23">
        <v>44787</v>
      </c>
      <c r="C447" s="5">
        <v>121018</v>
      </c>
      <c r="D447" s="6" t="s">
        <v>68</v>
      </c>
      <c r="E447" s="25">
        <v>4</v>
      </c>
      <c r="F447" s="26">
        <f>IFERROR(IF(VLOOKUP(C447,水车基础信息!B$2:F$10,5,0)=0,"输入水车基础数据",VLOOKUP(C447,水车基础信息!B$2:F$10,5,0)*E447),"输入水车基础数据")</f>
        <v>40.58</v>
      </c>
      <c r="G447" s="35" t="s">
        <v>166</v>
      </c>
      <c r="H447" s="28"/>
      <c r="I447" s="30"/>
      <c r="J447" s="31" t="str">
        <f t="shared" si="52"/>
        <v>20228闽AU7993</v>
      </c>
    </row>
    <row r="448" customFormat="1" ht="20.1" customHeight="1" spans="1:10">
      <c r="A448" s="4">
        <f t="shared" si="53"/>
        <v>447</v>
      </c>
      <c r="B448" s="23">
        <v>44788</v>
      </c>
      <c r="C448" s="5">
        <v>121018</v>
      </c>
      <c r="D448" s="6" t="s">
        <v>68</v>
      </c>
      <c r="E448" s="25">
        <v>4</v>
      </c>
      <c r="F448" s="26">
        <f>IFERROR(IF(VLOOKUP(C448,水车基础信息!B$2:F$10,5,0)=0,"输入水车基础数据",VLOOKUP(C448,水车基础信息!B$2:F$10,5,0)*E448),"输入水车基础数据")</f>
        <v>40.58</v>
      </c>
      <c r="G448" s="35" t="s">
        <v>166</v>
      </c>
      <c r="H448" s="28"/>
      <c r="I448" s="30"/>
      <c r="J448" s="31" t="str">
        <f t="shared" si="52"/>
        <v>20228闽AU7993</v>
      </c>
    </row>
    <row r="449" customFormat="1" ht="20.1" customHeight="1" spans="1:10">
      <c r="A449" s="4">
        <f t="shared" si="53"/>
        <v>448</v>
      </c>
      <c r="B449" s="23">
        <v>44789</v>
      </c>
      <c r="C449" s="5">
        <v>121018</v>
      </c>
      <c r="D449" s="6" t="s">
        <v>68</v>
      </c>
      <c r="E449" s="25">
        <v>3</v>
      </c>
      <c r="F449" s="26">
        <f>IFERROR(IF(VLOOKUP(C449,水车基础信息!B$2:F$10,5,0)=0,"输入水车基础数据",VLOOKUP(C449,水车基础信息!B$2:F$10,5,0)*E449),"输入水车基础数据")</f>
        <v>30.435</v>
      </c>
      <c r="G449" s="35" t="s">
        <v>166</v>
      </c>
      <c r="H449" s="28"/>
      <c r="I449" s="30"/>
      <c r="J449" s="31" t="str">
        <f t="shared" si="52"/>
        <v>20228闽AU7993</v>
      </c>
    </row>
    <row r="450" customFormat="1" ht="20.1" customHeight="1" spans="1:10">
      <c r="A450" s="4">
        <f t="shared" si="53"/>
        <v>449</v>
      </c>
      <c r="B450" s="23">
        <v>44790</v>
      </c>
      <c r="C450" s="5">
        <v>121018</v>
      </c>
      <c r="D450" s="6" t="s">
        <v>68</v>
      </c>
      <c r="E450" s="25">
        <v>5</v>
      </c>
      <c r="F450" s="26">
        <f>IFERROR(IF(VLOOKUP(C450,水车基础信息!B$2:F$10,5,0)=0,"输入水车基础数据",VLOOKUP(C450,水车基础信息!B$2:F$10,5,0)*E450),"输入水车基础数据")</f>
        <v>50.725</v>
      </c>
      <c r="G450" s="35" t="s">
        <v>166</v>
      </c>
      <c r="H450" s="28"/>
      <c r="I450" s="30"/>
      <c r="J450" s="31" t="str">
        <f t="shared" si="52"/>
        <v>20228闽AU7993</v>
      </c>
    </row>
    <row r="451" customFormat="1" ht="20.1" customHeight="1" spans="1:10">
      <c r="A451" s="4">
        <f t="shared" ref="A451:A460" si="54">ROW()-1</f>
        <v>450</v>
      </c>
      <c r="B451" s="23">
        <v>44791</v>
      </c>
      <c r="C451" s="5">
        <v>121018</v>
      </c>
      <c r="D451" s="6" t="s">
        <v>68</v>
      </c>
      <c r="E451" s="25">
        <v>3</v>
      </c>
      <c r="F451" s="26">
        <f>IFERROR(IF(VLOOKUP(C451,水车基础信息!B$2:F$10,5,0)=0,"输入水车基础数据",VLOOKUP(C451,水车基础信息!B$2:F$10,5,0)*E451),"输入水车基础数据")</f>
        <v>30.435</v>
      </c>
      <c r="G451" s="35" t="s">
        <v>166</v>
      </c>
      <c r="H451" s="28"/>
      <c r="I451" s="30"/>
      <c r="J451" s="31" t="str">
        <f t="shared" si="52"/>
        <v>20228闽AU7993</v>
      </c>
    </row>
    <row r="452" customFormat="1" ht="20.1" customHeight="1" spans="1:10">
      <c r="A452" s="4">
        <f t="shared" si="54"/>
        <v>451</v>
      </c>
      <c r="B452" s="23">
        <v>44792</v>
      </c>
      <c r="C452" s="5">
        <v>121018</v>
      </c>
      <c r="D452" s="6" t="s">
        <v>68</v>
      </c>
      <c r="E452" s="25">
        <v>5</v>
      </c>
      <c r="F452" s="26">
        <f>IFERROR(IF(VLOOKUP(C452,水车基础信息!B$2:F$10,5,0)=0,"输入水车基础数据",VLOOKUP(C452,水车基础信息!B$2:F$10,5,0)*E452),"输入水车基础数据")</f>
        <v>50.725</v>
      </c>
      <c r="G452" s="35" t="s">
        <v>166</v>
      </c>
      <c r="H452" s="28"/>
      <c r="I452" s="30"/>
      <c r="J452" s="31" t="str">
        <f t="shared" si="52"/>
        <v>20228闽AU7993</v>
      </c>
    </row>
    <row r="453" customFormat="1" ht="20.1" customHeight="1" spans="1:10">
      <c r="A453" s="4">
        <f t="shared" si="54"/>
        <v>452</v>
      </c>
      <c r="B453" s="23">
        <v>44793</v>
      </c>
      <c r="C453" s="5">
        <v>121018</v>
      </c>
      <c r="D453" s="6" t="s">
        <v>68</v>
      </c>
      <c r="E453" s="25">
        <v>4</v>
      </c>
      <c r="F453" s="26">
        <f>IFERROR(IF(VLOOKUP(C453,水车基础信息!B$2:F$10,5,0)=0,"输入水车基础数据",VLOOKUP(C453,水车基础信息!B$2:F$10,5,0)*E453),"输入水车基础数据")</f>
        <v>40.58</v>
      </c>
      <c r="G453" s="35" t="s">
        <v>166</v>
      </c>
      <c r="H453" s="28"/>
      <c r="I453" s="30"/>
      <c r="J453" s="31" t="str">
        <f t="shared" si="52"/>
        <v>20228闽AU7993</v>
      </c>
    </row>
    <row r="454" customFormat="1" ht="20.1" customHeight="1" spans="1:10">
      <c r="A454" s="4">
        <f t="shared" si="54"/>
        <v>453</v>
      </c>
      <c r="B454" s="23">
        <v>44794</v>
      </c>
      <c r="C454" s="5">
        <v>121018</v>
      </c>
      <c r="D454" s="6" t="s">
        <v>68</v>
      </c>
      <c r="E454" s="25">
        <v>4</v>
      </c>
      <c r="F454" s="26">
        <f>IFERROR(IF(VLOOKUP(C454,水车基础信息!B$2:F$10,5,0)=0,"输入水车基础数据",VLOOKUP(C454,水车基础信息!B$2:F$10,5,0)*E454),"输入水车基础数据")</f>
        <v>40.58</v>
      </c>
      <c r="G454" s="35" t="s">
        <v>166</v>
      </c>
      <c r="H454" s="28"/>
      <c r="I454" s="30"/>
      <c r="J454" s="31" t="str">
        <f t="shared" si="52"/>
        <v>20228闽AU7993</v>
      </c>
    </row>
    <row r="455" customFormat="1" ht="20.1" customHeight="1" spans="1:10">
      <c r="A455" s="4">
        <f t="shared" si="54"/>
        <v>454</v>
      </c>
      <c r="B455" s="23">
        <v>44795</v>
      </c>
      <c r="C455" s="5">
        <v>121018</v>
      </c>
      <c r="D455" s="6" t="s">
        <v>68</v>
      </c>
      <c r="E455" s="25">
        <v>5</v>
      </c>
      <c r="F455" s="26">
        <f>IFERROR(IF(VLOOKUP(C455,水车基础信息!B$2:F$10,5,0)=0,"输入水车基础数据",VLOOKUP(C455,水车基础信息!B$2:F$10,5,0)*E455),"输入水车基础数据")</f>
        <v>50.725</v>
      </c>
      <c r="G455" s="35" t="s">
        <v>166</v>
      </c>
      <c r="H455" s="28"/>
      <c r="I455" s="30"/>
      <c r="J455" s="31" t="str">
        <f t="shared" si="52"/>
        <v>20228闽AU7993</v>
      </c>
    </row>
    <row r="456" customFormat="1" ht="20.1" customHeight="1" spans="1:10">
      <c r="A456" s="4">
        <f t="shared" si="54"/>
        <v>455</v>
      </c>
      <c r="B456" s="23">
        <v>44796</v>
      </c>
      <c r="C456" s="5">
        <v>121018</v>
      </c>
      <c r="D456" s="6" t="s">
        <v>68</v>
      </c>
      <c r="E456" s="25">
        <v>6</v>
      </c>
      <c r="F456" s="26">
        <f>IFERROR(IF(VLOOKUP(C456,水车基础信息!B$2:F$10,5,0)=0,"输入水车基础数据",VLOOKUP(C456,水车基础信息!B$2:F$10,5,0)*E456),"输入水车基础数据")</f>
        <v>60.87</v>
      </c>
      <c r="G456" s="35" t="s">
        <v>166</v>
      </c>
      <c r="H456" s="28"/>
      <c r="I456" s="30"/>
      <c r="J456" s="31" t="str">
        <f t="shared" si="52"/>
        <v>20228闽AU7993</v>
      </c>
    </row>
    <row r="457" customFormat="1" ht="20.1" customHeight="1" spans="1:10">
      <c r="A457" s="4">
        <f t="shared" si="54"/>
        <v>456</v>
      </c>
      <c r="B457" s="23">
        <v>44797</v>
      </c>
      <c r="C457" s="5">
        <v>121018</v>
      </c>
      <c r="D457" s="6" t="s">
        <v>68</v>
      </c>
      <c r="E457" s="25">
        <v>5</v>
      </c>
      <c r="F457" s="26">
        <f>IFERROR(IF(VLOOKUP(C457,水车基础信息!B$2:F$10,5,0)=0,"输入水车基础数据",VLOOKUP(C457,水车基础信息!B$2:F$10,5,0)*E457),"输入水车基础数据")</f>
        <v>50.725</v>
      </c>
      <c r="G457" s="35" t="s">
        <v>166</v>
      </c>
      <c r="H457" s="28"/>
      <c r="I457" s="30"/>
      <c r="J457" s="31" t="str">
        <f t="shared" si="52"/>
        <v>20228闽AU7993</v>
      </c>
    </row>
    <row r="458" customFormat="1" ht="20.1" customHeight="1" spans="1:10">
      <c r="A458" s="4">
        <f t="shared" si="54"/>
        <v>457</v>
      </c>
      <c r="B458" s="23">
        <v>44798</v>
      </c>
      <c r="C458" s="5">
        <v>121018</v>
      </c>
      <c r="D458" s="6" t="s">
        <v>68</v>
      </c>
      <c r="E458" s="25">
        <v>4</v>
      </c>
      <c r="F458" s="26">
        <f>IFERROR(IF(VLOOKUP(C458,水车基础信息!B$2:F$10,5,0)=0,"输入水车基础数据",VLOOKUP(C458,水车基础信息!B$2:F$10,5,0)*E458),"输入水车基础数据")</f>
        <v>40.58</v>
      </c>
      <c r="G458" s="35" t="s">
        <v>166</v>
      </c>
      <c r="H458" s="28"/>
      <c r="I458" s="30"/>
      <c r="J458" s="31" t="str">
        <f t="shared" si="52"/>
        <v>20228闽AU7993</v>
      </c>
    </row>
    <row r="459" customFormat="1" ht="20.1" customHeight="1" spans="1:10">
      <c r="A459" s="4">
        <f t="shared" si="54"/>
        <v>458</v>
      </c>
      <c r="B459" s="23">
        <v>44799</v>
      </c>
      <c r="C459" s="5">
        <v>121018</v>
      </c>
      <c r="D459" s="6" t="s">
        <v>68</v>
      </c>
      <c r="E459" s="25">
        <v>5</v>
      </c>
      <c r="F459" s="26">
        <f>IFERROR(IF(VLOOKUP(C459,水车基础信息!B$2:F$10,5,0)=0,"输入水车基础数据",VLOOKUP(C459,水车基础信息!B$2:F$10,5,0)*E459),"输入水车基础数据")</f>
        <v>50.725</v>
      </c>
      <c r="G459" s="35" t="s">
        <v>166</v>
      </c>
      <c r="H459" s="28"/>
      <c r="I459" s="30"/>
      <c r="J459" s="31" t="str">
        <f t="shared" si="52"/>
        <v>20228闽AU7993</v>
      </c>
    </row>
    <row r="460" customFormat="1" ht="20.1" customHeight="1" spans="1:10">
      <c r="A460" s="4">
        <f t="shared" si="54"/>
        <v>459</v>
      </c>
      <c r="B460" s="23">
        <v>44800</v>
      </c>
      <c r="C460" s="5">
        <v>121018</v>
      </c>
      <c r="D460" s="6" t="s">
        <v>68</v>
      </c>
      <c r="E460" s="25">
        <v>0</v>
      </c>
      <c r="F460" s="26">
        <f>IFERROR(IF(VLOOKUP(C460,水车基础信息!B$2:F$10,5,0)=0,"输入水车基础数据",VLOOKUP(C460,水车基础信息!B$2:F$10,5,0)*E460),"输入水车基础数据")</f>
        <v>0</v>
      </c>
      <c r="G460" s="35" t="s">
        <v>166</v>
      </c>
      <c r="H460" s="28"/>
      <c r="I460" s="30"/>
      <c r="J460" s="31" t="str">
        <f t="shared" si="52"/>
        <v>20228闽AU7993</v>
      </c>
    </row>
    <row r="461" customFormat="1" ht="20.1" customHeight="1" spans="1:10">
      <c r="A461" s="4">
        <f t="shared" ref="A461:A470" si="55">ROW()-1</f>
        <v>460</v>
      </c>
      <c r="B461" s="23">
        <v>44801</v>
      </c>
      <c r="C461" s="5">
        <v>121018</v>
      </c>
      <c r="D461" s="6" t="s">
        <v>68</v>
      </c>
      <c r="E461" s="25">
        <v>5</v>
      </c>
      <c r="F461" s="26">
        <f>IFERROR(IF(VLOOKUP(C461,水车基础信息!B$2:F$10,5,0)=0,"输入水车基础数据",VLOOKUP(C461,水车基础信息!B$2:F$10,5,0)*E461),"输入水车基础数据")</f>
        <v>50.725</v>
      </c>
      <c r="G461" s="35" t="s">
        <v>166</v>
      </c>
      <c r="H461" s="28"/>
      <c r="I461" s="30"/>
      <c r="J461" s="31" t="str">
        <f t="shared" si="52"/>
        <v>20228闽AU7993</v>
      </c>
    </row>
    <row r="462" customFormat="1" ht="20.1" customHeight="1" spans="1:10">
      <c r="A462" s="4">
        <f t="shared" si="55"/>
        <v>461</v>
      </c>
      <c r="B462" s="23">
        <v>44802</v>
      </c>
      <c r="C462" s="5">
        <v>121018</v>
      </c>
      <c r="D462" s="6" t="s">
        <v>68</v>
      </c>
      <c r="E462" s="25">
        <v>5</v>
      </c>
      <c r="F462" s="26">
        <f>IFERROR(IF(VLOOKUP(C462,水车基础信息!B$2:F$10,5,0)=0,"输入水车基础数据",VLOOKUP(C462,水车基础信息!B$2:F$10,5,0)*E462),"输入水车基础数据")</f>
        <v>50.725</v>
      </c>
      <c r="G462" s="35" t="s">
        <v>166</v>
      </c>
      <c r="H462" s="28"/>
      <c r="I462" s="30"/>
      <c r="J462" s="31" t="str">
        <f t="shared" si="52"/>
        <v>20228闽AU7993</v>
      </c>
    </row>
    <row r="463" customFormat="1" ht="20.1" customHeight="1" spans="1:10">
      <c r="A463" s="4">
        <f t="shared" si="55"/>
        <v>462</v>
      </c>
      <c r="B463" s="23">
        <v>44803</v>
      </c>
      <c r="C463" s="5">
        <v>121018</v>
      </c>
      <c r="D463" s="6" t="s">
        <v>68</v>
      </c>
      <c r="E463" s="25">
        <v>4</v>
      </c>
      <c r="F463" s="26">
        <f>IFERROR(IF(VLOOKUP(C463,水车基础信息!B$2:F$10,5,0)=0,"输入水车基础数据",VLOOKUP(C463,水车基础信息!B$2:F$10,5,0)*E463),"输入水车基础数据")</f>
        <v>40.58</v>
      </c>
      <c r="G463" s="35" t="s">
        <v>166</v>
      </c>
      <c r="H463" s="28"/>
      <c r="I463" s="30"/>
      <c r="J463" s="31" t="str">
        <f t="shared" si="52"/>
        <v>20228闽AU7993</v>
      </c>
    </row>
    <row r="464" customFormat="1" ht="20.1" customHeight="1" spans="1:10">
      <c r="A464" s="4">
        <f t="shared" si="55"/>
        <v>463</v>
      </c>
      <c r="B464" s="23">
        <v>44804</v>
      </c>
      <c r="C464" s="5">
        <v>121018</v>
      </c>
      <c r="D464" s="6" t="s">
        <v>68</v>
      </c>
      <c r="E464" s="25">
        <v>5</v>
      </c>
      <c r="F464" s="26">
        <f>IFERROR(IF(VLOOKUP(C464,水车基础信息!B$2:F$10,5,0)=0,"输入水车基础数据",VLOOKUP(C464,水车基础信息!B$2:F$10,5,0)*E464),"输入水车基础数据")</f>
        <v>50.725</v>
      </c>
      <c r="G464" s="35" t="s">
        <v>166</v>
      </c>
      <c r="H464" s="28"/>
      <c r="I464" s="30"/>
      <c r="J464" s="31" t="str">
        <f t="shared" si="52"/>
        <v>20228闽AU7993</v>
      </c>
    </row>
    <row r="465" customFormat="1" ht="20.1" customHeight="1" spans="1:10">
      <c r="A465" s="4">
        <f t="shared" si="55"/>
        <v>464</v>
      </c>
      <c r="B465" s="23">
        <v>44805</v>
      </c>
      <c r="C465" s="5">
        <v>121020</v>
      </c>
      <c r="D465" s="6" t="s">
        <v>74</v>
      </c>
      <c r="E465" s="25">
        <v>7</v>
      </c>
      <c r="F465" s="26">
        <f>IFERROR(IF(VLOOKUP(C465,水车基础信息!B$2:F$10,5,0)=0,"输入水车基础数据",VLOOKUP(C465,水车基础信息!B$2:F$10,5,0)*E465),"输入水车基础数据")</f>
        <v>71.015</v>
      </c>
      <c r="G465" s="7" t="s">
        <v>64</v>
      </c>
      <c r="H465" s="28"/>
      <c r="I465" s="30"/>
      <c r="J465" s="31" t="str">
        <f t="shared" ref="J465:J496" si="56">YEAR(B465)&amp;MONTH(B465)&amp;D465</f>
        <v>20229闽AU9103</v>
      </c>
    </row>
    <row r="466" customFormat="1" ht="20.1" customHeight="1" spans="1:10">
      <c r="A466" s="4">
        <f t="shared" si="55"/>
        <v>465</v>
      </c>
      <c r="B466" s="23">
        <v>44806</v>
      </c>
      <c r="C466" s="5">
        <v>121020</v>
      </c>
      <c r="D466" s="6" t="s">
        <v>74</v>
      </c>
      <c r="E466" s="25">
        <v>7</v>
      </c>
      <c r="F466" s="26">
        <f>IFERROR(IF(VLOOKUP(C466,水车基础信息!B$2:F$10,5,0)=0,"输入水车基础数据",VLOOKUP(C466,水车基础信息!B$2:F$10,5,0)*E466),"输入水车基础数据")</f>
        <v>71.015</v>
      </c>
      <c r="G466" s="7" t="s">
        <v>64</v>
      </c>
      <c r="H466" s="28"/>
      <c r="I466" s="30"/>
      <c r="J466" s="31" t="str">
        <f t="shared" si="56"/>
        <v>20229闽AU9103</v>
      </c>
    </row>
    <row r="467" customFormat="1" ht="20.1" customHeight="1" spans="1:10">
      <c r="A467" s="4">
        <f t="shared" si="55"/>
        <v>466</v>
      </c>
      <c r="B467" s="23">
        <v>44807</v>
      </c>
      <c r="C467" s="5">
        <v>121020</v>
      </c>
      <c r="D467" s="6" t="s">
        <v>74</v>
      </c>
      <c r="E467" s="25">
        <v>7</v>
      </c>
      <c r="F467" s="26">
        <f>IFERROR(IF(VLOOKUP(C467,水车基础信息!B$2:F$10,5,0)=0,"输入水车基础数据",VLOOKUP(C467,水车基础信息!B$2:F$10,5,0)*E467),"输入水车基础数据")</f>
        <v>71.015</v>
      </c>
      <c r="G467" s="7" t="s">
        <v>64</v>
      </c>
      <c r="H467" s="28"/>
      <c r="I467" s="30"/>
      <c r="J467" s="31" t="str">
        <f t="shared" si="56"/>
        <v>20229闽AU9103</v>
      </c>
    </row>
    <row r="468" customFormat="1" ht="20.1" customHeight="1" spans="1:10">
      <c r="A468" s="4">
        <f t="shared" si="55"/>
        <v>467</v>
      </c>
      <c r="B468" s="23">
        <v>44808</v>
      </c>
      <c r="C468" s="5">
        <v>121020</v>
      </c>
      <c r="D468" s="6" t="s">
        <v>74</v>
      </c>
      <c r="E468" s="25">
        <v>7</v>
      </c>
      <c r="F468" s="26">
        <f>IFERROR(IF(VLOOKUP(C468,水车基础信息!B$2:F$10,5,0)=0,"输入水车基础数据",VLOOKUP(C468,水车基础信息!B$2:F$10,5,0)*E468),"输入水车基础数据")</f>
        <v>71.015</v>
      </c>
      <c r="G468" s="7" t="s">
        <v>64</v>
      </c>
      <c r="H468" s="28"/>
      <c r="I468" s="30"/>
      <c r="J468" s="31" t="str">
        <f t="shared" si="56"/>
        <v>20229闽AU9103</v>
      </c>
    </row>
    <row r="469" customFormat="1" ht="20.1" customHeight="1" spans="1:10">
      <c r="A469" s="4">
        <f t="shared" si="55"/>
        <v>468</v>
      </c>
      <c r="B469" s="23">
        <v>44809</v>
      </c>
      <c r="C469" s="5">
        <v>121020</v>
      </c>
      <c r="D469" s="6" t="s">
        <v>74</v>
      </c>
      <c r="E469" s="25">
        <v>8</v>
      </c>
      <c r="F469" s="26">
        <f>IFERROR(IF(VLOOKUP(C469,水车基础信息!B$2:F$10,5,0)=0,"输入水车基础数据",VLOOKUP(C469,水车基础信息!B$2:F$10,5,0)*E469),"输入水车基础数据")</f>
        <v>81.16</v>
      </c>
      <c r="G469" s="7" t="s">
        <v>64</v>
      </c>
      <c r="H469" s="28"/>
      <c r="I469" s="30"/>
      <c r="J469" s="31" t="str">
        <f t="shared" si="56"/>
        <v>20229闽AU9103</v>
      </c>
    </row>
    <row r="470" customFormat="1" ht="20.1" customHeight="1" spans="1:10">
      <c r="A470" s="4">
        <f t="shared" si="55"/>
        <v>469</v>
      </c>
      <c r="B470" s="23">
        <v>44810</v>
      </c>
      <c r="C470" s="5">
        <v>121020</v>
      </c>
      <c r="D470" s="6" t="s">
        <v>74</v>
      </c>
      <c r="E470" s="25">
        <v>8</v>
      </c>
      <c r="F470" s="26">
        <f>IFERROR(IF(VLOOKUP(C470,水车基础信息!B$2:F$10,5,0)=0,"输入水车基础数据",VLOOKUP(C470,水车基础信息!B$2:F$10,5,0)*E470),"输入水车基础数据")</f>
        <v>81.16</v>
      </c>
      <c r="G470" s="7" t="s">
        <v>64</v>
      </c>
      <c r="H470" s="28"/>
      <c r="I470" s="30"/>
      <c r="J470" s="31" t="str">
        <f t="shared" si="56"/>
        <v>20229闽AU9103</v>
      </c>
    </row>
    <row r="471" customFormat="1" ht="20.1" customHeight="1" spans="1:10">
      <c r="A471" s="4">
        <f t="shared" ref="A471:A480" si="57">ROW()-1</f>
        <v>470</v>
      </c>
      <c r="B471" s="23">
        <v>44811</v>
      </c>
      <c r="C471" s="5">
        <v>121020</v>
      </c>
      <c r="D471" s="6" t="s">
        <v>74</v>
      </c>
      <c r="E471" s="25">
        <v>8</v>
      </c>
      <c r="F471" s="26">
        <f>IFERROR(IF(VLOOKUP(C471,水车基础信息!B$2:F$10,5,0)=0,"输入水车基础数据",VLOOKUP(C471,水车基础信息!B$2:F$10,5,0)*E471),"输入水车基础数据")</f>
        <v>81.16</v>
      </c>
      <c r="G471" s="7" t="s">
        <v>64</v>
      </c>
      <c r="H471" s="28"/>
      <c r="I471" s="30"/>
      <c r="J471" s="31" t="str">
        <f t="shared" si="56"/>
        <v>20229闽AU9103</v>
      </c>
    </row>
    <row r="472" customFormat="1" ht="20.1" customHeight="1" spans="1:10">
      <c r="A472" s="4">
        <f t="shared" si="57"/>
        <v>471</v>
      </c>
      <c r="B472" s="23">
        <v>44812</v>
      </c>
      <c r="C472" s="5">
        <v>121020</v>
      </c>
      <c r="D472" s="6" t="s">
        <v>74</v>
      </c>
      <c r="E472" s="25">
        <v>10</v>
      </c>
      <c r="F472" s="26">
        <f>IFERROR(IF(VLOOKUP(C472,水车基础信息!B$2:F$10,5,0)=0,"输入水车基础数据",VLOOKUP(C472,水车基础信息!B$2:F$10,5,0)*E472),"输入水车基础数据")</f>
        <v>101.45</v>
      </c>
      <c r="G472" s="7" t="s">
        <v>64</v>
      </c>
      <c r="H472" s="28"/>
      <c r="I472" s="30"/>
      <c r="J472" s="31" t="str">
        <f t="shared" si="56"/>
        <v>20229闽AU9103</v>
      </c>
    </row>
    <row r="473" customFormat="1" ht="20.1" customHeight="1" spans="1:10">
      <c r="A473" s="4">
        <f t="shared" si="57"/>
        <v>472</v>
      </c>
      <c r="B473" s="23">
        <v>44813</v>
      </c>
      <c r="C473" s="5">
        <v>121020</v>
      </c>
      <c r="D473" s="6" t="s">
        <v>74</v>
      </c>
      <c r="E473" s="25">
        <v>4</v>
      </c>
      <c r="F473" s="26">
        <f>IFERROR(IF(VLOOKUP(C473,水车基础信息!B$2:F$10,5,0)=0,"输入水车基础数据",VLOOKUP(C473,水车基础信息!B$2:F$10,5,0)*E473),"输入水车基础数据")</f>
        <v>40.58</v>
      </c>
      <c r="G473" s="7" t="s">
        <v>64</v>
      </c>
      <c r="H473" s="28"/>
      <c r="I473" s="30"/>
      <c r="J473" s="31" t="str">
        <f t="shared" si="56"/>
        <v>20229闽AU9103</v>
      </c>
    </row>
    <row r="474" customFormat="1" ht="20.1" customHeight="1" spans="1:10">
      <c r="A474" s="4">
        <f t="shared" si="57"/>
        <v>473</v>
      </c>
      <c r="B474" s="23">
        <v>44814</v>
      </c>
      <c r="C474" s="5">
        <v>121020</v>
      </c>
      <c r="D474" s="6" t="s">
        <v>74</v>
      </c>
      <c r="E474" s="25">
        <v>7</v>
      </c>
      <c r="F474" s="26">
        <f>IFERROR(IF(VLOOKUP(C474,水车基础信息!B$2:F$10,5,0)=0,"输入水车基础数据",VLOOKUP(C474,水车基础信息!B$2:F$10,5,0)*E474),"输入水车基础数据")</f>
        <v>71.015</v>
      </c>
      <c r="G474" s="7" t="s">
        <v>64</v>
      </c>
      <c r="H474" s="28"/>
      <c r="I474" s="30"/>
      <c r="J474" s="31" t="str">
        <f t="shared" si="56"/>
        <v>20229闽AU9103</v>
      </c>
    </row>
    <row r="475" customFormat="1" ht="20.1" customHeight="1" spans="1:10">
      <c r="A475" s="4">
        <f t="shared" si="57"/>
        <v>474</v>
      </c>
      <c r="B475" s="23">
        <v>44815</v>
      </c>
      <c r="C475" s="5">
        <v>121020</v>
      </c>
      <c r="D475" s="6" t="s">
        <v>74</v>
      </c>
      <c r="E475" s="25">
        <v>7</v>
      </c>
      <c r="F475" s="26">
        <f>IFERROR(IF(VLOOKUP(C475,水车基础信息!B$2:F$10,5,0)=0,"输入水车基础数据",VLOOKUP(C475,水车基础信息!B$2:F$10,5,0)*E475),"输入水车基础数据")</f>
        <v>71.015</v>
      </c>
      <c r="G475" s="7" t="s">
        <v>64</v>
      </c>
      <c r="H475" s="28"/>
      <c r="I475" s="30"/>
      <c r="J475" s="31" t="str">
        <f t="shared" si="56"/>
        <v>20229闽AU9103</v>
      </c>
    </row>
    <row r="476" customFormat="1" ht="20.1" customHeight="1" spans="1:10">
      <c r="A476" s="4">
        <f t="shared" si="57"/>
        <v>475</v>
      </c>
      <c r="B476" s="23">
        <v>44816</v>
      </c>
      <c r="C476" s="5">
        <v>121020</v>
      </c>
      <c r="D476" s="6" t="s">
        <v>74</v>
      </c>
      <c r="E476" s="25">
        <v>7</v>
      </c>
      <c r="F476" s="26">
        <f>IFERROR(IF(VLOOKUP(C476,水车基础信息!B$2:F$10,5,0)=0,"输入水车基础数据",VLOOKUP(C476,水车基础信息!B$2:F$10,5,0)*E476),"输入水车基础数据")</f>
        <v>71.015</v>
      </c>
      <c r="G476" s="7" t="s">
        <v>64</v>
      </c>
      <c r="H476" s="28"/>
      <c r="I476" s="30"/>
      <c r="J476" s="31" t="str">
        <f t="shared" si="56"/>
        <v>20229闽AU9103</v>
      </c>
    </row>
    <row r="477" customFormat="1" ht="20.1" customHeight="1" spans="1:10">
      <c r="A477" s="4">
        <f t="shared" si="57"/>
        <v>476</v>
      </c>
      <c r="B477" s="23">
        <v>44817</v>
      </c>
      <c r="C477" s="5">
        <v>121020</v>
      </c>
      <c r="D477" s="6" t="s">
        <v>74</v>
      </c>
      <c r="E477" s="25">
        <v>8</v>
      </c>
      <c r="F477" s="26">
        <f>IFERROR(IF(VLOOKUP(C477,水车基础信息!B$2:F$10,5,0)=0,"输入水车基础数据",VLOOKUP(C477,水车基础信息!B$2:F$10,5,0)*E477),"输入水车基础数据")</f>
        <v>81.16</v>
      </c>
      <c r="G477" s="7" t="s">
        <v>64</v>
      </c>
      <c r="H477" s="28"/>
      <c r="I477" s="30"/>
      <c r="J477" s="31" t="str">
        <f t="shared" si="56"/>
        <v>20229闽AU9103</v>
      </c>
    </row>
    <row r="478" customFormat="1" ht="20.1" customHeight="1" spans="1:10">
      <c r="A478" s="4">
        <f t="shared" si="57"/>
        <v>477</v>
      </c>
      <c r="B478" s="23">
        <v>44818</v>
      </c>
      <c r="C478" s="5">
        <v>121020</v>
      </c>
      <c r="D478" s="6" t="s">
        <v>74</v>
      </c>
      <c r="E478" s="25">
        <v>7</v>
      </c>
      <c r="F478" s="26">
        <f>IFERROR(IF(VLOOKUP(C478,水车基础信息!B$2:F$10,5,0)=0,"输入水车基础数据",VLOOKUP(C478,水车基础信息!B$2:F$10,5,0)*E478),"输入水车基础数据")</f>
        <v>71.015</v>
      </c>
      <c r="G478" s="7" t="s">
        <v>64</v>
      </c>
      <c r="H478" s="28"/>
      <c r="I478" s="30"/>
      <c r="J478" s="31" t="str">
        <f t="shared" si="56"/>
        <v>20229闽AU9103</v>
      </c>
    </row>
    <row r="479" customFormat="1" ht="20.1" customHeight="1" spans="1:10">
      <c r="A479" s="4">
        <f t="shared" si="57"/>
        <v>478</v>
      </c>
      <c r="B479" s="23">
        <v>44819</v>
      </c>
      <c r="C479" s="5">
        <v>121020</v>
      </c>
      <c r="D479" s="6" t="s">
        <v>74</v>
      </c>
      <c r="E479" s="25">
        <v>7</v>
      </c>
      <c r="F479" s="26">
        <f>IFERROR(IF(VLOOKUP(C479,水车基础信息!B$2:F$10,5,0)=0,"输入水车基础数据",VLOOKUP(C479,水车基础信息!B$2:F$10,5,0)*E479),"输入水车基础数据")</f>
        <v>71.015</v>
      </c>
      <c r="G479" s="7" t="s">
        <v>64</v>
      </c>
      <c r="H479" s="28"/>
      <c r="I479" s="30"/>
      <c r="J479" s="31" t="str">
        <f t="shared" si="56"/>
        <v>20229闽AU9103</v>
      </c>
    </row>
    <row r="480" customFormat="1" ht="20.1" customHeight="1" spans="1:10">
      <c r="A480" s="4">
        <f t="shared" si="57"/>
        <v>479</v>
      </c>
      <c r="B480" s="23">
        <v>44820</v>
      </c>
      <c r="C480" s="5">
        <v>121020</v>
      </c>
      <c r="D480" s="6" t="s">
        <v>74</v>
      </c>
      <c r="E480" s="25">
        <v>7</v>
      </c>
      <c r="F480" s="26">
        <f>IFERROR(IF(VLOOKUP(C480,水车基础信息!B$2:F$10,5,0)=0,"输入水车基础数据",VLOOKUP(C480,水车基础信息!B$2:F$10,5,0)*E480),"输入水车基础数据")</f>
        <v>71.015</v>
      </c>
      <c r="G480" s="7" t="s">
        <v>64</v>
      </c>
      <c r="H480" s="28"/>
      <c r="I480" s="30"/>
      <c r="J480" s="31" t="str">
        <f t="shared" si="56"/>
        <v>20229闽AU9103</v>
      </c>
    </row>
    <row r="481" customFormat="1" ht="20.1" customHeight="1" spans="1:10">
      <c r="A481" s="4">
        <f t="shared" ref="A481:A490" si="58">ROW()-1</f>
        <v>480</v>
      </c>
      <c r="B481" s="23">
        <v>44821</v>
      </c>
      <c r="C481" s="5">
        <v>121020</v>
      </c>
      <c r="D481" s="6" t="s">
        <v>74</v>
      </c>
      <c r="E481" s="25">
        <v>7</v>
      </c>
      <c r="F481" s="26">
        <f>IFERROR(IF(VLOOKUP(C481,水车基础信息!B$2:F$10,5,0)=0,"输入水车基础数据",VLOOKUP(C481,水车基础信息!B$2:F$10,5,0)*E481),"输入水车基础数据")</f>
        <v>71.015</v>
      </c>
      <c r="G481" s="7" t="s">
        <v>64</v>
      </c>
      <c r="H481" s="28"/>
      <c r="I481" s="30"/>
      <c r="J481" s="31" t="str">
        <f t="shared" si="56"/>
        <v>20229闽AU9103</v>
      </c>
    </row>
    <row r="482" customFormat="1" ht="20.1" customHeight="1" spans="1:10">
      <c r="A482" s="4">
        <f t="shared" si="58"/>
        <v>481</v>
      </c>
      <c r="B482" s="23">
        <v>44822</v>
      </c>
      <c r="C482" s="5">
        <v>121020</v>
      </c>
      <c r="D482" s="6" t="s">
        <v>74</v>
      </c>
      <c r="E482" s="25">
        <v>7</v>
      </c>
      <c r="F482" s="26">
        <f>IFERROR(IF(VLOOKUP(C482,水车基础信息!B$2:F$10,5,0)=0,"输入水车基础数据",VLOOKUP(C482,水车基础信息!B$2:F$10,5,0)*E482),"输入水车基础数据")</f>
        <v>71.015</v>
      </c>
      <c r="G482" s="7" t="s">
        <v>64</v>
      </c>
      <c r="H482" s="28"/>
      <c r="I482" s="30"/>
      <c r="J482" s="31" t="str">
        <f t="shared" si="56"/>
        <v>20229闽AU9103</v>
      </c>
    </row>
    <row r="483" customFormat="1" ht="20.1" customHeight="1" spans="1:10">
      <c r="A483" s="4">
        <f t="shared" si="58"/>
        <v>482</v>
      </c>
      <c r="B483" s="23">
        <v>44823</v>
      </c>
      <c r="C483" s="5">
        <v>121020</v>
      </c>
      <c r="D483" s="6" t="s">
        <v>74</v>
      </c>
      <c r="E483" s="25">
        <v>7</v>
      </c>
      <c r="F483" s="26">
        <f>IFERROR(IF(VLOOKUP(C483,水车基础信息!B$2:F$10,5,0)=0,"输入水车基础数据",VLOOKUP(C483,水车基础信息!B$2:F$10,5,0)*E483),"输入水车基础数据")</f>
        <v>71.015</v>
      </c>
      <c r="G483" s="7" t="s">
        <v>64</v>
      </c>
      <c r="H483" s="28"/>
      <c r="I483" s="30"/>
      <c r="J483" s="31" t="str">
        <f t="shared" si="56"/>
        <v>20229闽AU9103</v>
      </c>
    </row>
    <row r="484" customFormat="1" ht="20.1" customHeight="1" spans="1:10">
      <c r="A484" s="4">
        <f t="shared" si="58"/>
        <v>483</v>
      </c>
      <c r="B484" s="23">
        <v>44824</v>
      </c>
      <c r="C484" s="5">
        <v>121020</v>
      </c>
      <c r="D484" s="6" t="s">
        <v>74</v>
      </c>
      <c r="E484" s="25">
        <v>7</v>
      </c>
      <c r="F484" s="26">
        <f>IFERROR(IF(VLOOKUP(C484,水车基础信息!B$2:F$10,5,0)=0,"输入水车基础数据",VLOOKUP(C484,水车基础信息!B$2:F$10,5,0)*E484),"输入水车基础数据")</f>
        <v>71.015</v>
      </c>
      <c r="G484" s="7" t="s">
        <v>64</v>
      </c>
      <c r="H484" s="28"/>
      <c r="I484" s="30"/>
      <c r="J484" s="31" t="str">
        <f t="shared" si="56"/>
        <v>20229闽AU9103</v>
      </c>
    </row>
    <row r="485" customFormat="1" ht="20.1" customHeight="1" spans="1:10">
      <c r="A485" s="4">
        <f t="shared" si="58"/>
        <v>484</v>
      </c>
      <c r="B485" s="23">
        <v>44825</v>
      </c>
      <c r="C485" s="5">
        <v>121020</v>
      </c>
      <c r="D485" s="6" t="s">
        <v>74</v>
      </c>
      <c r="E485" s="25">
        <v>7</v>
      </c>
      <c r="F485" s="26">
        <f>IFERROR(IF(VLOOKUP(C485,水车基础信息!B$2:F$10,5,0)=0,"输入水车基础数据",VLOOKUP(C485,水车基础信息!B$2:F$10,5,0)*E485),"输入水车基础数据")</f>
        <v>71.015</v>
      </c>
      <c r="G485" s="7" t="s">
        <v>64</v>
      </c>
      <c r="H485" s="28"/>
      <c r="I485" s="30"/>
      <c r="J485" s="31" t="str">
        <f t="shared" si="56"/>
        <v>20229闽AU9103</v>
      </c>
    </row>
    <row r="486" customFormat="1" ht="20.1" customHeight="1" spans="1:10">
      <c r="A486" s="4">
        <f t="shared" si="58"/>
        <v>485</v>
      </c>
      <c r="B486" s="23">
        <v>44826</v>
      </c>
      <c r="C486" s="5">
        <v>121020</v>
      </c>
      <c r="D486" s="6" t="s">
        <v>74</v>
      </c>
      <c r="E486" s="25">
        <v>3</v>
      </c>
      <c r="F486" s="26">
        <f>IFERROR(IF(VLOOKUP(C486,水车基础信息!B$2:F$10,5,0)=0,"输入水车基础数据",VLOOKUP(C486,水车基础信息!B$2:F$10,5,0)*E486),"输入水车基础数据")</f>
        <v>30.435</v>
      </c>
      <c r="G486" s="7" t="s">
        <v>64</v>
      </c>
      <c r="H486" s="28"/>
      <c r="I486" s="30"/>
      <c r="J486" s="31" t="str">
        <f t="shared" si="56"/>
        <v>20229闽AU9103</v>
      </c>
    </row>
    <row r="487" customFormat="1" ht="20.1" customHeight="1" spans="1:10">
      <c r="A487" s="4">
        <f t="shared" si="58"/>
        <v>486</v>
      </c>
      <c r="B487" s="23">
        <v>44827</v>
      </c>
      <c r="C487" s="5">
        <v>121020</v>
      </c>
      <c r="D487" s="6" t="s">
        <v>74</v>
      </c>
      <c r="E487" s="25">
        <v>8</v>
      </c>
      <c r="F487" s="26">
        <f>IFERROR(IF(VLOOKUP(C487,水车基础信息!B$2:F$10,5,0)=0,"输入水车基础数据",VLOOKUP(C487,水车基础信息!B$2:F$10,5,0)*E487),"输入水车基础数据")</f>
        <v>81.16</v>
      </c>
      <c r="G487" s="7" t="s">
        <v>64</v>
      </c>
      <c r="H487" s="28"/>
      <c r="I487" s="30"/>
      <c r="J487" s="31" t="str">
        <f t="shared" si="56"/>
        <v>20229闽AU9103</v>
      </c>
    </row>
    <row r="488" customFormat="1" ht="20.1" customHeight="1" spans="1:10">
      <c r="A488" s="4">
        <f t="shared" si="58"/>
        <v>487</v>
      </c>
      <c r="B488" s="23">
        <v>44828</v>
      </c>
      <c r="C488" s="5">
        <v>121020</v>
      </c>
      <c r="D488" s="6" t="s">
        <v>74</v>
      </c>
      <c r="E488" s="25">
        <v>7</v>
      </c>
      <c r="F488" s="26">
        <f>IFERROR(IF(VLOOKUP(C488,水车基础信息!B$2:F$10,5,0)=0,"输入水车基础数据",VLOOKUP(C488,水车基础信息!B$2:F$10,5,0)*E488),"输入水车基础数据")</f>
        <v>71.015</v>
      </c>
      <c r="G488" s="7" t="s">
        <v>64</v>
      </c>
      <c r="H488" s="28"/>
      <c r="I488" s="30"/>
      <c r="J488" s="31" t="str">
        <f t="shared" si="56"/>
        <v>20229闽AU9103</v>
      </c>
    </row>
    <row r="489" customFormat="1" ht="20.1" customHeight="1" spans="1:10">
      <c r="A489" s="4">
        <f t="shared" si="58"/>
        <v>488</v>
      </c>
      <c r="B489" s="23">
        <v>44829</v>
      </c>
      <c r="C489" s="5">
        <v>121020</v>
      </c>
      <c r="D489" s="6" t="s">
        <v>74</v>
      </c>
      <c r="E489" s="25">
        <v>8</v>
      </c>
      <c r="F489" s="26">
        <f>IFERROR(IF(VLOOKUP(C489,水车基础信息!B$2:F$10,5,0)=0,"输入水车基础数据",VLOOKUP(C489,水车基础信息!B$2:F$10,5,0)*E489),"输入水车基础数据")</f>
        <v>81.16</v>
      </c>
      <c r="G489" s="7" t="s">
        <v>64</v>
      </c>
      <c r="H489" s="28"/>
      <c r="I489" s="30"/>
      <c r="J489" s="31" t="str">
        <f t="shared" si="56"/>
        <v>20229闽AU9103</v>
      </c>
    </row>
    <row r="490" customFormat="1" ht="20.1" customHeight="1" spans="1:10">
      <c r="A490" s="4">
        <f t="shared" si="58"/>
        <v>489</v>
      </c>
      <c r="B490" s="23">
        <v>44830</v>
      </c>
      <c r="C490" s="5">
        <v>121020</v>
      </c>
      <c r="D490" s="6" t="s">
        <v>74</v>
      </c>
      <c r="E490" s="25">
        <v>8</v>
      </c>
      <c r="F490" s="26">
        <f>IFERROR(IF(VLOOKUP(C490,水车基础信息!B$2:F$10,5,0)=0,"输入水车基础数据",VLOOKUP(C490,水车基础信息!B$2:F$10,5,0)*E490),"输入水车基础数据")</f>
        <v>81.16</v>
      </c>
      <c r="G490" s="7" t="s">
        <v>64</v>
      </c>
      <c r="H490" s="28"/>
      <c r="I490" s="30"/>
      <c r="J490" s="31" t="str">
        <f t="shared" si="56"/>
        <v>20229闽AU9103</v>
      </c>
    </row>
    <row r="491" customFormat="1" ht="20.1" customHeight="1" spans="1:10">
      <c r="A491" s="4">
        <f t="shared" ref="A491:A500" si="59">ROW()-1</f>
        <v>490</v>
      </c>
      <c r="B491" s="23">
        <v>44831</v>
      </c>
      <c r="C491" s="5">
        <v>121020</v>
      </c>
      <c r="D491" s="6" t="s">
        <v>74</v>
      </c>
      <c r="E491" s="25">
        <v>7</v>
      </c>
      <c r="F491" s="26">
        <f>IFERROR(IF(VLOOKUP(C491,水车基础信息!B$2:F$10,5,0)=0,"输入水车基础数据",VLOOKUP(C491,水车基础信息!B$2:F$10,5,0)*E491),"输入水车基础数据")</f>
        <v>71.015</v>
      </c>
      <c r="G491" s="7" t="s">
        <v>64</v>
      </c>
      <c r="H491" s="28"/>
      <c r="I491" s="30"/>
      <c r="J491" s="31" t="str">
        <f t="shared" si="56"/>
        <v>20229闽AU9103</v>
      </c>
    </row>
    <row r="492" customFormat="1" ht="20.1" customHeight="1" spans="1:10">
      <c r="A492" s="4">
        <f t="shared" si="59"/>
        <v>491</v>
      </c>
      <c r="B492" s="23">
        <v>44832</v>
      </c>
      <c r="C492" s="5">
        <v>121020</v>
      </c>
      <c r="D492" s="6" t="s">
        <v>74</v>
      </c>
      <c r="E492" s="25">
        <v>7</v>
      </c>
      <c r="F492" s="26">
        <f>IFERROR(IF(VLOOKUP(C492,水车基础信息!B$2:F$10,5,0)=0,"输入水车基础数据",VLOOKUP(C492,水车基础信息!B$2:F$10,5,0)*E492),"输入水车基础数据")</f>
        <v>71.015</v>
      </c>
      <c r="G492" s="7" t="s">
        <v>64</v>
      </c>
      <c r="H492" s="28"/>
      <c r="I492" s="30"/>
      <c r="J492" s="31" t="str">
        <f t="shared" si="56"/>
        <v>20229闽AU9103</v>
      </c>
    </row>
    <row r="493" customFormat="1" ht="20.1" customHeight="1" spans="1:10">
      <c r="A493" s="4">
        <f t="shared" si="59"/>
        <v>492</v>
      </c>
      <c r="B493" s="23">
        <v>44833</v>
      </c>
      <c r="C493" s="5">
        <v>121020</v>
      </c>
      <c r="D493" s="6" t="s">
        <v>74</v>
      </c>
      <c r="E493" s="25">
        <v>7</v>
      </c>
      <c r="F493" s="26">
        <f>IFERROR(IF(VLOOKUP(C493,水车基础信息!B$2:F$10,5,0)=0,"输入水车基础数据",VLOOKUP(C493,水车基础信息!B$2:F$10,5,0)*E493),"输入水车基础数据")</f>
        <v>71.015</v>
      </c>
      <c r="G493" s="7" t="s">
        <v>64</v>
      </c>
      <c r="H493" s="28"/>
      <c r="I493" s="30"/>
      <c r="J493" s="31" t="str">
        <f t="shared" si="56"/>
        <v>20229闽AU9103</v>
      </c>
    </row>
    <row r="494" customFormat="1" ht="20.1" customHeight="1" spans="1:10">
      <c r="A494" s="4">
        <f t="shared" si="59"/>
        <v>493</v>
      </c>
      <c r="B494" s="23">
        <v>44834</v>
      </c>
      <c r="C494" s="5">
        <v>121020</v>
      </c>
      <c r="D494" s="6" t="s">
        <v>74</v>
      </c>
      <c r="E494" s="25">
        <v>6</v>
      </c>
      <c r="F494" s="26">
        <f>IFERROR(IF(VLOOKUP(C494,水车基础信息!B$2:F$10,5,0)=0,"输入水车基础数据",VLOOKUP(C494,水车基础信息!B$2:F$10,5,0)*E494),"输入水车基础数据")</f>
        <v>60.87</v>
      </c>
      <c r="G494" s="7" t="s">
        <v>64</v>
      </c>
      <c r="H494" s="28"/>
      <c r="I494" s="30"/>
      <c r="J494" s="31" t="str">
        <f t="shared" si="56"/>
        <v>20229闽AU9103</v>
      </c>
    </row>
    <row r="495" customFormat="1" ht="20.1" customHeight="1" spans="1:10">
      <c r="A495" s="4">
        <f t="shared" si="59"/>
        <v>494</v>
      </c>
      <c r="B495" s="23">
        <v>44805</v>
      </c>
      <c r="C495" s="5">
        <v>121017</v>
      </c>
      <c r="D495" s="6" t="s">
        <v>71</v>
      </c>
      <c r="E495" s="25">
        <v>6</v>
      </c>
      <c r="F495" s="26">
        <f>IFERROR(IF(VLOOKUP(C495,水车基础信息!B$2:F$10,5,0)=0,"输入水车基础数据",VLOOKUP(C495,水车基础信息!B$2:F$10,5,0)*E495),"输入水车基础数据")</f>
        <v>60.87</v>
      </c>
      <c r="G495" s="7" t="s">
        <v>681</v>
      </c>
      <c r="H495" s="28"/>
      <c r="I495" s="30"/>
      <c r="J495" s="31" t="str">
        <f t="shared" ref="J495:J526" si="60">YEAR(B495)&amp;MONTH(B495)&amp;D495</f>
        <v>20229闽AU8195</v>
      </c>
    </row>
    <row r="496" customFormat="1" ht="20.1" customHeight="1" spans="1:10">
      <c r="A496" s="4">
        <f t="shared" si="59"/>
        <v>495</v>
      </c>
      <c r="B496" s="23">
        <v>44806</v>
      </c>
      <c r="C496" s="5">
        <v>121017</v>
      </c>
      <c r="D496" s="6" t="s">
        <v>71</v>
      </c>
      <c r="E496" s="25">
        <v>6</v>
      </c>
      <c r="F496" s="26">
        <f>IFERROR(IF(VLOOKUP(C496,水车基础信息!B$2:F$10,5,0)=0,"输入水车基础数据",VLOOKUP(C496,水车基础信息!B$2:F$10,5,0)*E496),"输入水车基础数据")</f>
        <v>60.87</v>
      </c>
      <c r="G496" s="7" t="s">
        <v>681</v>
      </c>
      <c r="H496" s="28"/>
      <c r="I496" s="30"/>
      <c r="J496" s="31" t="str">
        <f t="shared" si="60"/>
        <v>20229闽AU8195</v>
      </c>
    </row>
    <row r="497" customFormat="1" ht="20.1" customHeight="1" spans="1:10">
      <c r="A497" s="4">
        <f t="shared" si="59"/>
        <v>496</v>
      </c>
      <c r="B497" s="23">
        <v>44807</v>
      </c>
      <c r="C497" s="5">
        <v>121017</v>
      </c>
      <c r="D497" s="6" t="s">
        <v>71</v>
      </c>
      <c r="E497" s="25">
        <v>6</v>
      </c>
      <c r="F497" s="26">
        <f>IFERROR(IF(VLOOKUP(C497,水车基础信息!B$2:F$10,5,0)=0,"输入水车基础数据",VLOOKUP(C497,水车基础信息!B$2:F$10,5,0)*E497),"输入水车基础数据")</f>
        <v>60.87</v>
      </c>
      <c r="G497" s="7" t="s">
        <v>681</v>
      </c>
      <c r="H497" s="28"/>
      <c r="I497" s="30"/>
      <c r="J497" s="31" t="str">
        <f t="shared" si="60"/>
        <v>20229闽AU8195</v>
      </c>
    </row>
    <row r="498" customFormat="1" ht="20.1" customHeight="1" spans="1:10">
      <c r="A498" s="4">
        <f t="shared" si="59"/>
        <v>497</v>
      </c>
      <c r="B498" s="23">
        <v>44808</v>
      </c>
      <c r="C498" s="5">
        <v>121017</v>
      </c>
      <c r="D498" s="6" t="s">
        <v>71</v>
      </c>
      <c r="E498" s="25">
        <v>6</v>
      </c>
      <c r="F498" s="26">
        <f>IFERROR(IF(VLOOKUP(C498,水车基础信息!B$2:F$10,5,0)=0,"输入水车基础数据",VLOOKUP(C498,水车基础信息!B$2:F$10,5,0)*E498),"输入水车基础数据")</f>
        <v>60.87</v>
      </c>
      <c r="G498" s="7" t="s">
        <v>681</v>
      </c>
      <c r="H498" s="28"/>
      <c r="I498" s="30"/>
      <c r="J498" s="31" t="str">
        <f t="shared" si="60"/>
        <v>20229闽AU8195</v>
      </c>
    </row>
    <row r="499" customFormat="1" ht="20.1" customHeight="1" spans="1:10">
      <c r="A499" s="4">
        <f t="shared" si="59"/>
        <v>498</v>
      </c>
      <c r="B499" s="23">
        <v>44809</v>
      </c>
      <c r="C499" s="5">
        <v>121017</v>
      </c>
      <c r="D499" s="6" t="s">
        <v>71</v>
      </c>
      <c r="E499" s="25">
        <v>6</v>
      </c>
      <c r="F499" s="26">
        <f>IFERROR(IF(VLOOKUP(C499,水车基础信息!B$2:F$10,5,0)=0,"输入水车基础数据",VLOOKUP(C499,水车基础信息!B$2:F$10,5,0)*E499),"输入水车基础数据")</f>
        <v>60.87</v>
      </c>
      <c r="G499" s="7" t="s">
        <v>681</v>
      </c>
      <c r="H499" s="28"/>
      <c r="I499" s="30"/>
      <c r="J499" s="31" t="str">
        <f t="shared" si="60"/>
        <v>20229闽AU8195</v>
      </c>
    </row>
    <row r="500" customFormat="1" ht="20.1" customHeight="1" spans="1:10">
      <c r="A500" s="4">
        <f t="shared" si="59"/>
        <v>499</v>
      </c>
      <c r="B500" s="23">
        <v>44810</v>
      </c>
      <c r="C500" s="5">
        <v>121017</v>
      </c>
      <c r="D500" s="6" t="s">
        <v>71</v>
      </c>
      <c r="E500" s="25">
        <v>6</v>
      </c>
      <c r="F500" s="26">
        <f>IFERROR(IF(VLOOKUP(C500,水车基础信息!B$2:F$10,5,0)=0,"输入水车基础数据",VLOOKUP(C500,水车基础信息!B$2:F$10,5,0)*E500),"输入水车基础数据")</f>
        <v>60.87</v>
      </c>
      <c r="G500" s="7" t="s">
        <v>681</v>
      </c>
      <c r="H500" s="28"/>
      <c r="I500" s="30"/>
      <c r="J500" s="31" t="str">
        <f t="shared" si="60"/>
        <v>20229闽AU8195</v>
      </c>
    </row>
    <row r="501" customFormat="1" ht="20.1" customHeight="1" spans="1:10">
      <c r="A501" s="4">
        <f t="shared" ref="A501:A510" si="61">ROW()-1</f>
        <v>500</v>
      </c>
      <c r="B501" s="23">
        <v>44811</v>
      </c>
      <c r="C501" s="5">
        <v>121017</v>
      </c>
      <c r="D501" s="6" t="s">
        <v>71</v>
      </c>
      <c r="E501" s="25">
        <v>6</v>
      </c>
      <c r="F501" s="26">
        <f>IFERROR(IF(VLOOKUP(C501,水车基础信息!B$2:F$10,5,0)=0,"输入水车基础数据",VLOOKUP(C501,水车基础信息!B$2:F$10,5,0)*E501),"输入水车基础数据")</f>
        <v>60.87</v>
      </c>
      <c r="G501" s="7" t="s">
        <v>681</v>
      </c>
      <c r="H501" s="28"/>
      <c r="I501" s="30"/>
      <c r="J501" s="31" t="str">
        <f t="shared" si="60"/>
        <v>20229闽AU8195</v>
      </c>
    </row>
    <row r="502" customFormat="1" ht="20.1" customHeight="1" spans="1:10">
      <c r="A502" s="4">
        <f t="shared" si="61"/>
        <v>501</v>
      </c>
      <c r="B502" s="23">
        <v>44812</v>
      </c>
      <c r="C502" s="5">
        <v>121017</v>
      </c>
      <c r="D502" s="6" t="s">
        <v>71</v>
      </c>
      <c r="E502" s="25">
        <v>7</v>
      </c>
      <c r="F502" s="26">
        <f>IFERROR(IF(VLOOKUP(C502,水车基础信息!B$2:F$10,5,0)=0,"输入水车基础数据",VLOOKUP(C502,水车基础信息!B$2:F$10,5,0)*E502),"输入水车基础数据")</f>
        <v>71.015</v>
      </c>
      <c r="G502" s="7" t="s">
        <v>681</v>
      </c>
      <c r="H502" s="28"/>
      <c r="I502" s="30"/>
      <c r="J502" s="31" t="str">
        <f t="shared" si="60"/>
        <v>20229闽AU8195</v>
      </c>
    </row>
    <row r="503" customFormat="1" ht="20.1" customHeight="1" spans="1:10">
      <c r="A503" s="4">
        <f t="shared" si="61"/>
        <v>502</v>
      </c>
      <c r="B503" s="23">
        <v>44813</v>
      </c>
      <c r="C503" s="5">
        <v>121017</v>
      </c>
      <c r="D503" s="6" t="s">
        <v>71</v>
      </c>
      <c r="E503" s="25">
        <v>6</v>
      </c>
      <c r="F503" s="26">
        <f>IFERROR(IF(VLOOKUP(C503,水车基础信息!B$2:F$10,5,0)=0,"输入水车基础数据",VLOOKUP(C503,水车基础信息!B$2:F$10,5,0)*E503),"输入水车基础数据")</f>
        <v>60.87</v>
      </c>
      <c r="G503" s="7" t="s">
        <v>681</v>
      </c>
      <c r="H503" s="28"/>
      <c r="I503" s="30"/>
      <c r="J503" s="31" t="str">
        <f t="shared" si="60"/>
        <v>20229闽AU8195</v>
      </c>
    </row>
    <row r="504" customFormat="1" ht="20.1" customHeight="1" spans="1:10">
      <c r="A504" s="4">
        <f t="shared" si="61"/>
        <v>503</v>
      </c>
      <c r="B504" s="23">
        <v>44814</v>
      </c>
      <c r="C504" s="5">
        <v>121017</v>
      </c>
      <c r="D504" s="6" t="s">
        <v>71</v>
      </c>
      <c r="E504" s="25">
        <v>6</v>
      </c>
      <c r="F504" s="26">
        <f>IFERROR(IF(VLOOKUP(C504,水车基础信息!B$2:F$10,5,0)=0,"输入水车基础数据",VLOOKUP(C504,水车基础信息!B$2:F$10,5,0)*E504),"输入水车基础数据")</f>
        <v>60.87</v>
      </c>
      <c r="G504" s="7" t="s">
        <v>681</v>
      </c>
      <c r="H504" s="28"/>
      <c r="I504" s="30"/>
      <c r="J504" s="31" t="str">
        <f t="shared" si="60"/>
        <v>20229闽AU8195</v>
      </c>
    </row>
    <row r="505" customFormat="1" ht="20.1" customHeight="1" spans="1:10">
      <c r="A505" s="4">
        <f t="shared" si="61"/>
        <v>504</v>
      </c>
      <c r="B505" s="23">
        <v>44815</v>
      </c>
      <c r="C505" s="5">
        <v>121017</v>
      </c>
      <c r="D505" s="6" t="s">
        <v>71</v>
      </c>
      <c r="E505" s="25">
        <v>5</v>
      </c>
      <c r="F505" s="26">
        <f>IFERROR(IF(VLOOKUP(C505,水车基础信息!B$2:F$10,5,0)=0,"输入水车基础数据",VLOOKUP(C505,水车基础信息!B$2:F$10,5,0)*E505),"输入水车基础数据")</f>
        <v>50.725</v>
      </c>
      <c r="G505" s="7" t="s">
        <v>681</v>
      </c>
      <c r="H505" s="28"/>
      <c r="I505" s="30"/>
      <c r="J505" s="31" t="str">
        <f t="shared" si="60"/>
        <v>20229闽AU8195</v>
      </c>
    </row>
    <row r="506" customFormat="1" ht="20.1" customHeight="1" spans="1:10">
      <c r="A506" s="4">
        <f t="shared" si="61"/>
        <v>505</v>
      </c>
      <c r="B506" s="23">
        <v>44816</v>
      </c>
      <c r="C506" s="5">
        <v>121017</v>
      </c>
      <c r="D506" s="6" t="s">
        <v>71</v>
      </c>
      <c r="E506" s="25">
        <v>5</v>
      </c>
      <c r="F506" s="26">
        <f>IFERROR(IF(VLOOKUP(C506,水车基础信息!B$2:F$10,5,0)=0,"输入水车基础数据",VLOOKUP(C506,水车基础信息!B$2:F$10,5,0)*E506),"输入水车基础数据")</f>
        <v>50.725</v>
      </c>
      <c r="G506" s="7" t="s">
        <v>681</v>
      </c>
      <c r="H506" s="28"/>
      <c r="I506" s="30"/>
      <c r="J506" s="31" t="str">
        <f t="shared" si="60"/>
        <v>20229闽AU8195</v>
      </c>
    </row>
    <row r="507" customFormat="1" ht="20.1" customHeight="1" spans="1:10">
      <c r="A507" s="4">
        <f t="shared" si="61"/>
        <v>506</v>
      </c>
      <c r="B507" s="23">
        <v>44817</v>
      </c>
      <c r="C507" s="5">
        <v>121017</v>
      </c>
      <c r="D507" s="6" t="s">
        <v>71</v>
      </c>
      <c r="E507" s="25">
        <v>5</v>
      </c>
      <c r="F507" s="26">
        <f>IFERROR(IF(VLOOKUP(C507,水车基础信息!B$2:F$10,5,0)=0,"输入水车基础数据",VLOOKUP(C507,水车基础信息!B$2:F$10,5,0)*E507),"输入水车基础数据")</f>
        <v>50.725</v>
      </c>
      <c r="G507" s="7" t="s">
        <v>681</v>
      </c>
      <c r="H507" s="28"/>
      <c r="I507" s="30"/>
      <c r="J507" s="31" t="str">
        <f t="shared" si="60"/>
        <v>20229闽AU8195</v>
      </c>
    </row>
    <row r="508" customFormat="1" ht="20.1" customHeight="1" spans="1:10">
      <c r="A508" s="4">
        <f t="shared" si="61"/>
        <v>507</v>
      </c>
      <c r="B508" s="23">
        <v>44818</v>
      </c>
      <c r="C508" s="5">
        <v>121017</v>
      </c>
      <c r="D508" s="6" t="s">
        <v>71</v>
      </c>
      <c r="E508" s="25">
        <v>5</v>
      </c>
      <c r="F508" s="26">
        <f>IFERROR(IF(VLOOKUP(C508,水车基础信息!B$2:F$10,5,0)=0,"输入水车基础数据",VLOOKUP(C508,水车基础信息!B$2:F$10,5,0)*E508),"输入水车基础数据")</f>
        <v>50.725</v>
      </c>
      <c r="G508" s="7" t="s">
        <v>681</v>
      </c>
      <c r="H508" s="28"/>
      <c r="I508" s="30"/>
      <c r="J508" s="31" t="str">
        <f t="shared" si="60"/>
        <v>20229闽AU8195</v>
      </c>
    </row>
    <row r="509" customFormat="1" ht="20.1" customHeight="1" spans="1:10">
      <c r="A509" s="4">
        <f t="shared" si="61"/>
        <v>508</v>
      </c>
      <c r="B509" s="23">
        <v>44819</v>
      </c>
      <c r="C509" s="5">
        <v>121017</v>
      </c>
      <c r="D509" s="6" t="s">
        <v>71</v>
      </c>
      <c r="E509" s="25">
        <v>5</v>
      </c>
      <c r="F509" s="26">
        <f>IFERROR(IF(VLOOKUP(C509,水车基础信息!B$2:F$10,5,0)=0,"输入水车基础数据",VLOOKUP(C509,水车基础信息!B$2:F$10,5,0)*E509),"输入水车基础数据")</f>
        <v>50.725</v>
      </c>
      <c r="G509" s="7" t="s">
        <v>681</v>
      </c>
      <c r="H509" s="28"/>
      <c r="I509" s="30"/>
      <c r="J509" s="31" t="str">
        <f t="shared" si="60"/>
        <v>20229闽AU8195</v>
      </c>
    </row>
    <row r="510" customFormat="1" ht="20.1" customHeight="1" spans="1:10">
      <c r="A510" s="4">
        <f t="shared" si="61"/>
        <v>509</v>
      </c>
      <c r="B510" s="23">
        <v>44820</v>
      </c>
      <c r="C510" s="5">
        <v>121017</v>
      </c>
      <c r="D510" s="6" t="s">
        <v>71</v>
      </c>
      <c r="E510" s="25">
        <v>5</v>
      </c>
      <c r="F510" s="26">
        <f>IFERROR(IF(VLOOKUP(C510,水车基础信息!B$2:F$10,5,0)=0,"输入水车基础数据",VLOOKUP(C510,水车基础信息!B$2:F$10,5,0)*E510),"输入水车基础数据")</f>
        <v>50.725</v>
      </c>
      <c r="G510" s="7" t="s">
        <v>681</v>
      </c>
      <c r="H510" s="28"/>
      <c r="I510" s="30"/>
      <c r="J510" s="31" t="str">
        <f t="shared" si="60"/>
        <v>20229闽AU8195</v>
      </c>
    </row>
    <row r="511" customFormat="1" ht="20.1" customHeight="1" spans="1:10">
      <c r="A511" s="4">
        <f t="shared" ref="A511:A520" si="62">ROW()-1</f>
        <v>510</v>
      </c>
      <c r="B511" s="23">
        <v>44821</v>
      </c>
      <c r="C511" s="5">
        <v>121017</v>
      </c>
      <c r="D511" s="6" t="s">
        <v>71</v>
      </c>
      <c r="E511" s="25">
        <v>6</v>
      </c>
      <c r="F511" s="26">
        <f>IFERROR(IF(VLOOKUP(C511,水车基础信息!B$2:F$10,5,0)=0,"输入水车基础数据",VLOOKUP(C511,水车基础信息!B$2:F$10,5,0)*E511),"输入水车基础数据")</f>
        <v>60.87</v>
      </c>
      <c r="G511" s="7" t="s">
        <v>681</v>
      </c>
      <c r="H511" s="28"/>
      <c r="I511" s="30"/>
      <c r="J511" s="31" t="str">
        <f t="shared" si="60"/>
        <v>20229闽AU8195</v>
      </c>
    </row>
    <row r="512" customFormat="1" ht="20.1" customHeight="1" spans="1:10">
      <c r="A512" s="4">
        <f t="shared" si="62"/>
        <v>511</v>
      </c>
      <c r="B512" s="23">
        <v>44822</v>
      </c>
      <c r="C512" s="5">
        <v>121017</v>
      </c>
      <c r="D512" s="6" t="s">
        <v>71</v>
      </c>
      <c r="E512" s="25">
        <v>5</v>
      </c>
      <c r="F512" s="26">
        <f>IFERROR(IF(VLOOKUP(C512,水车基础信息!B$2:F$10,5,0)=0,"输入水车基础数据",VLOOKUP(C512,水车基础信息!B$2:F$10,5,0)*E512),"输入水车基础数据")</f>
        <v>50.725</v>
      </c>
      <c r="G512" s="7" t="s">
        <v>681</v>
      </c>
      <c r="H512" s="28"/>
      <c r="I512" s="30"/>
      <c r="J512" s="31" t="str">
        <f t="shared" si="60"/>
        <v>20229闽AU8195</v>
      </c>
    </row>
    <row r="513" customFormat="1" ht="20.1" customHeight="1" spans="1:10">
      <c r="A513" s="4">
        <f t="shared" si="62"/>
        <v>512</v>
      </c>
      <c r="B513" s="23">
        <v>44823</v>
      </c>
      <c r="C513" s="5">
        <v>121017</v>
      </c>
      <c r="D513" s="6" t="s">
        <v>71</v>
      </c>
      <c r="E513" s="25">
        <v>5</v>
      </c>
      <c r="F513" s="26">
        <f>IFERROR(IF(VLOOKUP(C513,水车基础信息!B$2:F$10,5,0)=0,"输入水车基础数据",VLOOKUP(C513,水车基础信息!B$2:F$10,5,0)*E513),"输入水车基础数据")</f>
        <v>50.725</v>
      </c>
      <c r="G513" s="7" t="s">
        <v>681</v>
      </c>
      <c r="H513" s="28"/>
      <c r="I513" s="30"/>
      <c r="J513" s="31" t="str">
        <f t="shared" si="60"/>
        <v>20229闽AU8195</v>
      </c>
    </row>
    <row r="514" customFormat="1" ht="20.1" customHeight="1" spans="1:10">
      <c r="A514" s="4">
        <f t="shared" si="62"/>
        <v>513</v>
      </c>
      <c r="B514" s="23">
        <v>44824</v>
      </c>
      <c r="C514" s="5">
        <v>121017</v>
      </c>
      <c r="D514" s="6" t="s">
        <v>71</v>
      </c>
      <c r="E514" s="25">
        <v>5</v>
      </c>
      <c r="F514" s="26">
        <f>IFERROR(IF(VLOOKUP(C514,水车基础信息!B$2:F$10,5,0)=0,"输入水车基础数据",VLOOKUP(C514,水车基础信息!B$2:F$10,5,0)*E514),"输入水车基础数据")</f>
        <v>50.725</v>
      </c>
      <c r="G514" s="7" t="s">
        <v>681</v>
      </c>
      <c r="H514" s="28"/>
      <c r="I514" s="30"/>
      <c r="J514" s="31" t="str">
        <f t="shared" si="60"/>
        <v>20229闽AU8195</v>
      </c>
    </row>
    <row r="515" customFormat="1" ht="20.1" customHeight="1" spans="1:10">
      <c r="A515" s="4">
        <f t="shared" si="62"/>
        <v>514</v>
      </c>
      <c r="B515" s="23">
        <v>44825</v>
      </c>
      <c r="C515" s="5">
        <v>121017</v>
      </c>
      <c r="D515" s="6" t="s">
        <v>71</v>
      </c>
      <c r="E515" s="25">
        <v>6</v>
      </c>
      <c r="F515" s="26">
        <f>IFERROR(IF(VLOOKUP(C515,水车基础信息!B$2:F$10,5,0)=0,"输入水车基础数据",VLOOKUP(C515,水车基础信息!B$2:F$10,5,0)*E515),"输入水车基础数据")</f>
        <v>60.87</v>
      </c>
      <c r="G515" s="7" t="s">
        <v>681</v>
      </c>
      <c r="H515" s="28"/>
      <c r="I515" s="30"/>
      <c r="J515" s="31" t="str">
        <f t="shared" si="60"/>
        <v>20229闽AU8195</v>
      </c>
    </row>
    <row r="516" customFormat="1" ht="20.1" customHeight="1" spans="1:10">
      <c r="A516" s="4">
        <f t="shared" si="62"/>
        <v>515</v>
      </c>
      <c r="B516" s="23">
        <v>44826</v>
      </c>
      <c r="C516" s="5">
        <v>121017</v>
      </c>
      <c r="D516" s="6" t="s">
        <v>71</v>
      </c>
      <c r="E516" s="25">
        <v>3</v>
      </c>
      <c r="F516" s="26">
        <f>IFERROR(IF(VLOOKUP(C516,水车基础信息!B$2:F$10,5,0)=0,"输入水车基础数据",VLOOKUP(C516,水车基础信息!B$2:F$10,5,0)*E516),"输入水车基础数据")</f>
        <v>30.435</v>
      </c>
      <c r="G516" s="7" t="s">
        <v>681</v>
      </c>
      <c r="H516" s="28"/>
      <c r="I516" s="30"/>
      <c r="J516" s="31" t="str">
        <f t="shared" si="60"/>
        <v>20229闽AU8195</v>
      </c>
    </row>
    <row r="517" customFormat="1" ht="20.1" customHeight="1" spans="1:10">
      <c r="A517" s="4">
        <f t="shared" si="62"/>
        <v>516</v>
      </c>
      <c r="B517" s="23">
        <v>44827</v>
      </c>
      <c r="C517" s="5">
        <v>121017</v>
      </c>
      <c r="D517" s="6" t="s">
        <v>71</v>
      </c>
      <c r="E517" s="25">
        <v>5</v>
      </c>
      <c r="F517" s="26">
        <f>IFERROR(IF(VLOOKUP(C517,水车基础信息!B$2:F$10,5,0)=0,"输入水车基础数据",VLOOKUP(C517,水车基础信息!B$2:F$10,5,0)*E517),"输入水车基础数据")</f>
        <v>50.725</v>
      </c>
      <c r="G517" s="7" t="s">
        <v>681</v>
      </c>
      <c r="H517" s="28"/>
      <c r="I517" s="30"/>
      <c r="J517" s="31" t="str">
        <f t="shared" si="60"/>
        <v>20229闽AU8195</v>
      </c>
    </row>
    <row r="518" customFormat="1" ht="20.1" customHeight="1" spans="1:10">
      <c r="A518" s="4">
        <f t="shared" si="62"/>
        <v>517</v>
      </c>
      <c r="B518" s="23">
        <v>44828</v>
      </c>
      <c r="C518" s="5">
        <v>121017</v>
      </c>
      <c r="D518" s="6" t="s">
        <v>71</v>
      </c>
      <c r="E518" s="25">
        <v>5</v>
      </c>
      <c r="F518" s="26">
        <f>IFERROR(IF(VLOOKUP(C518,水车基础信息!B$2:F$10,5,0)=0,"输入水车基础数据",VLOOKUP(C518,水车基础信息!B$2:F$10,5,0)*E518),"输入水车基础数据")</f>
        <v>50.725</v>
      </c>
      <c r="G518" s="7" t="s">
        <v>681</v>
      </c>
      <c r="H518" s="28"/>
      <c r="I518" s="30"/>
      <c r="J518" s="31" t="str">
        <f t="shared" si="60"/>
        <v>20229闽AU8195</v>
      </c>
    </row>
    <row r="519" customFormat="1" ht="20.1" customHeight="1" spans="1:10">
      <c r="A519" s="4">
        <f t="shared" si="62"/>
        <v>518</v>
      </c>
      <c r="B519" s="23">
        <v>44829</v>
      </c>
      <c r="C519" s="5">
        <v>121017</v>
      </c>
      <c r="D519" s="6" t="s">
        <v>71</v>
      </c>
      <c r="E519" s="25">
        <v>6</v>
      </c>
      <c r="F519" s="26">
        <f>IFERROR(IF(VLOOKUP(C519,水车基础信息!B$2:F$10,5,0)=0,"输入水车基础数据",VLOOKUP(C519,水车基础信息!B$2:F$10,5,0)*E519),"输入水车基础数据")</f>
        <v>60.87</v>
      </c>
      <c r="G519" s="7" t="s">
        <v>681</v>
      </c>
      <c r="H519" s="28"/>
      <c r="I519" s="30"/>
      <c r="J519" s="31" t="str">
        <f t="shared" si="60"/>
        <v>20229闽AU8195</v>
      </c>
    </row>
    <row r="520" customFormat="1" ht="20.1" customHeight="1" spans="1:10">
      <c r="A520" s="4">
        <f t="shared" si="62"/>
        <v>519</v>
      </c>
      <c r="B520" s="23">
        <v>44830</v>
      </c>
      <c r="C520" s="5">
        <v>121017</v>
      </c>
      <c r="D520" s="6" t="s">
        <v>71</v>
      </c>
      <c r="E520" s="25">
        <v>6</v>
      </c>
      <c r="F520" s="26">
        <f>IFERROR(IF(VLOOKUP(C520,水车基础信息!B$2:F$10,5,0)=0,"输入水车基础数据",VLOOKUP(C520,水车基础信息!B$2:F$10,5,0)*E520),"输入水车基础数据")</f>
        <v>60.87</v>
      </c>
      <c r="G520" s="7" t="s">
        <v>681</v>
      </c>
      <c r="H520" s="28"/>
      <c r="I520" s="30"/>
      <c r="J520" s="31" t="str">
        <f t="shared" si="60"/>
        <v>20229闽AU8195</v>
      </c>
    </row>
    <row r="521" customFormat="1" ht="20.1" customHeight="1" spans="1:10">
      <c r="A521" s="4">
        <f t="shared" ref="A521:A530" si="63">ROW()-1</f>
        <v>520</v>
      </c>
      <c r="B521" s="23">
        <v>44831</v>
      </c>
      <c r="C521" s="5">
        <v>121017</v>
      </c>
      <c r="D521" s="6" t="s">
        <v>71</v>
      </c>
      <c r="E521" s="25">
        <v>5</v>
      </c>
      <c r="F521" s="26">
        <f>IFERROR(IF(VLOOKUP(C521,水车基础信息!B$2:F$10,5,0)=0,"输入水车基础数据",VLOOKUP(C521,水车基础信息!B$2:F$10,5,0)*E521),"输入水车基础数据")</f>
        <v>50.725</v>
      </c>
      <c r="G521" s="7" t="s">
        <v>681</v>
      </c>
      <c r="H521" s="28"/>
      <c r="I521" s="30"/>
      <c r="J521" s="31" t="str">
        <f t="shared" si="60"/>
        <v>20229闽AU8195</v>
      </c>
    </row>
    <row r="522" customFormat="1" ht="20.1" customHeight="1" spans="1:10">
      <c r="A522" s="4">
        <f t="shared" si="63"/>
        <v>521</v>
      </c>
      <c r="B522" s="23">
        <v>44832</v>
      </c>
      <c r="C522" s="5">
        <v>121017</v>
      </c>
      <c r="D522" s="6" t="s">
        <v>71</v>
      </c>
      <c r="E522" s="25">
        <v>5</v>
      </c>
      <c r="F522" s="26">
        <f>IFERROR(IF(VLOOKUP(C522,水车基础信息!B$2:F$10,5,0)=0,"输入水车基础数据",VLOOKUP(C522,水车基础信息!B$2:F$10,5,0)*E522),"输入水车基础数据")</f>
        <v>50.725</v>
      </c>
      <c r="G522" s="7" t="s">
        <v>681</v>
      </c>
      <c r="H522" s="28"/>
      <c r="I522" s="30"/>
      <c r="J522" s="31" t="str">
        <f t="shared" si="60"/>
        <v>20229闽AU8195</v>
      </c>
    </row>
    <row r="523" customFormat="1" ht="20.1" customHeight="1" spans="1:10">
      <c r="A523" s="4">
        <f t="shared" si="63"/>
        <v>522</v>
      </c>
      <c r="B523" s="23">
        <v>44833</v>
      </c>
      <c r="C523" s="5">
        <v>121017</v>
      </c>
      <c r="D523" s="6" t="s">
        <v>71</v>
      </c>
      <c r="E523" s="25">
        <v>5</v>
      </c>
      <c r="F523" s="26">
        <f>IFERROR(IF(VLOOKUP(C523,水车基础信息!B$2:F$10,5,0)=0,"输入水车基础数据",VLOOKUP(C523,水车基础信息!B$2:F$10,5,0)*E523),"输入水车基础数据")</f>
        <v>50.725</v>
      </c>
      <c r="G523" s="7" t="s">
        <v>681</v>
      </c>
      <c r="H523" s="28"/>
      <c r="I523" s="30"/>
      <c r="J523" s="31" t="str">
        <f t="shared" si="60"/>
        <v>20229闽AU8195</v>
      </c>
    </row>
    <row r="524" customFormat="1" ht="20.1" customHeight="1" spans="1:10">
      <c r="A524" s="4">
        <f t="shared" si="63"/>
        <v>523</v>
      </c>
      <c r="B524" s="23">
        <v>44834</v>
      </c>
      <c r="C524" s="5">
        <v>121017</v>
      </c>
      <c r="D524" s="6" t="s">
        <v>71</v>
      </c>
      <c r="E524" s="25">
        <v>5</v>
      </c>
      <c r="F524" s="26">
        <f>IFERROR(IF(VLOOKUP(C524,水车基础信息!B$2:F$10,5,0)=0,"输入水车基础数据",VLOOKUP(C524,水车基础信息!B$2:F$10,5,0)*E524),"输入水车基础数据")</f>
        <v>50.725</v>
      </c>
      <c r="G524" s="7" t="s">
        <v>681</v>
      </c>
      <c r="H524" s="28"/>
      <c r="I524" s="30"/>
      <c r="J524" s="31" t="str">
        <f t="shared" si="60"/>
        <v>20229闽AU8195</v>
      </c>
    </row>
    <row r="525" customFormat="1" ht="20.1" customHeight="1" spans="1:10">
      <c r="A525" s="4">
        <f t="shared" si="63"/>
        <v>524</v>
      </c>
      <c r="B525" s="23">
        <v>44805</v>
      </c>
      <c r="C525" s="34">
        <v>121019</v>
      </c>
      <c r="D525" s="32" t="s">
        <v>72</v>
      </c>
      <c r="E525" s="25">
        <v>9</v>
      </c>
      <c r="F525" s="26">
        <f>IFERROR(IF(VLOOKUP(C525,水车基础信息!B$2:F$10,5,0)=0,"输入水车基础数据",VLOOKUP(C525,水车基础信息!B$2:F$10,5,0)*E525),"输入水车基础数据")</f>
        <v>91.305</v>
      </c>
      <c r="G525" s="33" t="s">
        <v>345</v>
      </c>
      <c r="H525" s="28"/>
      <c r="I525" s="30"/>
      <c r="J525" s="31" t="str">
        <f t="shared" si="60"/>
        <v>20229闽AU9653</v>
      </c>
    </row>
    <row r="526" customFormat="1" ht="20.1" customHeight="1" spans="1:10">
      <c r="A526" s="4">
        <f t="shared" si="63"/>
        <v>525</v>
      </c>
      <c r="B526" s="23">
        <v>44806</v>
      </c>
      <c r="C526" s="34">
        <v>121020</v>
      </c>
      <c r="D526" s="32" t="s">
        <v>72</v>
      </c>
      <c r="E526" s="25">
        <v>9</v>
      </c>
      <c r="F526" s="26">
        <f>IFERROR(IF(VLOOKUP(C526,水车基础信息!B$2:F$10,5,0)=0,"输入水车基础数据",VLOOKUP(C526,水车基础信息!B$2:F$10,5,0)*E526),"输入水车基础数据")</f>
        <v>91.305</v>
      </c>
      <c r="G526" s="33" t="s">
        <v>345</v>
      </c>
      <c r="H526" s="28"/>
      <c r="I526" s="30"/>
      <c r="J526" s="31" t="str">
        <f t="shared" si="60"/>
        <v>20229闽AU9653</v>
      </c>
    </row>
    <row r="527" customFormat="1" ht="20.1" customHeight="1" spans="1:10">
      <c r="A527" s="4">
        <f t="shared" si="63"/>
        <v>526</v>
      </c>
      <c r="B527" s="23">
        <v>44807</v>
      </c>
      <c r="C527" s="34">
        <v>121021</v>
      </c>
      <c r="D527" s="32" t="s">
        <v>72</v>
      </c>
      <c r="E527" s="25">
        <v>9</v>
      </c>
      <c r="F527" s="26">
        <f>IFERROR(IF(VLOOKUP(C527,水车基础信息!B$2:F$10,5,0)=0,"输入水车基础数据",VLOOKUP(C527,水车基础信息!B$2:F$10,5,0)*E527),"输入水车基础数据")</f>
        <v>91.305</v>
      </c>
      <c r="G527" s="33" t="s">
        <v>345</v>
      </c>
      <c r="H527" s="28"/>
      <c r="I527" s="30"/>
      <c r="J527" s="31" t="str">
        <f t="shared" ref="J527:J558" si="64">YEAR(B527)&amp;MONTH(B527)&amp;D527</f>
        <v>20229闽AU9653</v>
      </c>
    </row>
    <row r="528" customFormat="1" ht="20.1" customHeight="1" spans="1:10">
      <c r="A528" s="4">
        <f t="shared" si="63"/>
        <v>527</v>
      </c>
      <c r="B528" s="23">
        <v>44808</v>
      </c>
      <c r="C528" s="34">
        <v>121019</v>
      </c>
      <c r="D528" s="32" t="s">
        <v>72</v>
      </c>
      <c r="E528" s="25">
        <v>8</v>
      </c>
      <c r="F528" s="26">
        <f>IFERROR(IF(VLOOKUP(C528,水车基础信息!B$2:F$10,5,0)=0,"输入水车基础数据",VLOOKUP(C528,水车基础信息!B$2:F$10,5,0)*E528),"输入水车基础数据")</f>
        <v>81.16</v>
      </c>
      <c r="G528" s="33" t="s">
        <v>345</v>
      </c>
      <c r="H528" s="28"/>
      <c r="I528" s="30"/>
      <c r="J528" s="31" t="str">
        <f t="shared" si="64"/>
        <v>20229闽AU9653</v>
      </c>
    </row>
    <row r="529" customFormat="1" ht="20.1" customHeight="1" spans="1:10">
      <c r="A529" s="4">
        <f t="shared" si="63"/>
        <v>528</v>
      </c>
      <c r="B529" s="23">
        <v>44809</v>
      </c>
      <c r="C529" s="34">
        <v>121019</v>
      </c>
      <c r="D529" s="32" t="s">
        <v>72</v>
      </c>
      <c r="E529" s="25">
        <v>8</v>
      </c>
      <c r="F529" s="26">
        <f>IFERROR(IF(VLOOKUP(C529,水车基础信息!B$2:F$10,5,0)=0,"输入水车基础数据",VLOOKUP(C529,水车基础信息!B$2:F$10,5,0)*E529),"输入水车基础数据")</f>
        <v>81.16</v>
      </c>
      <c r="G529" s="33" t="s">
        <v>345</v>
      </c>
      <c r="H529" s="28"/>
      <c r="I529" s="30"/>
      <c r="J529" s="31" t="str">
        <f t="shared" si="64"/>
        <v>20229闽AU9653</v>
      </c>
    </row>
    <row r="530" customFormat="1" ht="20.1" customHeight="1" spans="1:10">
      <c r="A530" s="4">
        <f t="shared" si="63"/>
        <v>529</v>
      </c>
      <c r="B530" s="23">
        <v>44810</v>
      </c>
      <c r="C530" s="34">
        <v>121019</v>
      </c>
      <c r="D530" s="32" t="s">
        <v>72</v>
      </c>
      <c r="E530" s="25">
        <v>9</v>
      </c>
      <c r="F530" s="26">
        <f>IFERROR(IF(VLOOKUP(C530,水车基础信息!B$2:F$10,5,0)=0,"输入水车基础数据",VLOOKUP(C530,水车基础信息!B$2:F$10,5,0)*E530),"输入水车基础数据")</f>
        <v>91.305</v>
      </c>
      <c r="G530" s="33" t="s">
        <v>345</v>
      </c>
      <c r="H530" s="28"/>
      <c r="I530" s="30"/>
      <c r="J530" s="31" t="str">
        <f t="shared" si="64"/>
        <v>20229闽AU9653</v>
      </c>
    </row>
    <row r="531" customFormat="1" ht="20.1" customHeight="1" spans="1:10">
      <c r="A531" s="4">
        <f t="shared" ref="A531:A540" si="65">ROW()-1</f>
        <v>530</v>
      </c>
      <c r="B531" s="23">
        <v>44811</v>
      </c>
      <c r="C531" s="34">
        <v>121019</v>
      </c>
      <c r="D531" s="32" t="s">
        <v>72</v>
      </c>
      <c r="E531" s="25">
        <v>8</v>
      </c>
      <c r="F531" s="26">
        <f>IFERROR(IF(VLOOKUP(C531,水车基础信息!B$2:F$10,5,0)=0,"输入水车基础数据",VLOOKUP(C531,水车基础信息!B$2:F$10,5,0)*E531),"输入水车基础数据")</f>
        <v>81.16</v>
      </c>
      <c r="G531" s="33" t="s">
        <v>345</v>
      </c>
      <c r="H531" s="28"/>
      <c r="I531" s="30"/>
      <c r="J531" s="31" t="str">
        <f t="shared" si="64"/>
        <v>20229闽AU9653</v>
      </c>
    </row>
    <row r="532" customFormat="1" ht="20.1" customHeight="1" spans="1:10">
      <c r="A532" s="4">
        <f t="shared" si="65"/>
        <v>531</v>
      </c>
      <c r="B532" s="23">
        <v>44812</v>
      </c>
      <c r="C532" s="34">
        <v>121019</v>
      </c>
      <c r="D532" s="32" t="s">
        <v>72</v>
      </c>
      <c r="E532" s="25">
        <v>8</v>
      </c>
      <c r="F532" s="26">
        <f>IFERROR(IF(VLOOKUP(C532,水车基础信息!B$2:F$10,5,0)=0,"输入水车基础数据",VLOOKUP(C532,水车基础信息!B$2:F$10,5,0)*E532),"输入水车基础数据")</f>
        <v>81.16</v>
      </c>
      <c r="G532" s="33" t="s">
        <v>345</v>
      </c>
      <c r="H532" s="28"/>
      <c r="I532" s="30"/>
      <c r="J532" s="31" t="str">
        <f t="shared" si="64"/>
        <v>20229闽AU9653</v>
      </c>
    </row>
    <row r="533" customFormat="1" ht="20.1" customHeight="1" spans="1:10">
      <c r="A533" s="4">
        <f t="shared" si="65"/>
        <v>532</v>
      </c>
      <c r="B533" s="23">
        <v>44813</v>
      </c>
      <c r="C533" s="34">
        <v>121019</v>
      </c>
      <c r="D533" s="32" t="s">
        <v>72</v>
      </c>
      <c r="E533" s="25">
        <v>8</v>
      </c>
      <c r="F533" s="26">
        <f>IFERROR(IF(VLOOKUP(C533,水车基础信息!B$2:F$10,5,0)=0,"输入水车基础数据",VLOOKUP(C533,水车基础信息!B$2:F$10,5,0)*E533),"输入水车基础数据")</f>
        <v>81.16</v>
      </c>
      <c r="G533" s="33" t="s">
        <v>345</v>
      </c>
      <c r="H533" s="28"/>
      <c r="I533" s="30"/>
      <c r="J533" s="31" t="str">
        <f t="shared" si="64"/>
        <v>20229闽AU9653</v>
      </c>
    </row>
    <row r="534" customFormat="1" ht="20.1" customHeight="1" spans="1:10">
      <c r="A534" s="4">
        <f t="shared" si="65"/>
        <v>533</v>
      </c>
      <c r="B534" s="23">
        <v>44814</v>
      </c>
      <c r="C534" s="34">
        <v>121019</v>
      </c>
      <c r="D534" s="32" t="s">
        <v>72</v>
      </c>
      <c r="E534" s="25">
        <v>8</v>
      </c>
      <c r="F534" s="26">
        <f>IFERROR(IF(VLOOKUP(C534,水车基础信息!B$2:F$10,5,0)=0,"输入水车基础数据",VLOOKUP(C534,水车基础信息!B$2:F$10,5,0)*E534),"输入水车基础数据")</f>
        <v>81.16</v>
      </c>
      <c r="G534" s="33" t="s">
        <v>345</v>
      </c>
      <c r="H534" s="28"/>
      <c r="I534" s="30"/>
      <c r="J534" s="31" t="str">
        <f t="shared" si="64"/>
        <v>20229闽AU9653</v>
      </c>
    </row>
    <row r="535" customFormat="1" ht="20.1" customHeight="1" spans="1:10">
      <c r="A535" s="4">
        <f t="shared" si="65"/>
        <v>534</v>
      </c>
      <c r="B535" s="23">
        <v>44815</v>
      </c>
      <c r="C535" s="34">
        <v>121019</v>
      </c>
      <c r="D535" s="32" t="s">
        <v>72</v>
      </c>
      <c r="E535" s="25">
        <v>8</v>
      </c>
      <c r="F535" s="26">
        <f>IFERROR(IF(VLOOKUP(C535,水车基础信息!B$2:F$10,5,0)=0,"输入水车基础数据",VLOOKUP(C535,水车基础信息!B$2:F$10,5,0)*E535),"输入水车基础数据")</f>
        <v>81.16</v>
      </c>
      <c r="G535" s="33" t="s">
        <v>345</v>
      </c>
      <c r="H535" s="28"/>
      <c r="I535" s="30"/>
      <c r="J535" s="31" t="str">
        <f t="shared" si="64"/>
        <v>20229闽AU9653</v>
      </c>
    </row>
    <row r="536" customFormat="1" ht="20.1" customHeight="1" spans="1:10">
      <c r="A536" s="4">
        <f t="shared" si="65"/>
        <v>535</v>
      </c>
      <c r="B536" s="23">
        <v>44816</v>
      </c>
      <c r="C536" s="34">
        <v>121019</v>
      </c>
      <c r="D536" s="32" t="s">
        <v>72</v>
      </c>
      <c r="E536" s="25">
        <v>8</v>
      </c>
      <c r="F536" s="26">
        <f>IFERROR(IF(VLOOKUP(C536,水车基础信息!B$2:F$10,5,0)=0,"输入水车基础数据",VLOOKUP(C536,水车基础信息!B$2:F$10,5,0)*E536),"输入水车基础数据")</f>
        <v>81.16</v>
      </c>
      <c r="G536" s="33" t="s">
        <v>345</v>
      </c>
      <c r="H536" s="28"/>
      <c r="I536" s="30"/>
      <c r="J536" s="31" t="str">
        <f t="shared" si="64"/>
        <v>20229闽AU9653</v>
      </c>
    </row>
    <row r="537" customFormat="1" ht="20.1" customHeight="1" spans="1:10">
      <c r="A537" s="4">
        <f t="shared" si="65"/>
        <v>536</v>
      </c>
      <c r="B537" s="23">
        <v>44817</v>
      </c>
      <c r="C537" s="34">
        <v>121019</v>
      </c>
      <c r="D537" s="32" t="s">
        <v>72</v>
      </c>
      <c r="E537" s="25">
        <v>9</v>
      </c>
      <c r="F537" s="26">
        <f>IFERROR(IF(VLOOKUP(C537,水车基础信息!B$2:F$10,5,0)=0,"输入水车基础数据",VLOOKUP(C537,水车基础信息!B$2:F$10,5,0)*E537),"输入水车基础数据")</f>
        <v>91.305</v>
      </c>
      <c r="G537" s="33" t="s">
        <v>345</v>
      </c>
      <c r="H537" s="28"/>
      <c r="I537" s="30"/>
      <c r="J537" s="31" t="str">
        <f t="shared" si="64"/>
        <v>20229闽AU9653</v>
      </c>
    </row>
    <row r="538" customFormat="1" ht="20.1" customHeight="1" spans="1:10">
      <c r="A538" s="4">
        <f t="shared" si="65"/>
        <v>537</v>
      </c>
      <c r="B538" s="23">
        <v>44818</v>
      </c>
      <c r="C538" s="34">
        <v>121019</v>
      </c>
      <c r="D538" s="32" t="s">
        <v>72</v>
      </c>
      <c r="E538" s="25">
        <v>8</v>
      </c>
      <c r="F538" s="26">
        <f>IFERROR(IF(VLOOKUP(C538,水车基础信息!B$2:F$10,5,0)=0,"输入水车基础数据",VLOOKUP(C538,水车基础信息!B$2:F$10,5,0)*E538),"输入水车基础数据")</f>
        <v>81.16</v>
      </c>
      <c r="G538" s="33" t="s">
        <v>345</v>
      </c>
      <c r="H538" s="28"/>
      <c r="I538" s="30"/>
      <c r="J538" s="31" t="str">
        <f t="shared" si="64"/>
        <v>20229闽AU9653</v>
      </c>
    </row>
    <row r="539" customFormat="1" ht="20.1" customHeight="1" spans="1:10">
      <c r="A539" s="4">
        <f t="shared" si="65"/>
        <v>538</v>
      </c>
      <c r="B539" s="23">
        <v>44819</v>
      </c>
      <c r="C539" s="34">
        <v>121019</v>
      </c>
      <c r="D539" s="32" t="s">
        <v>72</v>
      </c>
      <c r="E539" s="25">
        <v>8</v>
      </c>
      <c r="F539" s="26">
        <f>IFERROR(IF(VLOOKUP(C539,水车基础信息!B$2:F$10,5,0)=0,"输入水车基础数据",VLOOKUP(C539,水车基础信息!B$2:F$10,5,0)*E539),"输入水车基础数据")</f>
        <v>81.16</v>
      </c>
      <c r="G539" s="33" t="s">
        <v>345</v>
      </c>
      <c r="H539" s="28"/>
      <c r="I539" s="30"/>
      <c r="J539" s="31" t="str">
        <f t="shared" si="64"/>
        <v>20229闽AU9653</v>
      </c>
    </row>
    <row r="540" customFormat="1" ht="20.1" customHeight="1" spans="1:10">
      <c r="A540" s="4">
        <f t="shared" si="65"/>
        <v>539</v>
      </c>
      <c r="B540" s="23">
        <v>44820</v>
      </c>
      <c r="C540" s="34">
        <v>121019</v>
      </c>
      <c r="D540" s="32" t="s">
        <v>72</v>
      </c>
      <c r="E540" s="25">
        <v>8</v>
      </c>
      <c r="F540" s="26">
        <f>IFERROR(IF(VLOOKUP(C540,水车基础信息!B$2:F$10,5,0)=0,"输入水车基础数据",VLOOKUP(C540,水车基础信息!B$2:F$10,5,0)*E540),"输入水车基础数据")</f>
        <v>81.16</v>
      </c>
      <c r="G540" s="33" t="s">
        <v>345</v>
      </c>
      <c r="H540" s="28"/>
      <c r="I540" s="30"/>
      <c r="J540" s="31" t="str">
        <f t="shared" si="64"/>
        <v>20229闽AU9653</v>
      </c>
    </row>
    <row r="541" customFormat="1" ht="20.1" customHeight="1" spans="1:10">
      <c r="A541" s="4">
        <f t="shared" ref="A541:A550" si="66">ROW()-1</f>
        <v>540</v>
      </c>
      <c r="B541" s="23">
        <v>44821</v>
      </c>
      <c r="C541" s="34">
        <v>121019</v>
      </c>
      <c r="D541" s="32" t="s">
        <v>72</v>
      </c>
      <c r="E541" s="25">
        <v>8</v>
      </c>
      <c r="F541" s="26">
        <f>IFERROR(IF(VLOOKUP(C541,水车基础信息!B$2:F$10,5,0)=0,"输入水车基础数据",VLOOKUP(C541,水车基础信息!B$2:F$10,5,0)*E541),"输入水车基础数据")</f>
        <v>81.16</v>
      </c>
      <c r="G541" s="33" t="s">
        <v>345</v>
      </c>
      <c r="H541" s="28"/>
      <c r="I541" s="30"/>
      <c r="J541" s="31" t="str">
        <f t="shared" si="64"/>
        <v>20229闽AU9653</v>
      </c>
    </row>
    <row r="542" customFormat="1" ht="20.1" customHeight="1" spans="1:10">
      <c r="A542" s="4">
        <f t="shared" si="66"/>
        <v>541</v>
      </c>
      <c r="B542" s="23">
        <v>44822</v>
      </c>
      <c r="C542" s="34">
        <v>121019</v>
      </c>
      <c r="D542" s="32" t="s">
        <v>72</v>
      </c>
      <c r="E542" s="25">
        <v>9</v>
      </c>
      <c r="F542" s="26">
        <f>IFERROR(IF(VLOOKUP(C542,水车基础信息!B$2:F$10,5,0)=0,"输入水车基础数据",VLOOKUP(C542,水车基础信息!B$2:F$10,5,0)*E542),"输入水车基础数据")</f>
        <v>91.305</v>
      </c>
      <c r="G542" s="33" t="s">
        <v>345</v>
      </c>
      <c r="H542" s="28"/>
      <c r="I542" s="30"/>
      <c r="J542" s="31" t="str">
        <f t="shared" si="64"/>
        <v>20229闽AU9653</v>
      </c>
    </row>
    <row r="543" customFormat="1" ht="20.1" customHeight="1" spans="1:10">
      <c r="A543" s="4">
        <f t="shared" si="66"/>
        <v>542</v>
      </c>
      <c r="B543" s="23">
        <v>44823</v>
      </c>
      <c r="C543" s="34">
        <v>121019</v>
      </c>
      <c r="D543" s="32" t="s">
        <v>72</v>
      </c>
      <c r="E543" s="25">
        <v>8</v>
      </c>
      <c r="F543" s="26">
        <f>IFERROR(IF(VLOOKUP(C543,水车基础信息!B$2:F$10,5,0)=0,"输入水车基础数据",VLOOKUP(C543,水车基础信息!B$2:F$10,5,0)*E543),"输入水车基础数据")</f>
        <v>81.16</v>
      </c>
      <c r="G543" s="33" t="s">
        <v>345</v>
      </c>
      <c r="H543" s="28"/>
      <c r="I543" s="30"/>
      <c r="J543" s="31" t="str">
        <f t="shared" si="64"/>
        <v>20229闽AU9653</v>
      </c>
    </row>
    <row r="544" customFormat="1" ht="20.1" customHeight="1" spans="1:10">
      <c r="A544" s="4">
        <f t="shared" si="66"/>
        <v>543</v>
      </c>
      <c r="B544" s="23">
        <v>44824</v>
      </c>
      <c r="C544" s="34">
        <v>121019</v>
      </c>
      <c r="D544" s="32" t="s">
        <v>72</v>
      </c>
      <c r="E544" s="25">
        <v>8</v>
      </c>
      <c r="F544" s="26">
        <f>IFERROR(IF(VLOOKUP(C544,水车基础信息!B$2:F$10,5,0)=0,"输入水车基础数据",VLOOKUP(C544,水车基础信息!B$2:F$10,5,0)*E544),"输入水车基础数据")</f>
        <v>81.16</v>
      </c>
      <c r="G544" s="33" t="s">
        <v>345</v>
      </c>
      <c r="H544" s="28"/>
      <c r="I544" s="30"/>
      <c r="J544" s="31" t="str">
        <f t="shared" si="64"/>
        <v>20229闽AU9653</v>
      </c>
    </row>
    <row r="545" customFormat="1" ht="20.1" customHeight="1" spans="1:10">
      <c r="A545" s="4">
        <f t="shared" si="66"/>
        <v>544</v>
      </c>
      <c r="B545" s="23">
        <v>44825</v>
      </c>
      <c r="C545" s="34">
        <v>121019</v>
      </c>
      <c r="D545" s="32" t="s">
        <v>72</v>
      </c>
      <c r="E545" s="25">
        <v>8</v>
      </c>
      <c r="F545" s="26">
        <f>IFERROR(IF(VLOOKUP(C545,水车基础信息!B$2:F$10,5,0)=0,"输入水车基础数据",VLOOKUP(C545,水车基础信息!B$2:F$10,5,0)*E545),"输入水车基础数据")</f>
        <v>81.16</v>
      </c>
      <c r="G545" s="33" t="s">
        <v>345</v>
      </c>
      <c r="H545" s="28"/>
      <c r="I545" s="30"/>
      <c r="J545" s="31" t="str">
        <f t="shared" si="64"/>
        <v>20229闽AU9653</v>
      </c>
    </row>
    <row r="546" customFormat="1" ht="20.1" customHeight="1" spans="1:10">
      <c r="A546" s="4">
        <f t="shared" si="66"/>
        <v>545</v>
      </c>
      <c r="B546" s="23">
        <v>44826</v>
      </c>
      <c r="C546" s="34">
        <v>121019</v>
      </c>
      <c r="D546" s="32" t="s">
        <v>72</v>
      </c>
      <c r="E546" s="25">
        <v>5</v>
      </c>
      <c r="F546" s="26">
        <f>IFERROR(IF(VLOOKUP(C546,水车基础信息!B$2:F$10,5,0)=0,"输入水车基础数据",VLOOKUP(C546,水车基础信息!B$2:F$10,5,0)*E546),"输入水车基础数据")</f>
        <v>50.725</v>
      </c>
      <c r="G546" s="33" t="s">
        <v>345</v>
      </c>
      <c r="H546" s="28"/>
      <c r="I546" s="30"/>
      <c r="J546" s="31" t="str">
        <f t="shared" si="64"/>
        <v>20229闽AU9653</v>
      </c>
    </row>
    <row r="547" customFormat="1" ht="20.1" customHeight="1" spans="1:10">
      <c r="A547" s="4">
        <f t="shared" si="66"/>
        <v>546</v>
      </c>
      <c r="B547" s="23">
        <v>44827</v>
      </c>
      <c r="C547" s="34">
        <v>121019</v>
      </c>
      <c r="D547" s="32" t="s">
        <v>72</v>
      </c>
      <c r="E547" s="25">
        <v>8</v>
      </c>
      <c r="F547" s="26">
        <f>IFERROR(IF(VLOOKUP(C547,水车基础信息!B$2:F$10,5,0)=0,"输入水车基础数据",VLOOKUP(C547,水车基础信息!B$2:F$10,5,0)*E547),"输入水车基础数据")</f>
        <v>81.16</v>
      </c>
      <c r="G547" s="33" t="s">
        <v>345</v>
      </c>
      <c r="H547" s="28"/>
      <c r="I547" s="30"/>
      <c r="J547" s="31" t="str">
        <f t="shared" si="64"/>
        <v>20229闽AU9653</v>
      </c>
    </row>
    <row r="548" customFormat="1" ht="20.1" customHeight="1" spans="1:10">
      <c r="A548" s="4">
        <f t="shared" si="66"/>
        <v>547</v>
      </c>
      <c r="B548" s="23">
        <v>44828</v>
      </c>
      <c r="C548" s="34">
        <v>121019</v>
      </c>
      <c r="D548" s="32" t="s">
        <v>72</v>
      </c>
      <c r="E548" s="25">
        <v>8</v>
      </c>
      <c r="F548" s="26">
        <f>IFERROR(IF(VLOOKUP(C548,水车基础信息!B$2:F$10,5,0)=0,"输入水车基础数据",VLOOKUP(C548,水车基础信息!B$2:F$10,5,0)*E548),"输入水车基础数据")</f>
        <v>81.16</v>
      </c>
      <c r="G548" s="33" t="s">
        <v>345</v>
      </c>
      <c r="H548" s="28"/>
      <c r="I548" s="30"/>
      <c r="J548" s="31" t="str">
        <f t="shared" si="64"/>
        <v>20229闽AU9653</v>
      </c>
    </row>
    <row r="549" customFormat="1" ht="20.1" customHeight="1" spans="1:10">
      <c r="A549" s="4">
        <f t="shared" si="66"/>
        <v>548</v>
      </c>
      <c r="B549" s="23">
        <v>44829</v>
      </c>
      <c r="C549" s="34">
        <v>121019</v>
      </c>
      <c r="D549" s="32" t="s">
        <v>72</v>
      </c>
      <c r="E549" s="25">
        <v>5</v>
      </c>
      <c r="F549" s="26">
        <f>IFERROR(IF(VLOOKUP(C549,水车基础信息!B$2:F$10,5,0)=0,"输入水车基础数据",VLOOKUP(C549,水车基础信息!B$2:F$10,5,0)*E549),"输入水车基础数据")</f>
        <v>50.725</v>
      </c>
      <c r="G549" s="33" t="s">
        <v>345</v>
      </c>
      <c r="H549" s="28"/>
      <c r="I549" s="30"/>
      <c r="J549" s="31" t="str">
        <f t="shared" si="64"/>
        <v>20229闽AU9653</v>
      </c>
    </row>
    <row r="550" customFormat="1" ht="20.1" customHeight="1" spans="1:10">
      <c r="A550" s="4">
        <f t="shared" si="66"/>
        <v>549</v>
      </c>
      <c r="B550" s="23">
        <v>44830</v>
      </c>
      <c r="C550" s="34">
        <v>121019</v>
      </c>
      <c r="D550" s="32" t="s">
        <v>72</v>
      </c>
      <c r="E550" s="25">
        <v>8</v>
      </c>
      <c r="F550" s="26">
        <f>IFERROR(IF(VLOOKUP(C550,水车基础信息!B$2:F$10,5,0)=0,"输入水车基础数据",VLOOKUP(C550,水车基础信息!B$2:F$10,5,0)*E550),"输入水车基础数据")</f>
        <v>81.16</v>
      </c>
      <c r="G550" s="33" t="s">
        <v>345</v>
      </c>
      <c r="H550" s="28"/>
      <c r="I550" s="30"/>
      <c r="J550" s="31" t="str">
        <f t="shared" si="64"/>
        <v>20229闽AU9653</v>
      </c>
    </row>
    <row r="551" customFormat="1" ht="20.1" customHeight="1" spans="1:10">
      <c r="A551" s="4">
        <f t="shared" ref="A551:A560" si="67">ROW()-1</f>
        <v>550</v>
      </c>
      <c r="B551" s="23">
        <v>44831</v>
      </c>
      <c r="C551" s="34">
        <v>121019</v>
      </c>
      <c r="D551" s="32" t="s">
        <v>72</v>
      </c>
      <c r="E551" s="25">
        <v>8</v>
      </c>
      <c r="F551" s="26">
        <f>IFERROR(IF(VLOOKUP(C551,水车基础信息!B$2:F$10,5,0)=0,"输入水车基础数据",VLOOKUP(C551,水车基础信息!B$2:F$10,5,0)*E551),"输入水车基础数据")</f>
        <v>81.16</v>
      </c>
      <c r="G551" s="33" t="s">
        <v>345</v>
      </c>
      <c r="H551" s="28"/>
      <c r="I551" s="30"/>
      <c r="J551" s="31" t="str">
        <f t="shared" si="64"/>
        <v>20229闽AU9653</v>
      </c>
    </row>
    <row r="552" customFormat="1" ht="20.1" customHeight="1" spans="1:10">
      <c r="A552" s="4">
        <f t="shared" si="67"/>
        <v>551</v>
      </c>
      <c r="B552" s="23">
        <v>44832</v>
      </c>
      <c r="C552" s="34">
        <v>121019</v>
      </c>
      <c r="D552" s="32" t="s">
        <v>72</v>
      </c>
      <c r="E552" s="25">
        <v>8</v>
      </c>
      <c r="F552" s="26">
        <f>IFERROR(IF(VLOOKUP(C552,水车基础信息!B$2:F$10,5,0)=0,"输入水车基础数据",VLOOKUP(C552,水车基础信息!B$2:F$10,5,0)*E552),"输入水车基础数据")</f>
        <v>81.16</v>
      </c>
      <c r="G552" s="33" t="s">
        <v>345</v>
      </c>
      <c r="H552" s="28"/>
      <c r="I552" s="30"/>
      <c r="J552" s="31" t="str">
        <f t="shared" si="64"/>
        <v>20229闽AU9653</v>
      </c>
    </row>
    <row r="553" customFormat="1" ht="20.1" customHeight="1" spans="1:10">
      <c r="A553" s="4">
        <f t="shared" si="67"/>
        <v>552</v>
      </c>
      <c r="B553" s="23">
        <v>44833</v>
      </c>
      <c r="C553" s="34">
        <v>121019</v>
      </c>
      <c r="D553" s="32" t="s">
        <v>72</v>
      </c>
      <c r="E553" s="25">
        <v>8</v>
      </c>
      <c r="F553" s="26">
        <f>IFERROR(IF(VLOOKUP(C553,水车基础信息!B$2:F$10,5,0)=0,"输入水车基础数据",VLOOKUP(C553,水车基础信息!B$2:F$10,5,0)*E553),"输入水车基础数据")</f>
        <v>81.16</v>
      </c>
      <c r="G553" s="33" t="s">
        <v>345</v>
      </c>
      <c r="H553" s="28"/>
      <c r="I553" s="30"/>
      <c r="J553" s="31" t="str">
        <f t="shared" si="64"/>
        <v>20229闽AU9653</v>
      </c>
    </row>
    <row r="554" customFormat="1" ht="20.1" customHeight="1" spans="1:10">
      <c r="A554" s="4">
        <f t="shared" si="67"/>
        <v>553</v>
      </c>
      <c r="B554" s="23">
        <v>44834</v>
      </c>
      <c r="C554" s="34">
        <v>121019</v>
      </c>
      <c r="D554" s="32" t="s">
        <v>72</v>
      </c>
      <c r="E554" s="25">
        <v>8</v>
      </c>
      <c r="F554" s="26">
        <f>IFERROR(IF(VLOOKUP(C554,水车基础信息!B$2:F$10,5,0)=0,"输入水车基础数据",VLOOKUP(C554,水车基础信息!B$2:F$10,5,0)*E554),"输入水车基础数据")</f>
        <v>81.16</v>
      </c>
      <c r="G554" s="33" t="s">
        <v>345</v>
      </c>
      <c r="H554" s="28"/>
      <c r="I554" s="30"/>
      <c r="J554" s="31" t="str">
        <f t="shared" si="64"/>
        <v>20229闽AU9653</v>
      </c>
    </row>
    <row r="555" customFormat="1" ht="20.1" customHeight="1" spans="1:10">
      <c r="A555" s="4">
        <f t="shared" si="67"/>
        <v>554</v>
      </c>
      <c r="B555" s="23">
        <v>44805</v>
      </c>
      <c r="C555" s="5">
        <v>121018</v>
      </c>
      <c r="D555" s="6" t="s">
        <v>68</v>
      </c>
      <c r="E555" s="25">
        <v>4</v>
      </c>
      <c r="F555" s="26">
        <f>IFERROR(IF(VLOOKUP(C555,水车基础信息!B$2:F$10,5,0)=0,"输入水车基础数据",VLOOKUP(C555,水车基础信息!B$2:F$10,5,0)*E555),"输入水车基础数据")</f>
        <v>40.58</v>
      </c>
      <c r="G555" s="35" t="s">
        <v>166</v>
      </c>
      <c r="H555" s="28"/>
      <c r="I555" s="30"/>
      <c r="J555" s="31" t="str">
        <f t="shared" si="64"/>
        <v>20229闽AU7993</v>
      </c>
    </row>
    <row r="556" customFormat="1" ht="20.1" customHeight="1" spans="1:10">
      <c r="A556" s="4">
        <f t="shared" si="67"/>
        <v>555</v>
      </c>
      <c r="B556" s="23">
        <v>44806</v>
      </c>
      <c r="C556" s="5">
        <v>121018</v>
      </c>
      <c r="D556" s="6" t="s">
        <v>68</v>
      </c>
      <c r="E556" s="25">
        <v>5</v>
      </c>
      <c r="F556" s="26">
        <f>IFERROR(IF(VLOOKUP(C556,水车基础信息!B$2:F$10,5,0)=0,"输入水车基础数据",VLOOKUP(C556,水车基础信息!B$2:F$10,5,0)*E556),"输入水车基础数据")</f>
        <v>50.725</v>
      </c>
      <c r="G556" s="35" t="s">
        <v>166</v>
      </c>
      <c r="H556" s="28"/>
      <c r="I556" s="30"/>
      <c r="J556" s="31" t="str">
        <f t="shared" si="64"/>
        <v>20229闽AU7993</v>
      </c>
    </row>
    <row r="557" customFormat="1" ht="20.1" customHeight="1" spans="1:10">
      <c r="A557" s="4">
        <f t="shared" si="67"/>
        <v>556</v>
      </c>
      <c r="B557" s="23">
        <v>44807</v>
      </c>
      <c r="C557" s="5">
        <v>121018</v>
      </c>
      <c r="D557" s="6" t="s">
        <v>68</v>
      </c>
      <c r="E557" s="25">
        <v>4</v>
      </c>
      <c r="F557" s="26">
        <f>IFERROR(IF(VLOOKUP(C557,水车基础信息!B$2:F$10,5,0)=0,"输入水车基础数据",VLOOKUP(C557,水车基础信息!B$2:F$10,5,0)*E557),"输入水车基础数据")</f>
        <v>40.58</v>
      </c>
      <c r="G557" s="35" t="s">
        <v>166</v>
      </c>
      <c r="H557" s="28"/>
      <c r="I557" s="30"/>
      <c r="J557" s="31" t="str">
        <f t="shared" ref="J557:J588" si="68">YEAR(B557)&amp;MONTH(B557)&amp;D557</f>
        <v>20229闽AU7993</v>
      </c>
    </row>
    <row r="558" customFormat="1" ht="20.1" customHeight="1" spans="1:10">
      <c r="A558" s="4">
        <f t="shared" si="67"/>
        <v>557</v>
      </c>
      <c r="B558" s="23">
        <v>44808</v>
      </c>
      <c r="C558" s="5">
        <v>121018</v>
      </c>
      <c r="D558" s="6" t="s">
        <v>68</v>
      </c>
      <c r="E558" s="25">
        <v>3</v>
      </c>
      <c r="F558" s="26">
        <f>IFERROR(IF(VLOOKUP(C558,水车基础信息!B$2:F$10,5,0)=0,"输入水车基础数据",VLOOKUP(C558,水车基础信息!B$2:F$10,5,0)*E558),"输入水车基础数据")</f>
        <v>30.435</v>
      </c>
      <c r="G558" s="35" t="s">
        <v>166</v>
      </c>
      <c r="H558" s="28"/>
      <c r="I558" s="30"/>
      <c r="J558" s="31" t="str">
        <f t="shared" si="68"/>
        <v>20229闽AU7993</v>
      </c>
    </row>
    <row r="559" customFormat="1" ht="20.1" customHeight="1" spans="1:10">
      <c r="A559" s="4">
        <f t="shared" si="67"/>
        <v>558</v>
      </c>
      <c r="B559" s="23">
        <v>44809</v>
      </c>
      <c r="C559" s="5">
        <v>121018</v>
      </c>
      <c r="D559" s="6" t="s">
        <v>68</v>
      </c>
      <c r="E559" s="25">
        <v>5</v>
      </c>
      <c r="F559" s="26">
        <f>IFERROR(IF(VLOOKUP(C559,水车基础信息!B$2:F$10,5,0)=0,"输入水车基础数据",VLOOKUP(C559,水车基础信息!B$2:F$10,5,0)*E559),"输入水车基础数据")</f>
        <v>50.725</v>
      </c>
      <c r="G559" s="35" t="s">
        <v>166</v>
      </c>
      <c r="H559" s="28"/>
      <c r="I559" s="30"/>
      <c r="J559" s="31" t="str">
        <f t="shared" si="68"/>
        <v>20229闽AU7993</v>
      </c>
    </row>
    <row r="560" customFormat="1" ht="20.1" customHeight="1" spans="1:10">
      <c r="A560" s="4">
        <f t="shared" si="67"/>
        <v>559</v>
      </c>
      <c r="B560" s="23">
        <v>44810</v>
      </c>
      <c r="C560" s="5">
        <v>121018</v>
      </c>
      <c r="D560" s="6" t="s">
        <v>68</v>
      </c>
      <c r="E560" s="25">
        <v>4</v>
      </c>
      <c r="F560" s="26">
        <f>IFERROR(IF(VLOOKUP(C560,水车基础信息!B$2:F$10,5,0)=0,"输入水车基础数据",VLOOKUP(C560,水车基础信息!B$2:F$10,5,0)*E560),"输入水车基础数据")</f>
        <v>40.58</v>
      </c>
      <c r="G560" s="35" t="s">
        <v>166</v>
      </c>
      <c r="H560" s="28"/>
      <c r="I560" s="30"/>
      <c r="J560" s="31" t="str">
        <f t="shared" si="68"/>
        <v>20229闽AU7993</v>
      </c>
    </row>
    <row r="561" customFormat="1" ht="20.1" customHeight="1" spans="1:10">
      <c r="A561" s="4">
        <f t="shared" ref="A561:A570" si="69">ROW()-1</f>
        <v>560</v>
      </c>
      <c r="B561" s="23">
        <v>44811</v>
      </c>
      <c r="C561" s="5">
        <v>121018</v>
      </c>
      <c r="D561" s="6" t="s">
        <v>68</v>
      </c>
      <c r="E561" s="25">
        <v>5</v>
      </c>
      <c r="F561" s="26">
        <f>IFERROR(IF(VLOOKUP(C561,水车基础信息!B$2:F$10,5,0)=0,"输入水车基础数据",VLOOKUP(C561,水车基础信息!B$2:F$10,5,0)*E561),"输入水车基础数据")</f>
        <v>50.725</v>
      </c>
      <c r="G561" s="35" t="s">
        <v>166</v>
      </c>
      <c r="H561" s="28"/>
      <c r="I561" s="30"/>
      <c r="J561" s="31" t="str">
        <f t="shared" si="68"/>
        <v>20229闽AU7993</v>
      </c>
    </row>
    <row r="562" customFormat="1" ht="20.1" customHeight="1" spans="1:10">
      <c r="A562" s="4">
        <f t="shared" si="69"/>
        <v>561</v>
      </c>
      <c r="B562" s="23">
        <v>44812</v>
      </c>
      <c r="C562" s="5">
        <v>121018</v>
      </c>
      <c r="D562" s="6" t="s">
        <v>68</v>
      </c>
      <c r="E562" s="25">
        <v>5</v>
      </c>
      <c r="F562" s="26">
        <f>IFERROR(IF(VLOOKUP(C562,水车基础信息!B$2:F$10,5,0)=0,"输入水车基础数据",VLOOKUP(C562,水车基础信息!B$2:F$10,5,0)*E562),"输入水车基础数据")</f>
        <v>50.725</v>
      </c>
      <c r="G562" s="35" t="s">
        <v>166</v>
      </c>
      <c r="H562" s="28"/>
      <c r="I562" s="30"/>
      <c r="J562" s="31" t="str">
        <f t="shared" si="68"/>
        <v>20229闽AU7993</v>
      </c>
    </row>
    <row r="563" customFormat="1" ht="20.1" customHeight="1" spans="1:10">
      <c r="A563" s="4">
        <f t="shared" si="69"/>
        <v>562</v>
      </c>
      <c r="B563" s="23">
        <v>44813</v>
      </c>
      <c r="C563" s="5">
        <v>121018</v>
      </c>
      <c r="D563" s="6" t="s">
        <v>68</v>
      </c>
      <c r="E563" s="25">
        <v>4</v>
      </c>
      <c r="F563" s="26">
        <f>IFERROR(IF(VLOOKUP(C563,水车基础信息!B$2:F$10,5,0)=0,"输入水车基础数据",VLOOKUP(C563,水车基础信息!B$2:F$10,5,0)*E563),"输入水车基础数据")</f>
        <v>40.58</v>
      </c>
      <c r="G563" s="35" t="s">
        <v>166</v>
      </c>
      <c r="H563" s="28"/>
      <c r="I563" s="30"/>
      <c r="J563" s="31" t="str">
        <f t="shared" si="68"/>
        <v>20229闽AU7993</v>
      </c>
    </row>
    <row r="564" customFormat="1" ht="20.1" customHeight="1" spans="1:10">
      <c r="A564" s="4">
        <f t="shared" si="69"/>
        <v>563</v>
      </c>
      <c r="B564" s="23">
        <v>44814</v>
      </c>
      <c r="C564" s="5">
        <v>121018</v>
      </c>
      <c r="D564" s="6" t="s">
        <v>68</v>
      </c>
      <c r="E564" s="25">
        <v>3</v>
      </c>
      <c r="F564" s="26">
        <f>IFERROR(IF(VLOOKUP(C564,水车基础信息!B$2:F$10,5,0)=0,"输入水车基础数据",VLOOKUP(C564,水车基础信息!B$2:F$10,5,0)*E564),"输入水车基础数据")</f>
        <v>30.435</v>
      </c>
      <c r="G564" s="35" t="s">
        <v>166</v>
      </c>
      <c r="H564" s="28"/>
      <c r="I564" s="30"/>
      <c r="J564" s="31" t="str">
        <f t="shared" si="68"/>
        <v>20229闽AU7993</v>
      </c>
    </row>
    <row r="565" customFormat="1" ht="20.1" customHeight="1" spans="1:10">
      <c r="A565" s="4">
        <f t="shared" si="69"/>
        <v>564</v>
      </c>
      <c r="B565" s="23">
        <v>44815</v>
      </c>
      <c r="C565" s="5">
        <v>121018</v>
      </c>
      <c r="D565" s="6" t="s">
        <v>68</v>
      </c>
      <c r="E565" s="25">
        <v>4</v>
      </c>
      <c r="F565" s="26">
        <f>IFERROR(IF(VLOOKUP(C565,水车基础信息!B$2:F$10,5,0)=0,"输入水车基础数据",VLOOKUP(C565,水车基础信息!B$2:F$10,5,0)*E565),"输入水车基础数据")</f>
        <v>40.58</v>
      </c>
      <c r="G565" s="35" t="s">
        <v>166</v>
      </c>
      <c r="H565" s="28"/>
      <c r="I565" s="30"/>
      <c r="J565" s="31" t="str">
        <f t="shared" si="68"/>
        <v>20229闽AU7993</v>
      </c>
    </row>
    <row r="566" customFormat="1" ht="20.1" customHeight="1" spans="1:10">
      <c r="A566" s="4">
        <f t="shared" si="69"/>
        <v>565</v>
      </c>
      <c r="B566" s="23">
        <v>44816</v>
      </c>
      <c r="C566" s="5">
        <v>121018</v>
      </c>
      <c r="D566" s="6" t="s">
        <v>68</v>
      </c>
      <c r="E566" s="25">
        <v>3</v>
      </c>
      <c r="F566" s="26">
        <f>IFERROR(IF(VLOOKUP(C566,水车基础信息!B$2:F$10,5,0)=0,"输入水车基础数据",VLOOKUP(C566,水车基础信息!B$2:F$10,5,0)*E566),"输入水车基础数据")</f>
        <v>30.435</v>
      </c>
      <c r="G566" s="35" t="s">
        <v>166</v>
      </c>
      <c r="H566" s="28"/>
      <c r="I566" s="30"/>
      <c r="J566" s="31" t="str">
        <f t="shared" si="68"/>
        <v>20229闽AU7993</v>
      </c>
    </row>
    <row r="567" customFormat="1" ht="20.1" customHeight="1" spans="1:10">
      <c r="A567" s="4">
        <f t="shared" si="69"/>
        <v>566</v>
      </c>
      <c r="B567" s="23">
        <v>44817</v>
      </c>
      <c r="C567" s="5">
        <v>121018</v>
      </c>
      <c r="D567" s="6" t="s">
        <v>68</v>
      </c>
      <c r="E567" s="25">
        <v>4</v>
      </c>
      <c r="F567" s="26">
        <f>IFERROR(IF(VLOOKUP(C567,水车基础信息!B$2:F$10,5,0)=0,"输入水车基础数据",VLOOKUP(C567,水车基础信息!B$2:F$10,5,0)*E567),"输入水车基础数据")</f>
        <v>40.58</v>
      </c>
      <c r="G567" s="35" t="s">
        <v>166</v>
      </c>
      <c r="H567" s="28"/>
      <c r="I567" s="30"/>
      <c r="J567" s="31" t="str">
        <f t="shared" si="68"/>
        <v>20229闽AU7993</v>
      </c>
    </row>
    <row r="568" customFormat="1" ht="20.1" customHeight="1" spans="1:10">
      <c r="A568" s="4">
        <f t="shared" si="69"/>
        <v>567</v>
      </c>
      <c r="B568" s="23">
        <v>44818</v>
      </c>
      <c r="C568" s="5">
        <v>121018</v>
      </c>
      <c r="D568" s="6" t="s">
        <v>68</v>
      </c>
      <c r="E568" s="25">
        <v>3</v>
      </c>
      <c r="F568" s="26">
        <f>IFERROR(IF(VLOOKUP(C568,水车基础信息!B$2:F$10,5,0)=0,"输入水车基础数据",VLOOKUP(C568,水车基础信息!B$2:F$10,5,0)*E568),"输入水车基础数据")</f>
        <v>30.435</v>
      </c>
      <c r="G568" s="35" t="s">
        <v>166</v>
      </c>
      <c r="H568" s="28"/>
      <c r="I568" s="30"/>
      <c r="J568" s="31" t="str">
        <f t="shared" si="68"/>
        <v>20229闽AU7993</v>
      </c>
    </row>
    <row r="569" customFormat="1" ht="20.1" customHeight="1" spans="1:10">
      <c r="A569" s="4">
        <f t="shared" si="69"/>
        <v>568</v>
      </c>
      <c r="B569" s="23">
        <v>44819</v>
      </c>
      <c r="C569" s="5">
        <v>121018</v>
      </c>
      <c r="D569" s="6" t="s">
        <v>68</v>
      </c>
      <c r="E569" s="25">
        <v>4</v>
      </c>
      <c r="F569" s="26">
        <f>IFERROR(IF(VLOOKUP(C569,水车基础信息!B$2:F$10,5,0)=0,"输入水车基础数据",VLOOKUP(C569,水车基础信息!B$2:F$10,5,0)*E569),"输入水车基础数据")</f>
        <v>40.58</v>
      </c>
      <c r="G569" s="35" t="s">
        <v>166</v>
      </c>
      <c r="H569" s="28"/>
      <c r="I569" s="30"/>
      <c r="J569" s="31" t="str">
        <f t="shared" si="68"/>
        <v>20229闽AU7993</v>
      </c>
    </row>
    <row r="570" customFormat="1" ht="20.1" customHeight="1" spans="1:10">
      <c r="A570" s="4">
        <f t="shared" si="69"/>
        <v>569</v>
      </c>
      <c r="B570" s="23">
        <v>44820</v>
      </c>
      <c r="C570" s="5">
        <v>121018</v>
      </c>
      <c r="D570" s="6" t="s">
        <v>68</v>
      </c>
      <c r="E570" s="25">
        <v>5</v>
      </c>
      <c r="F570" s="26">
        <f>IFERROR(IF(VLOOKUP(C570,水车基础信息!B$2:F$10,5,0)=0,"输入水车基础数据",VLOOKUP(C570,水车基础信息!B$2:F$10,5,0)*E570),"输入水车基础数据")</f>
        <v>50.725</v>
      </c>
      <c r="G570" s="35" t="s">
        <v>166</v>
      </c>
      <c r="H570" s="28"/>
      <c r="I570" s="30"/>
      <c r="J570" s="31" t="str">
        <f t="shared" si="68"/>
        <v>20229闽AU7993</v>
      </c>
    </row>
    <row r="571" customFormat="1" ht="20.1" customHeight="1" spans="1:10">
      <c r="A571" s="4">
        <f t="shared" ref="A571:A580" si="70">ROW()-1</f>
        <v>570</v>
      </c>
      <c r="B571" s="23">
        <v>44821</v>
      </c>
      <c r="C571" s="5">
        <v>121018</v>
      </c>
      <c r="D571" s="6" t="s">
        <v>68</v>
      </c>
      <c r="E571" s="25">
        <v>4</v>
      </c>
      <c r="F571" s="26">
        <f>IFERROR(IF(VLOOKUP(C571,水车基础信息!B$2:F$10,5,0)=0,"输入水车基础数据",VLOOKUP(C571,水车基础信息!B$2:F$10,5,0)*E571),"输入水车基础数据")</f>
        <v>40.58</v>
      </c>
      <c r="G571" s="35" t="s">
        <v>166</v>
      </c>
      <c r="H571" s="28"/>
      <c r="I571" s="30"/>
      <c r="J571" s="31" t="str">
        <f t="shared" si="68"/>
        <v>20229闽AU7993</v>
      </c>
    </row>
    <row r="572" customFormat="1" ht="20.1" customHeight="1" spans="1:10">
      <c r="A572" s="4">
        <f t="shared" si="70"/>
        <v>571</v>
      </c>
      <c r="B572" s="23">
        <v>44822</v>
      </c>
      <c r="C572" s="5">
        <v>121018</v>
      </c>
      <c r="D572" s="6" t="s">
        <v>68</v>
      </c>
      <c r="E572" s="25">
        <v>4</v>
      </c>
      <c r="F572" s="26">
        <f>IFERROR(IF(VLOOKUP(C572,水车基础信息!B$2:F$10,5,0)=0,"输入水车基础数据",VLOOKUP(C572,水车基础信息!B$2:F$10,5,0)*E572),"输入水车基础数据")</f>
        <v>40.58</v>
      </c>
      <c r="G572" s="35" t="s">
        <v>166</v>
      </c>
      <c r="H572" s="28"/>
      <c r="I572" s="30"/>
      <c r="J572" s="31" t="str">
        <f t="shared" si="68"/>
        <v>20229闽AU7993</v>
      </c>
    </row>
    <row r="573" customFormat="1" ht="20.1" customHeight="1" spans="1:10">
      <c r="A573" s="4">
        <f t="shared" si="70"/>
        <v>572</v>
      </c>
      <c r="B573" s="23">
        <v>44823</v>
      </c>
      <c r="C573" s="5">
        <v>121018</v>
      </c>
      <c r="D573" s="6" t="s">
        <v>68</v>
      </c>
      <c r="E573" s="25">
        <v>4</v>
      </c>
      <c r="F573" s="26">
        <f>IFERROR(IF(VLOOKUP(C573,水车基础信息!B$2:F$10,5,0)=0,"输入水车基础数据",VLOOKUP(C573,水车基础信息!B$2:F$10,5,0)*E573),"输入水车基础数据")</f>
        <v>40.58</v>
      </c>
      <c r="G573" s="35" t="s">
        <v>166</v>
      </c>
      <c r="H573" s="28"/>
      <c r="I573" s="30"/>
      <c r="J573" s="31" t="str">
        <f t="shared" si="68"/>
        <v>20229闽AU7993</v>
      </c>
    </row>
    <row r="574" customFormat="1" ht="20.1" customHeight="1" spans="1:10">
      <c r="A574" s="4">
        <f t="shared" si="70"/>
        <v>573</v>
      </c>
      <c r="B574" s="23">
        <v>44824</v>
      </c>
      <c r="C574" s="5">
        <v>121018</v>
      </c>
      <c r="D574" s="6" t="s">
        <v>68</v>
      </c>
      <c r="E574" s="25">
        <v>4</v>
      </c>
      <c r="F574" s="26">
        <f>IFERROR(IF(VLOOKUP(C574,水车基础信息!B$2:F$10,5,0)=0,"输入水车基础数据",VLOOKUP(C574,水车基础信息!B$2:F$10,5,0)*E574),"输入水车基础数据")</f>
        <v>40.58</v>
      </c>
      <c r="G574" s="35" t="s">
        <v>166</v>
      </c>
      <c r="H574" s="28"/>
      <c r="I574" s="30"/>
      <c r="J574" s="31" t="str">
        <f t="shared" si="68"/>
        <v>20229闽AU7993</v>
      </c>
    </row>
    <row r="575" customFormat="1" ht="20.1" customHeight="1" spans="1:10">
      <c r="A575" s="4">
        <f t="shared" si="70"/>
        <v>574</v>
      </c>
      <c r="B575" s="23">
        <v>44825</v>
      </c>
      <c r="C575" s="5">
        <v>121018</v>
      </c>
      <c r="D575" s="6" t="s">
        <v>68</v>
      </c>
      <c r="E575" s="25">
        <v>4</v>
      </c>
      <c r="F575" s="26">
        <f>IFERROR(IF(VLOOKUP(C575,水车基础信息!B$2:F$10,5,0)=0,"输入水车基础数据",VLOOKUP(C575,水车基础信息!B$2:F$10,5,0)*E575),"输入水车基础数据")</f>
        <v>40.58</v>
      </c>
      <c r="G575" s="35" t="s">
        <v>166</v>
      </c>
      <c r="H575" s="28"/>
      <c r="I575" s="30"/>
      <c r="J575" s="31" t="str">
        <f t="shared" si="68"/>
        <v>20229闽AU7993</v>
      </c>
    </row>
    <row r="576" customFormat="1" ht="20.1" customHeight="1" spans="1:10">
      <c r="A576" s="4">
        <f t="shared" si="70"/>
        <v>575</v>
      </c>
      <c r="B576" s="23">
        <v>44826</v>
      </c>
      <c r="C576" s="5">
        <v>121018</v>
      </c>
      <c r="D576" s="6" t="s">
        <v>68</v>
      </c>
      <c r="E576" s="25">
        <v>3</v>
      </c>
      <c r="F576" s="26">
        <f>IFERROR(IF(VLOOKUP(C576,水车基础信息!B$2:F$10,5,0)=0,"输入水车基础数据",VLOOKUP(C576,水车基础信息!B$2:F$10,5,0)*E576),"输入水车基础数据")</f>
        <v>30.435</v>
      </c>
      <c r="G576" s="35" t="s">
        <v>166</v>
      </c>
      <c r="H576" s="28"/>
      <c r="I576" s="30"/>
      <c r="J576" s="31" t="str">
        <f t="shared" si="68"/>
        <v>20229闽AU7993</v>
      </c>
    </row>
    <row r="577" customFormat="1" ht="20.1" customHeight="1" spans="1:10">
      <c r="A577" s="4">
        <f t="shared" si="70"/>
        <v>576</v>
      </c>
      <c r="B577" s="23">
        <v>44827</v>
      </c>
      <c r="C577" s="5">
        <v>121018</v>
      </c>
      <c r="D577" s="6" t="s">
        <v>68</v>
      </c>
      <c r="E577" s="25">
        <v>4</v>
      </c>
      <c r="F577" s="26">
        <f>IFERROR(IF(VLOOKUP(C577,水车基础信息!B$2:F$10,5,0)=0,"输入水车基础数据",VLOOKUP(C577,水车基础信息!B$2:F$10,5,0)*E577),"输入水车基础数据")</f>
        <v>40.58</v>
      </c>
      <c r="G577" s="35" t="s">
        <v>166</v>
      </c>
      <c r="H577" s="28"/>
      <c r="I577" s="30"/>
      <c r="J577" s="31" t="str">
        <f t="shared" si="68"/>
        <v>20229闽AU7993</v>
      </c>
    </row>
    <row r="578" customFormat="1" ht="20.1" customHeight="1" spans="1:10">
      <c r="A578" s="4">
        <f t="shared" si="70"/>
        <v>577</v>
      </c>
      <c r="B578" s="23">
        <v>44828</v>
      </c>
      <c r="C578" s="5">
        <v>121018</v>
      </c>
      <c r="D578" s="6" t="s">
        <v>68</v>
      </c>
      <c r="E578" s="25">
        <v>4</v>
      </c>
      <c r="F578" s="26">
        <f>IFERROR(IF(VLOOKUP(C578,水车基础信息!B$2:F$10,5,0)=0,"输入水车基础数据",VLOOKUP(C578,水车基础信息!B$2:F$10,5,0)*E578),"输入水车基础数据")</f>
        <v>40.58</v>
      </c>
      <c r="G578" s="35" t="s">
        <v>166</v>
      </c>
      <c r="H578" s="28"/>
      <c r="I578" s="30"/>
      <c r="J578" s="31" t="str">
        <f t="shared" si="68"/>
        <v>20229闽AU7993</v>
      </c>
    </row>
    <row r="579" customFormat="1" ht="20.1" customHeight="1" spans="1:10">
      <c r="A579" s="4">
        <f t="shared" si="70"/>
        <v>578</v>
      </c>
      <c r="B579" s="23">
        <v>44829</v>
      </c>
      <c r="C579" s="5">
        <v>121018</v>
      </c>
      <c r="D579" s="6" t="s">
        <v>68</v>
      </c>
      <c r="E579" s="25">
        <v>7</v>
      </c>
      <c r="F579" s="26">
        <f>IFERROR(IF(VLOOKUP(C579,水车基础信息!B$2:F$10,5,0)=0,"输入水车基础数据",VLOOKUP(C579,水车基础信息!B$2:F$10,5,0)*E579),"输入水车基础数据")</f>
        <v>71.015</v>
      </c>
      <c r="G579" s="35" t="s">
        <v>166</v>
      </c>
      <c r="H579" s="28"/>
      <c r="I579" s="30"/>
      <c r="J579" s="31" t="str">
        <f t="shared" si="68"/>
        <v>20229闽AU7993</v>
      </c>
    </row>
    <row r="580" customFormat="1" ht="20.1" customHeight="1" spans="1:10">
      <c r="A580" s="4">
        <f t="shared" si="70"/>
        <v>579</v>
      </c>
      <c r="B580" s="23">
        <v>44830</v>
      </c>
      <c r="C580" s="5">
        <v>121018</v>
      </c>
      <c r="D580" s="6" t="s">
        <v>68</v>
      </c>
      <c r="E580" s="25">
        <v>5</v>
      </c>
      <c r="F580" s="26">
        <f>IFERROR(IF(VLOOKUP(C580,水车基础信息!B$2:F$10,5,0)=0,"输入水车基础数据",VLOOKUP(C580,水车基础信息!B$2:F$10,5,0)*E580),"输入水车基础数据")</f>
        <v>50.725</v>
      </c>
      <c r="G580" s="35" t="s">
        <v>166</v>
      </c>
      <c r="H580" s="28"/>
      <c r="I580" s="30"/>
      <c r="J580" s="31" t="str">
        <f t="shared" si="68"/>
        <v>20229闽AU7993</v>
      </c>
    </row>
    <row r="581" customFormat="1" ht="20.1" customHeight="1" spans="1:10">
      <c r="A581" s="4">
        <f t="shared" ref="A581:A590" si="71">ROW()-1</f>
        <v>580</v>
      </c>
      <c r="B581" s="23">
        <v>44831</v>
      </c>
      <c r="C581" s="5">
        <v>121018</v>
      </c>
      <c r="D581" s="6" t="s">
        <v>68</v>
      </c>
      <c r="E581" s="25">
        <v>4</v>
      </c>
      <c r="F581" s="26">
        <f>IFERROR(IF(VLOOKUP(C581,水车基础信息!B$2:F$10,5,0)=0,"输入水车基础数据",VLOOKUP(C581,水车基础信息!B$2:F$10,5,0)*E581),"输入水车基础数据")</f>
        <v>40.58</v>
      </c>
      <c r="G581" s="35" t="s">
        <v>166</v>
      </c>
      <c r="H581" s="28"/>
      <c r="I581" s="30"/>
      <c r="J581" s="31" t="str">
        <f t="shared" si="68"/>
        <v>20229闽AU7993</v>
      </c>
    </row>
    <row r="582" customFormat="1" ht="20.1" customHeight="1" spans="1:10">
      <c r="A582" s="4">
        <f t="shared" si="71"/>
        <v>581</v>
      </c>
      <c r="B582" s="23">
        <v>44832</v>
      </c>
      <c r="C582" s="5">
        <v>121018</v>
      </c>
      <c r="D582" s="6" t="s">
        <v>68</v>
      </c>
      <c r="E582" s="25">
        <v>3</v>
      </c>
      <c r="F582" s="26">
        <f>IFERROR(IF(VLOOKUP(C582,水车基础信息!B$2:F$10,5,0)=0,"输入水车基础数据",VLOOKUP(C582,水车基础信息!B$2:F$10,5,0)*E582),"输入水车基础数据")</f>
        <v>30.435</v>
      </c>
      <c r="G582" s="35" t="s">
        <v>166</v>
      </c>
      <c r="H582" s="28"/>
      <c r="I582" s="30"/>
      <c r="J582" s="31" t="str">
        <f t="shared" si="68"/>
        <v>20229闽AU7993</v>
      </c>
    </row>
    <row r="583" customFormat="1" ht="20.1" customHeight="1" spans="1:10">
      <c r="A583" s="4">
        <f t="shared" si="71"/>
        <v>582</v>
      </c>
      <c r="B583" s="23">
        <v>44833</v>
      </c>
      <c r="C583" s="5">
        <v>121018</v>
      </c>
      <c r="D583" s="6" t="s">
        <v>68</v>
      </c>
      <c r="E583" s="25">
        <v>5</v>
      </c>
      <c r="F583" s="26">
        <f>IFERROR(IF(VLOOKUP(C583,水车基础信息!B$2:F$10,5,0)=0,"输入水车基础数据",VLOOKUP(C583,水车基础信息!B$2:F$10,5,0)*E583),"输入水车基础数据")</f>
        <v>50.725</v>
      </c>
      <c r="G583" s="35" t="s">
        <v>166</v>
      </c>
      <c r="H583" s="28"/>
      <c r="I583" s="30"/>
      <c r="J583" s="31" t="str">
        <f t="shared" ref="J583:J614" si="72">YEAR(B583)&amp;MONTH(B583)&amp;D583</f>
        <v>20229闽AU7993</v>
      </c>
    </row>
    <row r="584" customFormat="1" ht="20.1" customHeight="1" spans="1:10">
      <c r="A584" s="4">
        <f t="shared" si="71"/>
        <v>583</v>
      </c>
      <c r="B584" s="23">
        <v>44834</v>
      </c>
      <c r="C584" s="5">
        <v>121018</v>
      </c>
      <c r="D584" s="6" t="s">
        <v>68</v>
      </c>
      <c r="E584" s="25">
        <v>4</v>
      </c>
      <c r="F584" s="26">
        <f>IFERROR(IF(VLOOKUP(C584,水车基础信息!B$2:F$10,5,0)=0,"输入水车基础数据",VLOOKUP(C584,水车基础信息!B$2:F$10,5,0)*E584),"输入水车基础数据")</f>
        <v>40.58</v>
      </c>
      <c r="G584" s="35" t="s">
        <v>166</v>
      </c>
      <c r="H584" s="28"/>
      <c r="I584" s="30"/>
      <c r="J584" s="31" t="str">
        <f t="shared" si="72"/>
        <v>20229闽AU7993</v>
      </c>
    </row>
    <row r="585" customFormat="1" ht="20.1" customHeight="1" spans="1:10">
      <c r="A585" s="4">
        <f t="shared" si="71"/>
        <v>584</v>
      </c>
      <c r="B585" s="23">
        <v>44835</v>
      </c>
      <c r="C585" s="5">
        <v>121020</v>
      </c>
      <c r="D585" s="6" t="s">
        <v>74</v>
      </c>
      <c r="E585" s="25">
        <v>6</v>
      </c>
      <c r="F585" s="26">
        <f>IFERROR(IF(VLOOKUP(C585,水车基础信息!B$2:F$10,5,0)=0,"输入水车基础数据",VLOOKUP(C585,水车基础信息!B$2:F$10,5,0)*E585),"输入水车基础数据")</f>
        <v>60.87</v>
      </c>
      <c r="G585" s="7" t="s">
        <v>64</v>
      </c>
      <c r="H585" s="28"/>
      <c r="I585" s="30"/>
      <c r="J585" s="31" t="str">
        <f t="shared" si="72"/>
        <v>202210闽AU9103</v>
      </c>
    </row>
    <row r="586" customFormat="1" ht="20.1" customHeight="1" spans="1:10">
      <c r="A586" s="4">
        <f t="shared" si="71"/>
        <v>585</v>
      </c>
      <c r="B586" s="23">
        <v>44836</v>
      </c>
      <c r="C586" s="5">
        <v>121020</v>
      </c>
      <c r="D586" s="6" t="s">
        <v>74</v>
      </c>
      <c r="E586" s="25">
        <v>6</v>
      </c>
      <c r="F586" s="26">
        <f>IFERROR(IF(VLOOKUP(C586,水车基础信息!B$2:F$10,5,0)=0,"输入水车基础数据",VLOOKUP(C586,水车基础信息!B$2:F$10,5,0)*E586),"输入水车基础数据")</f>
        <v>60.87</v>
      </c>
      <c r="G586" s="7" t="s">
        <v>64</v>
      </c>
      <c r="H586" s="28"/>
      <c r="I586" s="30"/>
      <c r="J586" s="31" t="str">
        <f t="shared" si="72"/>
        <v>202210闽AU9103</v>
      </c>
    </row>
    <row r="587" customFormat="1" ht="20.1" customHeight="1" spans="1:10">
      <c r="A587" s="4">
        <f t="shared" si="71"/>
        <v>586</v>
      </c>
      <c r="B587" s="23">
        <v>44837</v>
      </c>
      <c r="C587" s="5">
        <v>121020</v>
      </c>
      <c r="D587" s="6" t="s">
        <v>74</v>
      </c>
      <c r="E587" s="25">
        <v>6</v>
      </c>
      <c r="F587" s="26">
        <f>IFERROR(IF(VLOOKUP(C587,水车基础信息!B$2:F$10,5,0)=0,"输入水车基础数据",VLOOKUP(C587,水车基础信息!B$2:F$10,5,0)*E587),"输入水车基础数据")</f>
        <v>60.87</v>
      </c>
      <c r="G587" s="7" t="s">
        <v>64</v>
      </c>
      <c r="H587" s="28"/>
      <c r="I587" s="30"/>
      <c r="J587" s="31" t="str">
        <f t="shared" si="72"/>
        <v>202210闽AU9103</v>
      </c>
    </row>
    <row r="588" customFormat="1" ht="20.1" customHeight="1" spans="1:10">
      <c r="A588" s="4">
        <f t="shared" si="71"/>
        <v>587</v>
      </c>
      <c r="B588" s="23">
        <v>44838</v>
      </c>
      <c r="C588" s="5">
        <v>121020</v>
      </c>
      <c r="D588" s="6" t="s">
        <v>74</v>
      </c>
      <c r="E588" s="25">
        <v>6</v>
      </c>
      <c r="F588" s="26">
        <f>IFERROR(IF(VLOOKUP(C588,水车基础信息!B$2:F$10,5,0)=0,"输入水车基础数据",VLOOKUP(C588,水车基础信息!B$2:F$10,5,0)*E588),"输入水车基础数据")</f>
        <v>60.87</v>
      </c>
      <c r="G588" s="7" t="s">
        <v>64</v>
      </c>
      <c r="H588" s="28"/>
      <c r="I588" s="30"/>
      <c r="J588" s="31" t="str">
        <f t="shared" si="72"/>
        <v>202210闽AU9103</v>
      </c>
    </row>
    <row r="589" customFormat="1" ht="20.1" customHeight="1" spans="1:10">
      <c r="A589" s="4">
        <f t="shared" si="71"/>
        <v>588</v>
      </c>
      <c r="B589" s="23">
        <v>44839</v>
      </c>
      <c r="C589" s="5">
        <v>121020</v>
      </c>
      <c r="D589" s="6" t="s">
        <v>74</v>
      </c>
      <c r="E589" s="25">
        <v>0</v>
      </c>
      <c r="F589" s="26">
        <f>IFERROR(IF(VLOOKUP(C589,水车基础信息!B$2:F$10,5,0)=0,"输入水车基础数据",VLOOKUP(C589,水车基础信息!B$2:F$10,5,0)*E589),"输入水车基础数据")</f>
        <v>0</v>
      </c>
      <c r="G589" s="7" t="s">
        <v>64</v>
      </c>
      <c r="H589" s="28"/>
      <c r="I589" s="30"/>
      <c r="J589" s="31" t="str">
        <f t="shared" si="72"/>
        <v>202210闽AU9103</v>
      </c>
    </row>
    <row r="590" customFormat="1" ht="20.1" customHeight="1" spans="1:10">
      <c r="A590" s="4">
        <f t="shared" si="71"/>
        <v>589</v>
      </c>
      <c r="B590" s="23">
        <v>44840</v>
      </c>
      <c r="C590" s="5">
        <v>121020</v>
      </c>
      <c r="D590" s="6" t="s">
        <v>74</v>
      </c>
      <c r="E590" s="25">
        <v>6</v>
      </c>
      <c r="F590" s="26">
        <f>IFERROR(IF(VLOOKUP(C590,水车基础信息!B$2:F$10,5,0)=0,"输入水车基础数据",VLOOKUP(C590,水车基础信息!B$2:F$10,5,0)*E590),"输入水车基础数据")</f>
        <v>60.87</v>
      </c>
      <c r="G590" s="7" t="s">
        <v>64</v>
      </c>
      <c r="H590" s="28"/>
      <c r="I590" s="30"/>
      <c r="J590" s="31" t="str">
        <f t="shared" si="72"/>
        <v>202210闽AU9103</v>
      </c>
    </row>
    <row r="591" customFormat="1" ht="20.1" customHeight="1" spans="1:10">
      <c r="A591" s="4">
        <f t="shared" ref="A591:A600" si="73">ROW()-1</f>
        <v>590</v>
      </c>
      <c r="B591" s="23">
        <v>44841</v>
      </c>
      <c r="C591" s="5">
        <v>121020</v>
      </c>
      <c r="D591" s="6" t="s">
        <v>74</v>
      </c>
      <c r="E591" s="25">
        <v>7</v>
      </c>
      <c r="F591" s="26">
        <f>IFERROR(IF(VLOOKUP(C591,水车基础信息!B$2:F$10,5,0)=0,"输入水车基础数据",VLOOKUP(C591,水车基础信息!B$2:F$10,5,0)*E591),"输入水车基础数据")</f>
        <v>71.015</v>
      </c>
      <c r="G591" s="7" t="s">
        <v>64</v>
      </c>
      <c r="H591" s="28"/>
      <c r="I591" s="30"/>
      <c r="J591" s="31" t="str">
        <f t="shared" si="72"/>
        <v>202210闽AU9103</v>
      </c>
    </row>
    <row r="592" customFormat="1" ht="20.1" customHeight="1" spans="1:10">
      <c r="A592" s="4">
        <f t="shared" si="73"/>
        <v>591</v>
      </c>
      <c r="B592" s="23">
        <v>44842</v>
      </c>
      <c r="C592" s="5">
        <v>121020</v>
      </c>
      <c r="D592" s="6" t="s">
        <v>74</v>
      </c>
      <c r="E592" s="25">
        <v>7</v>
      </c>
      <c r="F592" s="26">
        <f>IFERROR(IF(VLOOKUP(C592,水车基础信息!B$2:F$10,5,0)=0,"输入水车基础数据",VLOOKUP(C592,水车基础信息!B$2:F$10,5,0)*E592),"输入水车基础数据")</f>
        <v>71.015</v>
      </c>
      <c r="G592" s="7" t="s">
        <v>64</v>
      </c>
      <c r="H592" s="28"/>
      <c r="I592" s="30"/>
      <c r="J592" s="31" t="str">
        <f t="shared" si="72"/>
        <v>202210闽AU9103</v>
      </c>
    </row>
    <row r="593" customFormat="1" ht="20.1" customHeight="1" spans="1:10">
      <c r="A593" s="4">
        <f t="shared" si="73"/>
        <v>592</v>
      </c>
      <c r="B593" s="23">
        <v>44843</v>
      </c>
      <c r="C593" s="5">
        <v>121020</v>
      </c>
      <c r="D593" s="6" t="s">
        <v>74</v>
      </c>
      <c r="E593" s="25">
        <v>8</v>
      </c>
      <c r="F593" s="26">
        <f>IFERROR(IF(VLOOKUP(C593,水车基础信息!B$2:F$10,5,0)=0,"输入水车基础数据",VLOOKUP(C593,水车基础信息!B$2:F$10,5,0)*E593),"输入水车基础数据")</f>
        <v>81.16</v>
      </c>
      <c r="G593" s="7" t="s">
        <v>64</v>
      </c>
      <c r="H593" s="28"/>
      <c r="I593" s="30"/>
      <c r="J593" s="31" t="str">
        <f t="shared" si="72"/>
        <v>202210闽AU9103</v>
      </c>
    </row>
    <row r="594" customFormat="1" ht="20.1" customHeight="1" spans="1:10">
      <c r="A594" s="4">
        <f t="shared" si="73"/>
        <v>593</v>
      </c>
      <c r="B594" s="23">
        <v>44844</v>
      </c>
      <c r="C594" s="5">
        <v>121020</v>
      </c>
      <c r="D594" s="6" t="s">
        <v>74</v>
      </c>
      <c r="E594" s="25">
        <v>8</v>
      </c>
      <c r="F594" s="26">
        <f>IFERROR(IF(VLOOKUP(C594,水车基础信息!B$2:F$10,5,0)=0,"输入水车基础数据",VLOOKUP(C594,水车基础信息!B$2:F$10,5,0)*E594),"输入水车基础数据")</f>
        <v>81.16</v>
      </c>
      <c r="G594" s="7" t="s">
        <v>64</v>
      </c>
      <c r="H594" s="28"/>
      <c r="I594" s="30"/>
      <c r="J594" s="31" t="str">
        <f t="shared" si="72"/>
        <v>202210闽AU9103</v>
      </c>
    </row>
    <row r="595" customFormat="1" ht="20.1" customHeight="1" spans="1:10">
      <c r="A595" s="4">
        <f t="shared" si="73"/>
        <v>594</v>
      </c>
      <c r="B595" s="23">
        <v>44845</v>
      </c>
      <c r="C595" s="5">
        <v>121020</v>
      </c>
      <c r="D595" s="6" t="s">
        <v>74</v>
      </c>
      <c r="E595" s="25">
        <v>7</v>
      </c>
      <c r="F595" s="26">
        <f>IFERROR(IF(VLOOKUP(C595,水车基础信息!B$2:F$10,5,0)=0,"输入水车基础数据",VLOOKUP(C595,水车基础信息!B$2:F$10,5,0)*E595),"输入水车基础数据")</f>
        <v>71.015</v>
      </c>
      <c r="G595" s="7" t="s">
        <v>64</v>
      </c>
      <c r="H595" s="28"/>
      <c r="I595" s="30"/>
      <c r="J595" s="31" t="str">
        <f t="shared" si="72"/>
        <v>202210闽AU9103</v>
      </c>
    </row>
    <row r="596" customFormat="1" ht="20.1" customHeight="1" spans="1:10">
      <c r="A596" s="4">
        <f t="shared" si="73"/>
        <v>595</v>
      </c>
      <c r="B596" s="23">
        <v>44846</v>
      </c>
      <c r="C596" s="5">
        <v>121020</v>
      </c>
      <c r="D596" s="6" t="s">
        <v>74</v>
      </c>
      <c r="E596" s="25">
        <v>8</v>
      </c>
      <c r="F596" s="26">
        <f>IFERROR(IF(VLOOKUP(C596,水车基础信息!B$2:F$10,5,0)=0,"输入水车基础数据",VLOOKUP(C596,水车基础信息!B$2:F$10,5,0)*E596),"输入水车基础数据")</f>
        <v>81.16</v>
      </c>
      <c r="G596" s="7" t="s">
        <v>64</v>
      </c>
      <c r="H596" s="28"/>
      <c r="I596" s="30"/>
      <c r="J596" s="31" t="str">
        <f t="shared" si="72"/>
        <v>202210闽AU9103</v>
      </c>
    </row>
    <row r="597" customFormat="1" ht="20.1" customHeight="1" spans="1:10">
      <c r="A597" s="4">
        <f t="shared" si="73"/>
        <v>596</v>
      </c>
      <c r="B597" s="23">
        <v>44847</v>
      </c>
      <c r="C597" s="5">
        <v>121020</v>
      </c>
      <c r="D597" s="6" t="s">
        <v>74</v>
      </c>
      <c r="E597" s="25">
        <v>7</v>
      </c>
      <c r="F597" s="26">
        <f>IFERROR(IF(VLOOKUP(C597,水车基础信息!B$2:F$10,5,0)=0,"输入水车基础数据",VLOOKUP(C597,水车基础信息!B$2:F$10,5,0)*E597),"输入水车基础数据")</f>
        <v>71.015</v>
      </c>
      <c r="G597" s="7" t="s">
        <v>64</v>
      </c>
      <c r="H597" s="28"/>
      <c r="I597" s="30"/>
      <c r="J597" s="31" t="str">
        <f t="shared" si="72"/>
        <v>202210闽AU9103</v>
      </c>
    </row>
    <row r="598" customFormat="1" ht="20.1" customHeight="1" spans="1:10">
      <c r="A598" s="4">
        <f t="shared" si="73"/>
        <v>597</v>
      </c>
      <c r="B598" s="23">
        <v>44848</v>
      </c>
      <c r="C598" s="5">
        <v>121020</v>
      </c>
      <c r="D598" s="6" t="s">
        <v>74</v>
      </c>
      <c r="E598" s="25">
        <v>6</v>
      </c>
      <c r="F598" s="26">
        <f>IFERROR(IF(VLOOKUP(C598,水车基础信息!B$2:F$10,5,0)=0,"输入水车基础数据",VLOOKUP(C598,水车基础信息!B$2:F$10,5,0)*E598),"输入水车基础数据")</f>
        <v>60.87</v>
      </c>
      <c r="G598" s="7" t="s">
        <v>64</v>
      </c>
      <c r="H598" s="28"/>
      <c r="I598" s="30"/>
      <c r="J598" s="31" t="str">
        <f t="shared" si="72"/>
        <v>202210闽AU9103</v>
      </c>
    </row>
    <row r="599" customFormat="1" ht="20.1" customHeight="1" spans="1:10">
      <c r="A599" s="4">
        <f t="shared" si="73"/>
        <v>598</v>
      </c>
      <c r="B599" s="23">
        <v>44849</v>
      </c>
      <c r="C599" s="5">
        <v>121020</v>
      </c>
      <c r="D599" s="6" t="s">
        <v>74</v>
      </c>
      <c r="E599" s="25">
        <v>6</v>
      </c>
      <c r="F599" s="26">
        <f>IFERROR(IF(VLOOKUP(C599,水车基础信息!B$2:F$10,5,0)=0,"输入水车基础数据",VLOOKUP(C599,水车基础信息!B$2:F$10,5,0)*E599),"输入水车基础数据")</f>
        <v>60.87</v>
      </c>
      <c r="G599" s="7" t="s">
        <v>64</v>
      </c>
      <c r="H599" s="28"/>
      <c r="I599" s="30"/>
      <c r="J599" s="31" t="str">
        <f t="shared" si="72"/>
        <v>202210闽AU9103</v>
      </c>
    </row>
    <row r="600" customFormat="1" ht="20.1" customHeight="1" spans="1:10">
      <c r="A600" s="4">
        <f t="shared" si="73"/>
        <v>599</v>
      </c>
      <c r="B600" s="23">
        <v>44850</v>
      </c>
      <c r="C600" s="5">
        <v>121020</v>
      </c>
      <c r="D600" s="6" t="s">
        <v>74</v>
      </c>
      <c r="E600" s="25">
        <v>4</v>
      </c>
      <c r="F600" s="26">
        <f>IFERROR(IF(VLOOKUP(C600,水车基础信息!B$2:F$10,5,0)=0,"输入水车基础数据",VLOOKUP(C600,水车基础信息!B$2:F$10,5,0)*E600),"输入水车基础数据")</f>
        <v>40.58</v>
      </c>
      <c r="G600" s="7" t="s">
        <v>64</v>
      </c>
      <c r="H600" s="28"/>
      <c r="I600" s="30"/>
      <c r="J600" s="31" t="str">
        <f t="shared" si="72"/>
        <v>202210闽AU9103</v>
      </c>
    </row>
    <row r="601" customFormat="1" ht="20.1" customHeight="1" spans="1:10">
      <c r="A601" s="4">
        <f t="shared" ref="A601:A610" si="74">ROW()-1</f>
        <v>600</v>
      </c>
      <c r="B601" s="23">
        <v>44851</v>
      </c>
      <c r="C601" s="5">
        <v>121020</v>
      </c>
      <c r="D601" s="6" t="s">
        <v>74</v>
      </c>
      <c r="E601" s="25">
        <v>6</v>
      </c>
      <c r="F601" s="26">
        <f>IFERROR(IF(VLOOKUP(C601,水车基础信息!B$2:F$10,5,0)=0,"输入水车基础数据",VLOOKUP(C601,水车基础信息!B$2:F$10,5,0)*E601),"输入水车基础数据")</f>
        <v>60.87</v>
      </c>
      <c r="G601" s="7" t="s">
        <v>64</v>
      </c>
      <c r="H601" s="28"/>
      <c r="I601" s="30"/>
      <c r="J601" s="31" t="str">
        <f t="shared" si="72"/>
        <v>202210闽AU9103</v>
      </c>
    </row>
    <row r="602" customFormat="1" ht="20.1" customHeight="1" spans="1:10">
      <c r="A602" s="4">
        <f t="shared" si="74"/>
        <v>601</v>
      </c>
      <c r="B602" s="23">
        <v>44852</v>
      </c>
      <c r="C602" s="5">
        <v>121020</v>
      </c>
      <c r="D602" s="6" t="s">
        <v>74</v>
      </c>
      <c r="E602" s="25">
        <v>3</v>
      </c>
      <c r="F602" s="26">
        <f>IFERROR(IF(VLOOKUP(C602,水车基础信息!B$2:F$10,5,0)=0,"输入水车基础数据",VLOOKUP(C602,水车基础信息!B$2:F$10,5,0)*E602),"输入水车基础数据")</f>
        <v>30.435</v>
      </c>
      <c r="G602" s="7" t="s">
        <v>64</v>
      </c>
      <c r="H602" s="28"/>
      <c r="I602" s="30"/>
      <c r="J602" s="31" t="str">
        <f t="shared" si="72"/>
        <v>202210闽AU9103</v>
      </c>
    </row>
    <row r="603" customFormat="1" ht="20.1" customHeight="1" spans="1:10">
      <c r="A603" s="4">
        <f t="shared" si="74"/>
        <v>602</v>
      </c>
      <c r="B603" s="23">
        <v>44853</v>
      </c>
      <c r="C603" s="5">
        <v>121020</v>
      </c>
      <c r="D603" s="6" t="s">
        <v>74</v>
      </c>
      <c r="E603" s="25">
        <v>6</v>
      </c>
      <c r="F603" s="26">
        <f>IFERROR(IF(VLOOKUP(C603,水车基础信息!B$2:F$10,5,0)=0,"输入水车基础数据",VLOOKUP(C603,水车基础信息!B$2:F$10,5,0)*E603),"输入水车基础数据")</f>
        <v>60.87</v>
      </c>
      <c r="G603" s="7" t="s">
        <v>64</v>
      </c>
      <c r="H603" s="28"/>
      <c r="I603" s="30"/>
      <c r="J603" s="31" t="str">
        <f t="shared" si="72"/>
        <v>202210闽AU9103</v>
      </c>
    </row>
    <row r="604" customFormat="1" ht="20.1" customHeight="1" spans="1:10">
      <c r="A604" s="4">
        <f t="shared" si="74"/>
        <v>603</v>
      </c>
      <c r="B604" s="23">
        <v>44854</v>
      </c>
      <c r="C604" s="5">
        <v>121020</v>
      </c>
      <c r="D604" s="6" t="s">
        <v>74</v>
      </c>
      <c r="E604" s="25">
        <v>6</v>
      </c>
      <c r="F604" s="26">
        <f>IFERROR(IF(VLOOKUP(C604,水车基础信息!B$2:F$10,5,0)=0,"输入水车基础数据",VLOOKUP(C604,水车基础信息!B$2:F$10,5,0)*E604),"输入水车基础数据")</f>
        <v>60.87</v>
      </c>
      <c r="G604" s="7" t="s">
        <v>64</v>
      </c>
      <c r="H604" s="28"/>
      <c r="I604" s="30"/>
      <c r="J604" s="31" t="str">
        <f t="shared" si="72"/>
        <v>202210闽AU9103</v>
      </c>
    </row>
    <row r="605" customFormat="1" ht="20.1" customHeight="1" spans="1:10">
      <c r="A605" s="4">
        <f t="shared" si="74"/>
        <v>604</v>
      </c>
      <c r="B605" s="23">
        <v>44855</v>
      </c>
      <c r="C605" s="5">
        <v>121020</v>
      </c>
      <c r="D605" s="6" t="s">
        <v>74</v>
      </c>
      <c r="E605" s="25">
        <v>7</v>
      </c>
      <c r="F605" s="26">
        <f>IFERROR(IF(VLOOKUP(C605,水车基础信息!B$2:F$10,5,0)=0,"输入水车基础数据",VLOOKUP(C605,水车基础信息!B$2:F$10,5,0)*E605),"输入水车基础数据")</f>
        <v>71.015</v>
      </c>
      <c r="G605" s="7" t="s">
        <v>64</v>
      </c>
      <c r="H605" s="28"/>
      <c r="I605" s="30"/>
      <c r="J605" s="31" t="str">
        <f t="shared" si="72"/>
        <v>202210闽AU9103</v>
      </c>
    </row>
    <row r="606" customFormat="1" ht="20.1" customHeight="1" spans="1:10">
      <c r="A606" s="4">
        <f t="shared" si="74"/>
        <v>605</v>
      </c>
      <c r="B606" s="23">
        <v>44856</v>
      </c>
      <c r="C606" s="5">
        <v>121020</v>
      </c>
      <c r="D606" s="6" t="s">
        <v>74</v>
      </c>
      <c r="E606" s="25">
        <v>6</v>
      </c>
      <c r="F606" s="26">
        <f>IFERROR(IF(VLOOKUP(C606,水车基础信息!B$2:F$10,5,0)=0,"输入水车基础数据",VLOOKUP(C606,水车基础信息!B$2:F$10,5,0)*E606),"输入水车基础数据")</f>
        <v>60.87</v>
      </c>
      <c r="G606" s="7" t="s">
        <v>64</v>
      </c>
      <c r="H606" s="28"/>
      <c r="I606" s="30"/>
      <c r="J606" s="31" t="str">
        <f t="shared" si="72"/>
        <v>202210闽AU9103</v>
      </c>
    </row>
    <row r="607" customFormat="1" ht="20.1" customHeight="1" spans="1:10">
      <c r="A607" s="4">
        <f t="shared" si="74"/>
        <v>606</v>
      </c>
      <c r="B607" s="23">
        <v>44857</v>
      </c>
      <c r="C607" s="5">
        <v>121020</v>
      </c>
      <c r="D607" s="6" t="s">
        <v>74</v>
      </c>
      <c r="E607" s="25">
        <v>6</v>
      </c>
      <c r="F607" s="26">
        <f>IFERROR(IF(VLOOKUP(C607,水车基础信息!B$2:F$10,5,0)=0,"输入水车基础数据",VLOOKUP(C607,水车基础信息!B$2:F$10,5,0)*E607),"输入水车基础数据")</f>
        <v>60.87</v>
      </c>
      <c r="G607" s="7" t="s">
        <v>64</v>
      </c>
      <c r="H607" s="28"/>
      <c r="I607" s="30"/>
      <c r="J607" s="31" t="str">
        <f t="shared" si="72"/>
        <v>202210闽AU9103</v>
      </c>
    </row>
    <row r="608" customFormat="1" ht="20.1" customHeight="1" spans="1:10">
      <c r="A608" s="4">
        <f t="shared" si="74"/>
        <v>607</v>
      </c>
      <c r="B608" s="23">
        <v>44858</v>
      </c>
      <c r="C608" s="5">
        <v>121020</v>
      </c>
      <c r="D608" s="6" t="s">
        <v>74</v>
      </c>
      <c r="E608" s="25">
        <v>8</v>
      </c>
      <c r="F608" s="26">
        <f>IFERROR(IF(VLOOKUP(C608,水车基础信息!B$2:F$10,5,0)=0,"输入水车基础数据",VLOOKUP(C608,水车基础信息!B$2:F$10,5,0)*E608),"输入水车基础数据")</f>
        <v>81.16</v>
      </c>
      <c r="G608" s="7" t="s">
        <v>64</v>
      </c>
      <c r="H608" s="28"/>
      <c r="I608" s="30"/>
      <c r="J608" s="31" t="str">
        <f t="shared" si="72"/>
        <v>202210闽AU9103</v>
      </c>
    </row>
    <row r="609" customFormat="1" ht="20.1" customHeight="1" spans="1:10">
      <c r="A609" s="4">
        <f t="shared" si="74"/>
        <v>608</v>
      </c>
      <c r="B609" s="23">
        <v>44859</v>
      </c>
      <c r="C609" s="5">
        <v>121020</v>
      </c>
      <c r="D609" s="6" t="s">
        <v>74</v>
      </c>
      <c r="E609" s="25">
        <v>7</v>
      </c>
      <c r="F609" s="26">
        <f>IFERROR(IF(VLOOKUP(C609,水车基础信息!B$2:F$10,5,0)=0,"输入水车基础数据",VLOOKUP(C609,水车基础信息!B$2:F$10,5,0)*E609),"输入水车基础数据")</f>
        <v>71.015</v>
      </c>
      <c r="G609" s="7" t="s">
        <v>64</v>
      </c>
      <c r="H609" s="28"/>
      <c r="I609" s="30"/>
      <c r="J609" s="31" t="str">
        <f t="shared" si="72"/>
        <v>202210闽AU9103</v>
      </c>
    </row>
    <row r="610" customFormat="1" ht="20.1" customHeight="1" spans="1:10">
      <c r="A610" s="4">
        <f t="shared" si="74"/>
        <v>609</v>
      </c>
      <c r="B610" s="23">
        <v>44860</v>
      </c>
      <c r="C610" s="5">
        <v>121020</v>
      </c>
      <c r="D610" s="6" t="s">
        <v>74</v>
      </c>
      <c r="E610" s="25">
        <v>6</v>
      </c>
      <c r="F610" s="26">
        <f>IFERROR(IF(VLOOKUP(C610,水车基础信息!B$2:F$10,5,0)=0,"输入水车基础数据",VLOOKUP(C610,水车基础信息!B$2:F$10,5,0)*E610),"输入水车基础数据")</f>
        <v>60.87</v>
      </c>
      <c r="G610" s="7" t="s">
        <v>64</v>
      </c>
      <c r="H610" s="28"/>
      <c r="I610" s="30"/>
      <c r="J610" s="31" t="str">
        <f t="shared" si="72"/>
        <v>202210闽AU9103</v>
      </c>
    </row>
    <row r="611" customFormat="1" ht="20.1" customHeight="1" spans="1:10">
      <c r="A611" s="4">
        <f t="shared" ref="A611:A620" si="75">ROW()-1</f>
        <v>610</v>
      </c>
      <c r="B611" s="23">
        <v>44861</v>
      </c>
      <c r="C611" s="5">
        <v>121020</v>
      </c>
      <c r="D611" s="6" t="s">
        <v>74</v>
      </c>
      <c r="E611" s="25">
        <v>7</v>
      </c>
      <c r="F611" s="26">
        <f>IFERROR(IF(VLOOKUP(C611,水车基础信息!B$2:F$10,5,0)=0,"输入水车基础数据",VLOOKUP(C611,水车基础信息!B$2:F$10,5,0)*E611),"输入水车基础数据")</f>
        <v>71.015</v>
      </c>
      <c r="G611" s="7" t="s">
        <v>64</v>
      </c>
      <c r="H611" s="28"/>
      <c r="I611" s="30"/>
      <c r="J611" s="31" t="str">
        <f t="shared" si="72"/>
        <v>202210闽AU9103</v>
      </c>
    </row>
    <row r="612" customFormat="1" ht="20.1" customHeight="1" spans="1:10">
      <c r="A612" s="4">
        <f t="shared" si="75"/>
        <v>611</v>
      </c>
      <c r="B612" s="23">
        <v>44862</v>
      </c>
      <c r="C612" s="5">
        <v>121020</v>
      </c>
      <c r="D612" s="6" t="s">
        <v>74</v>
      </c>
      <c r="E612" s="25">
        <v>6</v>
      </c>
      <c r="F612" s="26">
        <f>IFERROR(IF(VLOOKUP(C612,水车基础信息!B$2:F$10,5,0)=0,"输入水车基础数据",VLOOKUP(C612,水车基础信息!B$2:F$10,5,0)*E612),"输入水车基础数据")</f>
        <v>60.87</v>
      </c>
      <c r="G612" s="7" t="s">
        <v>64</v>
      </c>
      <c r="H612" s="28"/>
      <c r="I612" s="30"/>
      <c r="J612" s="31" t="str">
        <f t="shared" si="72"/>
        <v>202210闽AU9103</v>
      </c>
    </row>
    <row r="613" customFormat="1" ht="20.1" customHeight="1" spans="1:10">
      <c r="A613" s="4">
        <f t="shared" si="75"/>
        <v>612</v>
      </c>
      <c r="B613" s="23">
        <v>44863</v>
      </c>
      <c r="C613" s="5">
        <v>121020</v>
      </c>
      <c r="D613" s="6" t="s">
        <v>74</v>
      </c>
      <c r="E613" s="25">
        <v>6</v>
      </c>
      <c r="F613" s="26">
        <f>IFERROR(IF(VLOOKUP(C613,水车基础信息!B$2:F$10,5,0)=0,"输入水车基础数据",VLOOKUP(C613,水车基础信息!B$2:F$10,5,0)*E613),"输入水车基础数据")</f>
        <v>60.87</v>
      </c>
      <c r="G613" s="7" t="s">
        <v>64</v>
      </c>
      <c r="H613" s="28"/>
      <c r="I613" s="30"/>
      <c r="J613" s="31" t="str">
        <f t="shared" si="72"/>
        <v>202210闽AU9103</v>
      </c>
    </row>
    <row r="614" customFormat="1" ht="20.1" customHeight="1" spans="1:10">
      <c r="A614" s="4">
        <f t="shared" si="75"/>
        <v>613</v>
      </c>
      <c r="B614" s="23">
        <v>44864</v>
      </c>
      <c r="C614" s="5">
        <v>121020</v>
      </c>
      <c r="D614" s="6" t="s">
        <v>74</v>
      </c>
      <c r="E614" s="25">
        <v>4</v>
      </c>
      <c r="F614" s="26">
        <f>IFERROR(IF(VLOOKUP(C614,水车基础信息!B$2:F$10,5,0)=0,"输入水车基础数据",VLOOKUP(C614,水车基础信息!B$2:F$10,5,0)*E614),"输入水车基础数据")</f>
        <v>40.58</v>
      </c>
      <c r="G614" s="7" t="s">
        <v>64</v>
      </c>
      <c r="H614" s="28"/>
      <c r="I614" s="30"/>
      <c r="J614" s="31" t="str">
        <f t="shared" si="72"/>
        <v>202210闽AU9103</v>
      </c>
    </row>
    <row r="615" customFormat="1" ht="20.1" customHeight="1" spans="1:10">
      <c r="A615" s="4">
        <f t="shared" si="75"/>
        <v>614</v>
      </c>
      <c r="B615" s="23">
        <v>44865</v>
      </c>
      <c r="C615" s="5">
        <v>121020</v>
      </c>
      <c r="D615" s="6" t="s">
        <v>74</v>
      </c>
      <c r="E615" s="25">
        <v>8</v>
      </c>
      <c r="F615" s="26">
        <f>IFERROR(IF(VLOOKUP(C615,水车基础信息!B$2:F$10,5,0)=0,"输入水车基础数据",VLOOKUP(C615,水车基础信息!B$2:F$10,5,0)*E615),"输入水车基础数据")</f>
        <v>81.16</v>
      </c>
      <c r="G615" s="7" t="s">
        <v>64</v>
      </c>
      <c r="H615" s="28"/>
      <c r="I615" s="30"/>
      <c r="J615" s="31" t="str">
        <f t="shared" ref="J615:J646" si="76">YEAR(B615)&amp;MONTH(B615)&amp;D615</f>
        <v>202210闽AU9103</v>
      </c>
    </row>
    <row r="616" customFormat="1" ht="20.1" customHeight="1" spans="1:10">
      <c r="A616" s="4">
        <f t="shared" si="75"/>
        <v>615</v>
      </c>
      <c r="B616" s="23">
        <v>44835</v>
      </c>
      <c r="C616" s="5">
        <v>121017</v>
      </c>
      <c r="D616" s="6" t="s">
        <v>71</v>
      </c>
      <c r="E616" s="25">
        <v>5</v>
      </c>
      <c r="F616" s="26">
        <f>IFERROR(IF(VLOOKUP(C616,水车基础信息!B$2:F$10,5,0)=0,"输入水车基础数据",VLOOKUP(C616,水车基础信息!B$2:F$10,5,0)*E616),"输入水车基础数据")</f>
        <v>50.725</v>
      </c>
      <c r="G616" s="7" t="s">
        <v>168</v>
      </c>
      <c r="H616" s="28"/>
      <c r="I616" s="30"/>
      <c r="J616" s="31" t="str">
        <f t="shared" si="76"/>
        <v>202210闽AU8195</v>
      </c>
    </row>
    <row r="617" customFormat="1" ht="20.1" customHeight="1" spans="1:10">
      <c r="A617" s="4">
        <f t="shared" si="75"/>
        <v>616</v>
      </c>
      <c r="B617" s="23">
        <v>44836</v>
      </c>
      <c r="C617" s="5">
        <v>121017</v>
      </c>
      <c r="D617" s="6" t="s">
        <v>71</v>
      </c>
      <c r="E617" s="25">
        <v>5</v>
      </c>
      <c r="F617" s="26">
        <f>IFERROR(IF(VLOOKUP(C617,水车基础信息!B$2:F$10,5,0)=0,"输入水车基础数据",VLOOKUP(C617,水车基础信息!B$2:F$10,5,0)*E617),"输入水车基础数据")</f>
        <v>50.725</v>
      </c>
      <c r="G617" s="7" t="s">
        <v>168</v>
      </c>
      <c r="H617" s="28"/>
      <c r="I617" s="30"/>
      <c r="J617" s="31" t="str">
        <f t="shared" si="76"/>
        <v>202210闽AU8195</v>
      </c>
    </row>
    <row r="618" customFormat="1" ht="20.1" customHeight="1" spans="1:10">
      <c r="A618" s="4">
        <f t="shared" si="75"/>
        <v>617</v>
      </c>
      <c r="B618" s="23">
        <v>44837</v>
      </c>
      <c r="C618" s="5">
        <v>121017</v>
      </c>
      <c r="D618" s="6" t="s">
        <v>71</v>
      </c>
      <c r="E618" s="25">
        <v>6</v>
      </c>
      <c r="F618" s="26">
        <f>IFERROR(IF(VLOOKUP(C618,水车基础信息!B$2:F$10,5,0)=0,"输入水车基础数据",VLOOKUP(C618,水车基础信息!B$2:F$10,5,0)*E618),"输入水车基础数据")</f>
        <v>60.87</v>
      </c>
      <c r="G618" s="7" t="s">
        <v>168</v>
      </c>
      <c r="H618" s="28"/>
      <c r="I618" s="30"/>
      <c r="J618" s="31" t="str">
        <f t="shared" si="76"/>
        <v>202210闽AU8195</v>
      </c>
    </row>
    <row r="619" customFormat="1" ht="20.1" customHeight="1" spans="1:10">
      <c r="A619" s="4">
        <f t="shared" si="75"/>
        <v>618</v>
      </c>
      <c r="B619" s="23">
        <v>44838</v>
      </c>
      <c r="C619" s="5">
        <v>121017</v>
      </c>
      <c r="D619" s="6" t="s">
        <v>71</v>
      </c>
      <c r="E619" s="25">
        <v>5</v>
      </c>
      <c r="F619" s="26">
        <f>IFERROR(IF(VLOOKUP(C619,水车基础信息!B$2:F$10,5,0)=0,"输入水车基础数据",VLOOKUP(C619,水车基础信息!B$2:F$10,5,0)*E619),"输入水车基础数据")</f>
        <v>50.725</v>
      </c>
      <c r="G619" s="7" t="s">
        <v>168</v>
      </c>
      <c r="H619" s="28"/>
      <c r="I619" s="30"/>
      <c r="J619" s="31" t="str">
        <f t="shared" si="76"/>
        <v>202210闽AU8195</v>
      </c>
    </row>
    <row r="620" customFormat="1" ht="20.1" customHeight="1" spans="1:10">
      <c r="A620" s="4">
        <f t="shared" si="75"/>
        <v>619</v>
      </c>
      <c r="B620" s="23">
        <v>44839</v>
      </c>
      <c r="C620" s="5">
        <v>121017</v>
      </c>
      <c r="D620" s="6" t="s">
        <v>71</v>
      </c>
      <c r="E620" s="25">
        <v>2</v>
      </c>
      <c r="F620" s="26">
        <f>IFERROR(IF(VLOOKUP(C620,水车基础信息!B$2:F$10,5,0)=0,"输入水车基础数据",VLOOKUP(C620,水车基础信息!B$2:F$10,5,0)*E620),"输入水车基础数据")</f>
        <v>20.29</v>
      </c>
      <c r="G620" s="7" t="s">
        <v>168</v>
      </c>
      <c r="H620" s="28"/>
      <c r="I620" s="30"/>
      <c r="J620" s="31" t="str">
        <f t="shared" si="76"/>
        <v>202210闽AU8195</v>
      </c>
    </row>
    <row r="621" customFormat="1" ht="20.1" customHeight="1" spans="1:10">
      <c r="A621" s="4">
        <f t="shared" ref="A621:A630" si="77">ROW()-1</f>
        <v>620</v>
      </c>
      <c r="B621" s="23">
        <v>44840</v>
      </c>
      <c r="C621" s="5">
        <v>121017</v>
      </c>
      <c r="D621" s="6" t="s">
        <v>71</v>
      </c>
      <c r="E621" s="25">
        <v>4</v>
      </c>
      <c r="F621" s="26">
        <f>IFERROR(IF(VLOOKUP(C621,水车基础信息!B$2:F$10,5,0)=0,"输入水车基础数据",VLOOKUP(C621,水车基础信息!B$2:F$10,5,0)*E621),"输入水车基础数据")</f>
        <v>40.58</v>
      </c>
      <c r="G621" s="35" t="s">
        <v>379</v>
      </c>
      <c r="H621" s="28"/>
      <c r="I621" s="30"/>
      <c r="J621" s="31" t="str">
        <f t="shared" si="76"/>
        <v>202210闽AU8195</v>
      </c>
    </row>
    <row r="622" customFormat="1" ht="20.1" customHeight="1" spans="1:10">
      <c r="A622" s="4">
        <f t="shared" si="77"/>
        <v>621</v>
      </c>
      <c r="B622" s="23">
        <v>44841</v>
      </c>
      <c r="C622" s="5">
        <v>121017</v>
      </c>
      <c r="D622" s="6" t="s">
        <v>71</v>
      </c>
      <c r="E622" s="25">
        <v>5</v>
      </c>
      <c r="F622" s="26">
        <f>IFERROR(IF(VLOOKUP(C622,水车基础信息!B$2:F$10,5,0)=0,"输入水车基础数据",VLOOKUP(C622,水车基础信息!B$2:F$10,5,0)*E622),"输入水车基础数据")</f>
        <v>50.725</v>
      </c>
      <c r="G622" s="35" t="s">
        <v>379</v>
      </c>
      <c r="H622" s="28"/>
      <c r="I622" s="30"/>
      <c r="J622" s="31" t="str">
        <f t="shared" si="76"/>
        <v>202210闽AU8195</v>
      </c>
    </row>
    <row r="623" customFormat="1" ht="20.1" customHeight="1" spans="1:10">
      <c r="A623" s="4">
        <f t="shared" si="77"/>
        <v>622</v>
      </c>
      <c r="B623" s="23">
        <v>44842</v>
      </c>
      <c r="C623" s="5">
        <v>121017</v>
      </c>
      <c r="D623" s="6" t="s">
        <v>71</v>
      </c>
      <c r="E623" s="25">
        <v>5</v>
      </c>
      <c r="F623" s="26">
        <f>IFERROR(IF(VLOOKUP(C623,水车基础信息!B$2:F$10,5,0)=0,"输入水车基础数据",VLOOKUP(C623,水车基础信息!B$2:F$10,5,0)*E623),"输入水车基础数据")</f>
        <v>50.725</v>
      </c>
      <c r="G623" s="35" t="s">
        <v>379</v>
      </c>
      <c r="H623" s="28"/>
      <c r="I623" s="30"/>
      <c r="J623" s="31" t="str">
        <f t="shared" si="76"/>
        <v>202210闽AU8195</v>
      </c>
    </row>
    <row r="624" customFormat="1" ht="20.1" customHeight="1" spans="1:10">
      <c r="A624" s="4">
        <f t="shared" si="77"/>
        <v>623</v>
      </c>
      <c r="B624" s="23">
        <v>44843</v>
      </c>
      <c r="C624" s="5">
        <v>121017</v>
      </c>
      <c r="D624" s="6" t="s">
        <v>71</v>
      </c>
      <c r="E624" s="25">
        <v>5</v>
      </c>
      <c r="F624" s="26">
        <f>IFERROR(IF(VLOOKUP(C624,水车基础信息!B$2:F$10,5,0)=0,"输入水车基础数据",VLOOKUP(C624,水车基础信息!B$2:F$10,5,0)*E624),"输入水车基础数据")</f>
        <v>50.725</v>
      </c>
      <c r="G624" s="35" t="s">
        <v>379</v>
      </c>
      <c r="H624" s="28"/>
      <c r="I624" s="30"/>
      <c r="J624" s="31" t="str">
        <f t="shared" si="76"/>
        <v>202210闽AU8195</v>
      </c>
    </row>
    <row r="625" customFormat="1" ht="20.1" customHeight="1" spans="1:10">
      <c r="A625" s="4">
        <f t="shared" si="77"/>
        <v>624</v>
      </c>
      <c r="B625" s="23">
        <v>44844</v>
      </c>
      <c r="C625" s="5">
        <v>121017</v>
      </c>
      <c r="D625" s="6" t="s">
        <v>71</v>
      </c>
      <c r="E625" s="25">
        <v>5</v>
      </c>
      <c r="F625" s="26">
        <f>IFERROR(IF(VLOOKUP(C625,水车基础信息!B$2:F$10,5,0)=0,"输入水车基础数据",VLOOKUP(C625,水车基础信息!B$2:F$10,5,0)*E625),"输入水车基础数据")</f>
        <v>50.725</v>
      </c>
      <c r="G625" s="35" t="s">
        <v>379</v>
      </c>
      <c r="H625" s="28"/>
      <c r="I625" s="30"/>
      <c r="J625" s="31" t="str">
        <f t="shared" si="76"/>
        <v>202210闽AU8195</v>
      </c>
    </row>
    <row r="626" customFormat="1" ht="20.1" customHeight="1" spans="1:10">
      <c r="A626" s="4">
        <f t="shared" si="77"/>
        <v>625</v>
      </c>
      <c r="B626" s="23">
        <v>44845</v>
      </c>
      <c r="C626" s="5">
        <v>121017</v>
      </c>
      <c r="D626" s="6" t="s">
        <v>71</v>
      </c>
      <c r="E626" s="25">
        <v>5</v>
      </c>
      <c r="F626" s="26">
        <f>IFERROR(IF(VLOOKUP(C626,水车基础信息!B$2:F$10,5,0)=0,"输入水车基础数据",VLOOKUP(C626,水车基础信息!B$2:F$10,5,0)*E626),"输入水车基础数据")</f>
        <v>50.725</v>
      </c>
      <c r="G626" s="35" t="s">
        <v>379</v>
      </c>
      <c r="H626" s="28"/>
      <c r="I626" s="30"/>
      <c r="J626" s="31" t="str">
        <f t="shared" si="76"/>
        <v>202210闽AU8195</v>
      </c>
    </row>
    <row r="627" customFormat="1" ht="20.1" customHeight="1" spans="1:10">
      <c r="A627" s="4">
        <f t="shared" si="77"/>
        <v>626</v>
      </c>
      <c r="B627" s="23">
        <v>44846</v>
      </c>
      <c r="C627" s="5">
        <v>121017</v>
      </c>
      <c r="D627" s="6" t="s">
        <v>71</v>
      </c>
      <c r="E627" s="25">
        <v>4</v>
      </c>
      <c r="F627" s="26">
        <f>IFERROR(IF(VLOOKUP(C627,水车基础信息!B$2:F$10,5,0)=0,"输入水车基础数据",VLOOKUP(C627,水车基础信息!B$2:F$10,5,0)*E627),"输入水车基础数据")</f>
        <v>40.58</v>
      </c>
      <c r="G627" s="35" t="s">
        <v>379</v>
      </c>
      <c r="H627" s="28"/>
      <c r="I627" s="30"/>
      <c r="J627" s="31" t="str">
        <f t="shared" si="76"/>
        <v>202210闽AU8195</v>
      </c>
    </row>
    <row r="628" customFormat="1" ht="20.1" customHeight="1" spans="1:10">
      <c r="A628" s="4">
        <f t="shared" si="77"/>
        <v>627</v>
      </c>
      <c r="B628" s="23">
        <v>44847</v>
      </c>
      <c r="C628" s="5">
        <v>121017</v>
      </c>
      <c r="D628" s="6" t="s">
        <v>71</v>
      </c>
      <c r="E628" s="25">
        <v>5</v>
      </c>
      <c r="F628" s="26">
        <f>IFERROR(IF(VLOOKUP(C628,水车基础信息!B$2:F$10,5,0)=0,"输入水车基础数据",VLOOKUP(C628,水车基础信息!B$2:F$10,5,0)*E628),"输入水车基础数据")</f>
        <v>50.725</v>
      </c>
      <c r="G628" s="35" t="s">
        <v>379</v>
      </c>
      <c r="H628" s="28"/>
      <c r="I628" s="30"/>
      <c r="J628" s="31" t="str">
        <f t="shared" si="76"/>
        <v>202210闽AU8195</v>
      </c>
    </row>
    <row r="629" customFormat="1" ht="20.1" customHeight="1" spans="1:10">
      <c r="A629" s="4">
        <f t="shared" si="77"/>
        <v>628</v>
      </c>
      <c r="B629" s="23">
        <v>44848</v>
      </c>
      <c r="C629" s="5">
        <v>121017</v>
      </c>
      <c r="D629" s="6" t="s">
        <v>71</v>
      </c>
      <c r="E629" s="25">
        <v>5</v>
      </c>
      <c r="F629" s="26">
        <f>IFERROR(IF(VLOOKUP(C629,水车基础信息!B$2:F$10,5,0)=0,"输入水车基础数据",VLOOKUP(C629,水车基础信息!B$2:F$10,5,0)*E629),"输入水车基础数据")</f>
        <v>50.725</v>
      </c>
      <c r="G629" s="35" t="s">
        <v>379</v>
      </c>
      <c r="H629" s="28"/>
      <c r="I629" s="30"/>
      <c r="J629" s="31" t="str">
        <f t="shared" si="76"/>
        <v>202210闽AU8195</v>
      </c>
    </row>
    <row r="630" customFormat="1" ht="20.1" customHeight="1" spans="1:10">
      <c r="A630" s="4">
        <f t="shared" si="77"/>
        <v>629</v>
      </c>
      <c r="B630" s="23">
        <v>44849</v>
      </c>
      <c r="C630" s="5">
        <v>121017</v>
      </c>
      <c r="D630" s="6" t="s">
        <v>71</v>
      </c>
      <c r="E630" s="25">
        <v>4</v>
      </c>
      <c r="F630" s="26">
        <f>IFERROR(IF(VLOOKUP(C630,水车基础信息!B$2:F$10,5,0)=0,"输入水车基础数据",VLOOKUP(C630,水车基础信息!B$2:F$10,5,0)*E630),"输入水车基础数据")</f>
        <v>40.58</v>
      </c>
      <c r="G630" s="35" t="s">
        <v>379</v>
      </c>
      <c r="H630" s="28"/>
      <c r="I630" s="30"/>
      <c r="J630" s="31" t="str">
        <f t="shared" si="76"/>
        <v>202210闽AU8195</v>
      </c>
    </row>
    <row r="631" customFormat="1" ht="20.1" customHeight="1" spans="1:10">
      <c r="A631" s="4">
        <f t="shared" ref="A631:A640" si="78">ROW()-1</f>
        <v>630</v>
      </c>
      <c r="B631" s="23">
        <v>44850</v>
      </c>
      <c r="C631" s="5">
        <v>121017</v>
      </c>
      <c r="D631" s="6" t="s">
        <v>71</v>
      </c>
      <c r="E631" s="25">
        <v>3</v>
      </c>
      <c r="F631" s="26">
        <f>IFERROR(IF(VLOOKUP(C631,水车基础信息!B$2:F$10,5,0)=0,"输入水车基础数据",VLOOKUP(C631,水车基础信息!B$2:F$10,5,0)*E631),"输入水车基础数据")</f>
        <v>30.435</v>
      </c>
      <c r="G631" s="35" t="s">
        <v>379</v>
      </c>
      <c r="H631" s="28"/>
      <c r="I631" s="30"/>
      <c r="J631" s="31" t="str">
        <f t="shared" si="76"/>
        <v>202210闽AU8195</v>
      </c>
    </row>
    <row r="632" customFormat="1" ht="20.1" customHeight="1" spans="1:10">
      <c r="A632" s="4">
        <f t="shared" si="78"/>
        <v>631</v>
      </c>
      <c r="B632" s="23">
        <v>44851</v>
      </c>
      <c r="C632" s="5">
        <v>121017</v>
      </c>
      <c r="D632" s="6" t="s">
        <v>71</v>
      </c>
      <c r="E632" s="25">
        <v>5</v>
      </c>
      <c r="F632" s="26">
        <f>IFERROR(IF(VLOOKUP(C632,水车基础信息!B$2:F$10,5,0)=0,"输入水车基础数据",VLOOKUP(C632,水车基础信息!B$2:F$10,5,0)*E632),"输入水车基础数据")</f>
        <v>50.725</v>
      </c>
      <c r="G632" s="35" t="s">
        <v>379</v>
      </c>
      <c r="H632" s="28"/>
      <c r="I632" s="30"/>
      <c r="J632" s="31" t="str">
        <f t="shared" si="76"/>
        <v>202210闽AU8195</v>
      </c>
    </row>
    <row r="633" customFormat="1" ht="20.1" customHeight="1" spans="1:10">
      <c r="A633" s="4">
        <f t="shared" si="78"/>
        <v>632</v>
      </c>
      <c r="B633" s="23">
        <v>44852</v>
      </c>
      <c r="C633" s="5">
        <v>121017</v>
      </c>
      <c r="D633" s="6" t="s">
        <v>71</v>
      </c>
      <c r="E633" s="25">
        <v>3</v>
      </c>
      <c r="F633" s="26">
        <f>IFERROR(IF(VLOOKUP(C633,水车基础信息!B$2:F$10,5,0)=0,"输入水车基础数据",VLOOKUP(C633,水车基础信息!B$2:F$10,5,0)*E633),"输入水车基础数据")</f>
        <v>30.435</v>
      </c>
      <c r="G633" s="35" t="s">
        <v>379</v>
      </c>
      <c r="H633" s="28"/>
      <c r="I633" s="30"/>
      <c r="J633" s="31" t="str">
        <f t="shared" si="76"/>
        <v>202210闽AU8195</v>
      </c>
    </row>
    <row r="634" customFormat="1" ht="20.1" customHeight="1" spans="1:10">
      <c r="A634" s="4">
        <f t="shared" si="78"/>
        <v>633</v>
      </c>
      <c r="B634" s="23">
        <v>44853</v>
      </c>
      <c r="C634" s="5">
        <v>121017</v>
      </c>
      <c r="D634" s="6" t="s">
        <v>71</v>
      </c>
      <c r="E634" s="25">
        <v>5</v>
      </c>
      <c r="F634" s="26">
        <f>IFERROR(IF(VLOOKUP(C634,水车基础信息!B$2:F$10,5,0)=0,"输入水车基础数据",VLOOKUP(C634,水车基础信息!B$2:F$10,5,0)*E634),"输入水车基础数据")</f>
        <v>50.725</v>
      </c>
      <c r="G634" s="35" t="s">
        <v>379</v>
      </c>
      <c r="H634" s="28"/>
      <c r="I634" s="30"/>
      <c r="J634" s="31" t="str">
        <f t="shared" si="76"/>
        <v>202210闽AU8195</v>
      </c>
    </row>
    <row r="635" customFormat="1" ht="20.1" customHeight="1" spans="1:10">
      <c r="A635" s="4">
        <f t="shared" si="78"/>
        <v>634</v>
      </c>
      <c r="B635" s="23">
        <v>44854</v>
      </c>
      <c r="C635" s="5">
        <v>121017</v>
      </c>
      <c r="D635" s="6" t="s">
        <v>71</v>
      </c>
      <c r="E635" s="25">
        <v>4</v>
      </c>
      <c r="F635" s="26">
        <f>IFERROR(IF(VLOOKUP(C635,水车基础信息!B$2:F$10,5,0)=0,"输入水车基础数据",VLOOKUP(C635,水车基础信息!B$2:F$10,5,0)*E635),"输入水车基础数据")</f>
        <v>40.58</v>
      </c>
      <c r="G635" s="35" t="s">
        <v>379</v>
      </c>
      <c r="H635" s="28"/>
      <c r="I635" s="30"/>
      <c r="J635" s="31" t="str">
        <f t="shared" si="76"/>
        <v>202210闽AU8195</v>
      </c>
    </row>
    <row r="636" customFormat="1" ht="20.1" customHeight="1" spans="1:10">
      <c r="A636" s="4">
        <f t="shared" si="78"/>
        <v>635</v>
      </c>
      <c r="B636" s="23">
        <v>44855</v>
      </c>
      <c r="C636" s="5">
        <v>121017</v>
      </c>
      <c r="D636" s="6" t="s">
        <v>71</v>
      </c>
      <c r="E636" s="25">
        <v>5</v>
      </c>
      <c r="F636" s="26">
        <f>IFERROR(IF(VLOOKUP(C636,水车基础信息!B$2:F$10,5,0)=0,"输入水车基础数据",VLOOKUP(C636,水车基础信息!B$2:F$10,5,0)*E636),"输入水车基础数据")</f>
        <v>50.725</v>
      </c>
      <c r="G636" s="35" t="s">
        <v>379</v>
      </c>
      <c r="H636" s="28"/>
      <c r="I636" s="30"/>
      <c r="J636" s="31" t="str">
        <f t="shared" si="76"/>
        <v>202210闽AU8195</v>
      </c>
    </row>
    <row r="637" customFormat="1" ht="20.1" customHeight="1" spans="1:10">
      <c r="A637" s="4">
        <f t="shared" si="78"/>
        <v>636</v>
      </c>
      <c r="B637" s="23">
        <v>44856</v>
      </c>
      <c r="C637" s="5">
        <v>121017</v>
      </c>
      <c r="D637" s="6" t="s">
        <v>71</v>
      </c>
      <c r="E637" s="25">
        <v>5</v>
      </c>
      <c r="F637" s="26">
        <f>IFERROR(IF(VLOOKUP(C637,水车基础信息!B$2:F$10,5,0)=0,"输入水车基础数据",VLOOKUP(C637,水车基础信息!B$2:F$10,5,0)*E637),"输入水车基础数据")</f>
        <v>50.725</v>
      </c>
      <c r="G637" s="35" t="s">
        <v>379</v>
      </c>
      <c r="H637" s="28"/>
      <c r="I637" s="30"/>
      <c r="J637" s="31" t="str">
        <f t="shared" si="76"/>
        <v>202210闽AU8195</v>
      </c>
    </row>
    <row r="638" customFormat="1" ht="20.1" customHeight="1" spans="1:10">
      <c r="A638" s="4">
        <f t="shared" si="78"/>
        <v>637</v>
      </c>
      <c r="B638" s="23">
        <v>44857</v>
      </c>
      <c r="C638" s="5">
        <v>121017</v>
      </c>
      <c r="D638" s="6" t="s">
        <v>71</v>
      </c>
      <c r="E638" s="25">
        <v>5</v>
      </c>
      <c r="F638" s="26">
        <f>IFERROR(IF(VLOOKUP(C638,水车基础信息!B$2:F$10,5,0)=0,"输入水车基础数据",VLOOKUP(C638,水车基础信息!B$2:F$10,5,0)*E638),"输入水车基础数据")</f>
        <v>50.725</v>
      </c>
      <c r="G638" s="35" t="s">
        <v>379</v>
      </c>
      <c r="H638" s="28"/>
      <c r="I638" s="30"/>
      <c r="J638" s="31" t="str">
        <f t="shared" si="76"/>
        <v>202210闽AU8195</v>
      </c>
    </row>
    <row r="639" customFormat="1" ht="20.1" customHeight="1" spans="1:10">
      <c r="A639" s="4">
        <f t="shared" si="78"/>
        <v>638</v>
      </c>
      <c r="B639" s="23">
        <v>44858</v>
      </c>
      <c r="C639" s="5">
        <v>121017</v>
      </c>
      <c r="D639" s="6" t="s">
        <v>71</v>
      </c>
      <c r="E639" s="25">
        <v>5</v>
      </c>
      <c r="F639" s="26">
        <f>IFERROR(IF(VLOOKUP(C639,水车基础信息!B$2:F$10,5,0)=0,"输入水车基础数据",VLOOKUP(C639,水车基础信息!B$2:F$10,5,0)*E639),"输入水车基础数据")</f>
        <v>50.725</v>
      </c>
      <c r="G639" s="35" t="s">
        <v>379</v>
      </c>
      <c r="H639" s="28"/>
      <c r="I639" s="30"/>
      <c r="J639" s="31" t="str">
        <f t="shared" si="76"/>
        <v>202210闽AU8195</v>
      </c>
    </row>
    <row r="640" customFormat="1" ht="20.1" customHeight="1" spans="1:10">
      <c r="A640" s="4">
        <f t="shared" si="78"/>
        <v>639</v>
      </c>
      <c r="B640" s="23">
        <v>44859</v>
      </c>
      <c r="C640" s="5">
        <v>121017</v>
      </c>
      <c r="D640" s="6" t="s">
        <v>71</v>
      </c>
      <c r="E640" s="25">
        <v>5</v>
      </c>
      <c r="F640" s="26">
        <f>IFERROR(IF(VLOOKUP(C640,水车基础信息!B$2:F$10,5,0)=0,"输入水车基础数据",VLOOKUP(C640,水车基础信息!B$2:F$10,5,0)*E640),"输入水车基础数据")</f>
        <v>50.725</v>
      </c>
      <c r="G640" s="7" t="s">
        <v>168</v>
      </c>
      <c r="H640" s="28"/>
      <c r="I640" s="30"/>
      <c r="J640" s="31" t="str">
        <f t="shared" si="76"/>
        <v>202210闽AU8195</v>
      </c>
    </row>
    <row r="641" customFormat="1" ht="20.1" customHeight="1" spans="1:10">
      <c r="A641" s="4">
        <f t="shared" ref="A641:A650" si="79">ROW()-1</f>
        <v>640</v>
      </c>
      <c r="B641" s="23">
        <v>44860</v>
      </c>
      <c r="C641" s="5">
        <v>121017</v>
      </c>
      <c r="D641" s="6" t="s">
        <v>71</v>
      </c>
      <c r="E641" s="25">
        <v>5</v>
      </c>
      <c r="F641" s="26">
        <f>IFERROR(IF(VLOOKUP(C641,水车基础信息!B$2:F$10,5,0)=0,"输入水车基础数据",VLOOKUP(C641,水车基础信息!B$2:F$10,5,0)*E641),"输入水车基础数据")</f>
        <v>50.725</v>
      </c>
      <c r="G641" s="7" t="s">
        <v>168</v>
      </c>
      <c r="H641" s="28"/>
      <c r="I641" s="30"/>
      <c r="J641" s="31" t="str">
        <f t="shared" si="76"/>
        <v>202210闽AU8195</v>
      </c>
    </row>
    <row r="642" customFormat="1" ht="20.1" customHeight="1" spans="1:10">
      <c r="A642" s="4">
        <f t="shared" si="79"/>
        <v>641</v>
      </c>
      <c r="B642" s="23">
        <v>44861</v>
      </c>
      <c r="C642" s="5">
        <v>121017</v>
      </c>
      <c r="D642" s="6" t="s">
        <v>71</v>
      </c>
      <c r="E642" s="25">
        <v>5</v>
      </c>
      <c r="F642" s="26">
        <f>IFERROR(IF(VLOOKUP(C642,水车基础信息!B$2:F$10,5,0)=0,"输入水车基础数据",VLOOKUP(C642,水车基础信息!B$2:F$10,5,0)*E642),"输入水车基础数据")</f>
        <v>50.725</v>
      </c>
      <c r="G642" s="7" t="s">
        <v>168</v>
      </c>
      <c r="H642" s="28"/>
      <c r="I642" s="30"/>
      <c r="J642" s="31" t="str">
        <f t="shared" si="76"/>
        <v>202210闽AU8195</v>
      </c>
    </row>
    <row r="643" customFormat="1" ht="20.1" customHeight="1" spans="1:10">
      <c r="A643" s="4">
        <f t="shared" si="79"/>
        <v>642</v>
      </c>
      <c r="B643" s="23">
        <v>44862</v>
      </c>
      <c r="C643" s="5">
        <v>121017</v>
      </c>
      <c r="D643" s="6" t="s">
        <v>71</v>
      </c>
      <c r="E643" s="25">
        <v>5</v>
      </c>
      <c r="F643" s="26">
        <f>IFERROR(IF(VLOOKUP(C643,水车基础信息!B$2:F$10,5,0)=0,"输入水车基础数据",VLOOKUP(C643,水车基础信息!B$2:F$10,5,0)*E643),"输入水车基础数据")</f>
        <v>50.725</v>
      </c>
      <c r="G643" s="7" t="s">
        <v>168</v>
      </c>
      <c r="H643" s="28"/>
      <c r="I643" s="30"/>
      <c r="J643" s="31" t="str">
        <f t="shared" si="76"/>
        <v>202210闽AU8195</v>
      </c>
    </row>
    <row r="644" customFormat="1" ht="20.1" customHeight="1" spans="1:10">
      <c r="A644" s="4">
        <f t="shared" si="79"/>
        <v>643</v>
      </c>
      <c r="B644" s="23">
        <v>44863</v>
      </c>
      <c r="C644" s="5">
        <v>121017</v>
      </c>
      <c r="D644" s="6" t="s">
        <v>71</v>
      </c>
      <c r="E644" s="25">
        <v>5</v>
      </c>
      <c r="F644" s="26">
        <f>IFERROR(IF(VLOOKUP(C644,水车基础信息!B$2:F$10,5,0)=0,"输入水车基础数据",VLOOKUP(C644,水车基础信息!B$2:F$10,5,0)*E644),"输入水车基础数据")</f>
        <v>50.725</v>
      </c>
      <c r="G644" s="7" t="s">
        <v>168</v>
      </c>
      <c r="H644" s="28"/>
      <c r="I644" s="30"/>
      <c r="J644" s="31" t="str">
        <f t="shared" si="76"/>
        <v>202210闽AU8195</v>
      </c>
    </row>
    <row r="645" customFormat="1" ht="20.1" customHeight="1" spans="1:10">
      <c r="A645" s="4">
        <f t="shared" si="79"/>
        <v>644</v>
      </c>
      <c r="B645" s="23">
        <v>44864</v>
      </c>
      <c r="C645" s="5">
        <v>121017</v>
      </c>
      <c r="D645" s="6" t="s">
        <v>71</v>
      </c>
      <c r="E645" s="25">
        <v>4</v>
      </c>
      <c r="F645" s="26">
        <f>IFERROR(IF(VLOOKUP(C645,水车基础信息!B$2:F$10,5,0)=0,"输入水车基础数据",VLOOKUP(C645,水车基础信息!B$2:F$10,5,0)*E645),"输入水车基础数据")</f>
        <v>40.58</v>
      </c>
      <c r="G645" s="7" t="s">
        <v>168</v>
      </c>
      <c r="H645" s="28"/>
      <c r="I645" s="30"/>
      <c r="J645" s="31" t="str">
        <f t="shared" si="76"/>
        <v>202210闽AU8195</v>
      </c>
    </row>
    <row r="646" customFormat="1" ht="20.1" customHeight="1" spans="1:10">
      <c r="A646" s="4">
        <f t="shared" si="79"/>
        <v>645</v>
      </c>
      <c r="B646" s="23">
        <v>44865</v>
      </c>
      <c r="C646" s="5">
        <v>121017</v>
      </c>
      <c r="D646" s="6" t="s">
        <v>71</v>
      </c>
      <c r="E646" s="25">
        <v>5</v>
      </c>
      <c r="F646" s="26">
        <f>IFERROR(IF(VLOOKUP(C646,水车基础信息!B$2:F$10,5,0)=0,"输入水车基础数据",VLOOKUP(C646,水车基础信息!B$2:F$10,5,0)*E646),"输入水车基础数据")</f>
        <v>50.725</v>
      </c>
      <c r="G646" s="7" t="s">
        <v>168</v>
      </c>
      <c r="H646" s="28"/>
      <c r="I646" s="30"/>
      <c r="J646" s="31" t="str">
        <f t="shared" si="76"/>
        <v>202210闽AU8195</v>
      </c>
    </row>
    <row r="647" customFormat="1" ht="20.1" customHeight="1" spans="1:10">
      <c r="A647" s="4">
        <f t="shared" si="79"/>
        <v>646</v>
      </c>
      <c r="B647" s="23">
        <v>44835</v>
      </c>
      <c r="C647" s="34">
        <v>121019</v>
      </c>
      <c r="D647" s="32" t="s">
        <v>72</v>
      </c>
      <c r="E647" s="25">
        <v>7</v>
      </c>
      <c r="F647" s="26">
        <f>IFERROR(IF(VLOOKUP(C647,水车基础信息!B$2:F$10,5,0)=0,"输入水车基础数据",VLOOKUP(C647,水车基础信息!B$2:F$10,5,0)*E647),"输入水车基础数据")</f>
        <v>71.015</v>
      </c>
      <c r="G647" s="33" t="s">
        <v>345</v>
      </c>
      <c r="H647" s="28"/>
      <c r="I647" s="30"/>
      <c r="J647" s="31" t="str">
        <f t="shared" ref="J647:J678" si="80">YEAR(B647)&amp;MONTH(B647)&amp;D647</f>
        <v>202210闽AU9653</v>
      </c>
    </row>
    <row r="648" customFormat="1" ht="20.1" customHeight="1" spans="1:10">
      <c r="A648" s="4">
        <f t="shared" si="79"/>
        <v>647</v>
      </c>
      <c r="B648" s="23">
        <v>44836</v>
      </c>
      <c r="C648" s="34">
        <v>121020</v>
      </c>
      <c r="D648" s="32" t="s">
        <v>72</v>
      </c>
      <c r="E648" s="25">
        <v>8</v>
      </c>
      <c r="F648" s="26">
        <f>IFERROR(IF(VLOOKUP(C648,水车基础信息!B$2:F$10,5,0)=0,"输入水车基础数据",VLOOKUP(C648,水车基础信息!B$2:F$10,5,0)*E648),"输入水车基础数据")</f>
        <v>81.16</v>
      </c>
      <c r="G648" s="33" t="s">
        <v>345</v>
      </c>
      <c r="H648" s="28"/>
      <c r="I648" s="30"/>
      <c r="J648" s="31" t="str">
        <f t="shared" si="80"/>
        <v>202210闽AU9653</v>
      </c>
    </row>
    <row r="649" customFormat="1" ht="20.1" customHeight="1" spans="1:10">
      <c r="A649" s="4">
        <f t="shared" si="79"/>
        <v>648</v>
      </c>
      <c r="B649" s="23">
        <v>44837</v>
      </c>
      <c r="C649" s="34">
        <v>121021</v>
      </c>
      <c r="D649" s="32" t="s">
        <v>72</v>
      </c>
      <c r="E649" s="25">
        <v>8</v>
      </c>
      <c r="F649" s="26">
        <f>IFERROR(IF(VLOOKUP(C649,水车基础信息!B$2:F$10,5,0)=0,"输入水车基础数据",VLOOKUP(C649,水车基础信息!B$2:F$10,5,0)*E649),"输入水车基础数据")</f>
        <v>81.16</v>
      </c>
      <c r="G649" s="33" t="s">
        <v>345</v>
      </c>
      <c r="H649" s="28"/>
      <c r="I649" s="30"/>
      <c r="J649" s="31" t="str">
        <f t="shared" si="80"/>
        <v>202210闽AU9653</v>
      </c>
    </row>
    <row r="650" customFormat="1" ht="20.1" customHeight="1" spans="1:10">
      <c r="A650" s="4">
        <f t="shared" si="79"/>
        <v>649</v>
      </c>
      <c r="B650" s="23">
        <v>44838</v>
      </c>
      <c r="C650" s="34">
        <v>121019</v>
      </c>
      <c r="D650" s="32" t="s">
        <v>72</v>
      </c>
      <c r="E650" s="25">
        <v>5</v>
      </c>
      <c r="F650" s="26">
        <f>IFERROR(IF(VLOOKUP(C650,水车基础信息!B$2:F$10,5,0)=0,"输入水车基础数据",VLOOKUP(C650,水车基础信息!B$2:F$10,5,0)*E650),"输入水车基础数据")</f>
        <v>50.725</v>
      </c>
      <c r="G650" s="33" t="s">
        <v>345</v>
      </c>
      <c r="H650" s="28"/>
      <c r="I650" s="30"/>
      <c r="J650" s="31" t="str">
        <f t="shared" si="80"/>
        <v>202210闽AU9653</v>
      </c>
    </row>
    <row r="651" customFormat="1" ht="20.1" customHeight="1" spans="1:10">
      <c r="A651" s="4">
        <f t="shared" ref="A651:A660" si="81">ROW()-1</f>
        <v>650</v>
      </c>
      <c r="B651" s="23">
        <v>44839</v>
      </c>
      <c r="C651" s="34">
        <v>121019</v>
      </c>
      <c r="D651" s="32" t="s">
        <v>72</v>
      </c>
      <c r="E651" s="25">
        <v>5</v>
      </c>
      <c r="F651" s="26">
        <f>IFERROR(IF(VLOOKUP(C651,水车基础信息!B$2:F$10,5,0)=0,"输入水车基础数据",VLOOKUP(C651,水车基础信息!B$2:F$10,5,0)*E651),"输入水车基础数据")</f>
        <v>50.725</v>
      </c>
      <c r="G651" s="33" t="s">
        <v>345</v>
      </c>
      <c r="H651" s="28"/>
      <c r="I651" s="30"/>
      <c r="J651" s="31" t="str">
        <f t="shared" si="80"/>
        <v>202210闽AU9653</v>
      </c>
    </row>
    <row r="652" customFormat="1" ht="20.1" customHeight="1" spans="1:10">
      <c r="A652" s="4">
        <f t="shared" si="81"/>
        <v>651</v>
      </c>
      <c r="B652" s="23">
        <v>44840</v>
      </c>
      <c r="C652" s="34">
        <v>121019</v>
      </c>
      <c r="D652" s="32" t="s">
        <v>72</v>
      </c>
      <c r="E652" s="25">
        <v>7</v>
      </c>
      <c r="F652" s="26">
        <f>IFERROR(IF(VLOOKUP(C652,水车基础信息!B$2:F$10,5,0)=0,"输入水车基础数据",VLOOKUP(C652,水车基础信息!B$2:F$10,5,0)*E652),"输入水车基础数据")</f>
        <v>71.015</v>
      </c>
      <c r="G652" s="33" t="s">
        <v>345</v>
      </c>
      <c r="H652" s="28"/>
      <c r="I652" s="30"/>
      <c r="J652" s="31" t="str">
        <f t="shared" si="80"/>
        <v>202210闽AU9653</v>
      </c>
    </row>
    <row r="653" customFormat="1" ht="20.1" customHeight="1" spans="1:10">
      <c r="A653" s="4">
        <f t="shared" si="81"/>
        <v>652</v>
      </c>
      <c r="B653" s="23">
        <v>44841</v>
      </c>
      <c r="C653" s="34">
        <v>121019</v>
      </c>
      <c r="D653" s="32" t="s">
        <v>72</v>
      </c>
      <c r="E653" s="25">
        <v>7</v>
      </c>
      <c r="F653" s="26">
        <f>IFERROR(IF(VLOOKUP(C653,水车基础信息!B$2:F$10,5,0)=0,"输入水车基础数据",VLOOKUP(C653,水车基础信息!B$2:F$10,5,0)*E653),"输入水车基础数据")</f>
        <v>71.015</v>
      </c>
      <c r="G653" s="33" t="s">
        <v>345</v>
      </c>
      <c r="H653" s="28"/>
      <c r="I653" s="30"/>
      <c r="J653" s="31" t="str">
        <f t="shared" si="80"/>
        <v>202210闽AU9653</v>
      </c>
    </row>
    <row r="654" customFormat="1" ht="20.1" customHeight="1" spans="1:10">
      <c r="A654" s="4">
        <f t="shared" si="81"/>
        <v>653</v>
      </c>
      <c r="B654" s="23">
        <v>44842</v>
      </c>
      <c r="C654" s="34">
        <v>121019</v>
      </c>
      <c r="D654" s="32" t="s">
        <v>72</v>
      </c>
      <c r="E654" s="25">
        <v>8</v>
      </c>
      <c r="F654" s="26">
        <f>IFERROR(IF(VLOOKUP(C654,水车基础信息!B$2:F$10,5,0)=0,"输入水车基础数据",VLOOKUP(C654,水车基础信息!B$2:F$10,5,0)*E654),"输入水车基础数据")</f>
        <v>81.16</v>
      </c>
      <c r="G654" s="33" t="s">
        <v>345</v>
      </c>
      <c r="H654" s="28"/>
      <c r="I654" s="30"/>
      <c r="J654" s="31" t="str">
        <f t="shared" si="80"/>
        <v>202210闽AU9653</v>
      </c>
    </row>
    <row r="655" customFormat="1" ht="20.1" customHeight="1" spans="1:10">
      <c r="A655" s="4">
        <f t="shared" si="81"/>
        <v>654</v>
      </c>
      <c r="B655" s="23">
        <v>44843</v>
      </c>
      <c r="C655" s="34">
        <v>121019</v>
      </c>
      <c r="D655" s="32" t="s">
        <v>72</v>
      </c>
      <c r="E655" s="25">
        <v>7</v>
      </c>
      <c r="F655" s="26">
        <f>IFERROR(IF(VLOOKUP(C655,水车基础信息!B$2:F$10,5,0)=0,"输入水车基础数据",VLOOKUP(C655,水车基础信息!B$2:F$10,5,0)*E655),"输入水车基础数据")</f>
        <v>71.015</v>
      </c>
      <c r="G655" s="33" t="s">
        <v>345</v>
      </c>
      <c r="H655" s="28"/>
      <c r="I655" s="30"/>
      <c r="J655" s="31" t="str">
        <f t="shared" si="80"/>
        <v>202210闽AU9653</v>
      </c>
    </row>
    <row r="656" customFormat="1" ht="20.1" customHeight="1" spans="1:10">
      <c r="A656" s="4">
        <f t="shared" si="81"/>
        <v>655</v>
      </c>
      <c r="B656" s="23">
        <v>44844</v>
      </c>
      <c r="C656" s="34">
        <v>121019</v>
      </c>
      <c r="D656" s="32" t="s">
        <v>72</v>
      </c>
      <c r="E656" s="25">
        <v>7</v>
      </c>
      <c r="F656" s="26">
        <f>IFERROR(IF(VLOOKUP(C656,水车基础信息!B$2:F$10,5,0)=0,"输入水车基础数据",VLOOKUP(C656,水车基础信息!B$2:F$10,5,0)*E656),"输入水车基础数据")</f>
        <v>71.015</v>
      </c>
      <c r="G656" s="33" t="s">
        <v>345</v>
      </c>
      <c r="H656" s="28"/>
      <c r="I656" s="30"/>
      <c r="J656" s="31" t="str">
        <f t="shared" si="80"/>
        <v>202210闽AU9653</v>
      </c>
    </row>
    <row r="657" customFormat="1" ht="20.1" customHeight="1" spans="1:10">
      <c r="A657" s="4">
        <f t="shared" si="81"/>
        <v>656</v>
      </c>
      <c r="B657" s="23">
        <v>44845</v>
      </c>
      <c r="C657" s="34">
        <v>121019</v>
      </c>
      <c r="D657" s="32" t="s">
        <v>72</v>
      </c>
      <c r="E657" s="25">
        <v>7</v>
      </c>
      <c r="F657" s="26">
        <f>IFERROR(IF(VLOOKUP(C657,水车基础信息!B$2:F$10,5,0)=0,"输入水车基础数据",VLOOKUP(C657,水车基础信息!B$2:F$10,5,0)*E657),"输入水车基础数据")</f>
        <v>71.015</v>
      </c>
      <c r="G657" s="33" t="s">
        <v>345</v>
      </c>
      <c r="H657" s="28"/>
      <c r="I657" s="30"/>
      <c r="J657" s="31" t="str">
        <f t="shared" si="80"/>
        <v>202210闽AU9653</v>
      </c>
    </row>
    <row r="658" customFormat="1" ht="20.1" customHeight="1" spans="1:10">
      <c r="A658" s="4">
        <f t="shared" si="81"/>
        <v>657</v>
      </c>
      <c r="B658" s="23">
        <v>44846</v>
      </c>
      <c r="C658" s="34">
        <v>121019</v>
      </c>
      <c r="D658" s="32" t="s">
        <v>72</v>
      </c>
      <c r="E658" s="25">
        <v>8</v>
      </c>
      <c r="F658" s="26">
        <f>IFERROR(IF(VLOOKUP(C658,水车基础信息!B$2:F$10,5,0)=0,"输入水车基础数据",VLOOKUP(C658,水车基础信息!B$2:F$10,5,0)*E658),"输入水车基础数据")</f>
        <v>81.16</v>
      </c>
      <c r="G658" s="33" t="s">
        <v>345</v>
      </c>
      <c r="H658" s="28"/>
      <c r="I658" s="30"/>
      <c r="J658" s="31" t="str">
        <f t="shared" si="80"/>
        <v>202210闽AU9653</v>
      </c>
    </row>
    <row r="659" customFormat="1" ht="20.1" customHeight="1" spans="1:10">
      <c r="A659" s="4">
        <f t="shared" si="81"/>
        <v>658</v>
      </c>
      <c r="B659" s="23">
        <v>44847</v>
      </c>
      <c r="C659" s="34">
        <v>121019</v>
      </c>
      <c r="D659" s="32" t="s">
        <v>72</v>
      </c>
      <c r="E659" s="25">
        <v>7</v>
      </c>
      <c r="F659" s="26">
        <f>IFERROR(IF(VLOOKUP(C659,水车基础信息!B$2:F$10,5,0)=0,"输入水车基础数据",VLOOKUP(C659,水车基础信息!B$2:F$10,5,0)*E659),"输入水车基础数据")</f>
        <v>71.015</v>
      </c>
      <c r="G659" s="33" t="s">
        <v>345</v>
      </c>
      <c r="H659" s="28"/>
      <c r="I659" s="30"/>
      <c r="J659" s="31" t="str">
        <f t="shared" si="80"/>
        <v>202210闽AU9653</v>
      </c>
    </row>
    <row r="660" customFormat="1" ht="20.1" customHeight="1" spans="1:10">
      <c r="A660" s="4">
        <f t="shared" si="81"/>
        <v>659</v>
      </c>
      <c r="B660" s="23">
        <v>44848</v>
      </c>
      <c r="C660" s="34">
        <v>121019</v>
      </c>
      <c r="D660" s="32" t="s">
        <v>72</v>
      </c>
      <c r="E660" s="25">
        <v>7</v>
      </c>
      <c r="F660" s="26">
        <f>IFERROR(IF(VLOOKUP(C660,水车基础信息!B$2:F$10,5,0)=0,"输入水车基础数据",VLOOKUP(C660,水车基础信息!B$2:F$10,5,0)*E660),"输入水车基础数据")</f>
        <v>71.015</v>
      </c>
      <c r="G660" s="33" t="s">
        <v>345</v>
      </c>
      <c r="H660" s="28"/>
      <c r="I660" s="30"/>
      <c r="J660" s="31" t="str">
        <f t="shared" si="80"/>
        <v>202210闽AU9653</v>
      </c>
    </row>
    <row r="661" customFormat="1" ht="20.1" customHeight="1" spans="1:10">
      <c r="A661" s="4">
        <f t="shared" ref="A661:A670" si="82">ROW()-1</f>
        <v>660</v>
      </c>
      <c r="B661" s="23">
        <v>44849</v>
      </c>
      <c r="C661" s="34">
        <v>121019</v>
      </c>
      <c r="D661" s="32" t="s">
        <v>72</v>
      </c>
      <c r="E661" s="25">
        <v>7</v>
      </c>
      <c r="F661" s="26">
        <f>IFERROR(IF(VLOOKUP(C661,水车基础信息!B$2:F$10,5,0)=0,"输入水车基础数据",VLOOKUP(C661,水车基础信息!B$2:F$10,5,0)*E661),"输入水车基础数据")</f>
        <v>71.015</v>
      </c>
      <c r="G661" s="33" t="s">
        <v>345</v>
      </c>
      <c r="H661" s="28"/>
      <c r="I661" s="30"/>
      <c r="J661" s="31" t="str">
        <f t="shared" si="80"/>
        <v>202210闽AU9653</v>
      </c>
    </row>
    <row r="662" customFormat="1" ht="20.1" customHeight="1" spans="1:10">
      <c r="A662" s="4">
        <f t="shared" si="82"/>
        <v>661</v>
      </c>
      <c r="B662" s="23">
        <v>44850</v>
      </c>
      <c r="C662" s="34">
        <v>121019</v>
      </c>
      <c r="D662" s="32" t="s">
        <v>72</v>
      </c>
      <c r="E662" s="25">
        <v>4</v>
      </c>
      <c r="F662" s="26">
        <f>IFERROR(IF(VLOOKUP(C662,水车基础信息!B$2:F$10,5,0)=0,"输入水车基础数据",VLOOKUP(C662,水车基础信息!B$2:F$10,5,0)*E662),"输入水车基础数据")</f>
        <v>40.58</v>
      </c>
      <c r="G662" s="33" t="s">
        <v>345</v>
      </c>
      <c r="H662" s="28"/>
      <c r="I662" s="30"/>
      <c r="J662" s="31" t="str">
        <f t="shared" si="80"/>
        <v>202210闽AU9653</v>
      </c>
    </row>
    <row r="663" customFormat="1" ht="20.1" customHeight="1" spans="1:10">
      <c r="A663" s="4">
        <f t="shared" si="82"/>
        <v>662</v>
      </c>
      <c r="B663" s="23">
        <v>44851</v>
      </c>
      <c r="C663" s="34">
        <v>121019</v>
      </c>
      <c r="D663" s="32" t="s">
        <v>72</v>
      </c>
      <c r="E663" s="25">
        <v>6</v>
      </c>
      <c r="F663" s="26">
        <f>IFERROR(IF(VLOOKUP(C663,水车基础信息!B$2:F$10,5,0)=0,"输入水车基础数据",VLOOKUP(C663,水车基础信息!B$2:F$10,5,0)*E663),"输入水车基础数据")</f>
        <v>60.87</v>
      </c>
      <c r="G663" s="33" t="s">
        <v>345</v>
      </c>
      <c r="H663" s="28"/>
      <c r="I663" s="30"/>
      <c r="J663" s="31" t="str">
        <f t="shared" si="80"/>
        <v>202210闽AU9653</v>
      </c>
    </row>
    <row r="664" customFormat="1" ht="20.1" customHeight="1" spans="1:10">
      <c r="A664" s="4">
        <f t="shared" si="82"/>
        <v>663</v>
      </c>
      <c r="B664" s="23">
        <v>44852</v>
      </c>
      <c r="C664" s="34">
        <v>121019</v>
      </c>
      <c r="D664" s="32" t="s">
        <v>72</v>
      </c>
      <c r="E664" s="25">
        <v>4</v>
      </c>
      <c r="F664" s="26">
        <f>IFERROR(IF(VLOOKUP(C664,水车基础信息!B$2:F$10,5,0)=0,"输入水车基础数据",VLOOKUP(C664,水车基础信息!B$2:F$10,5,0)*E664),"输入水车基础数据")</f>
        <v>40.58</v>
      </c>
      <c r="G664" s="33" t="s">
        <v>345</v>
      </c>
      <c r="H664" s="28"/>
      <c r="I664" s="30"/>
      <c r="J664" s="31" t="str">
        <f t="shared" si="80"/>
        <v>202210闽AU9653</v>
      </c>
    </row>
    <row r="665" customFormat="1" ht="20.1" customHeight="1" spans="1:10">
      <c r="A665" s="4">
        <f t="shared" si="82"/>
        <v>664</v>
      </c>
      <c r="B665" s="23">
        <v>44853</v>
      </c>
      <c r="C665" s="34">
        <v>121019</v>
      </c>
      <c r="D665" s="32" t="s">
        <v>72</v>
      </c>
      <c r="E665" s="25">
        <v>7</v>
      </c>
      <c r="F665" s="26">
        <f>IFERROR(IF(VLOOKUP(C665,水车基础信息!B$2:F$10,5,0)=0,"输入水车基础数据",VLOOKUP(C665,水车基础信息!B$2:F$10,5,0)*E665),"输入水车基础数据")</f>
        <v>71.015</v>
      </c>
      <c r="G665" s="33" t="s">
        <v>345</v>
      </c>
      <c r="H665" s="28"/>
      <c r="I665" s="30"/>
      <c r="J665" s="31" t="str">
        <f t="shared" si="80"/>
        <v>202210闽AU9653</v>
      </c>
    </row>
    <row r="666" customFormat="1" ht="20.1" customHeight="1" spans="1:10">
      <c r="A666" s="4">
        <f t="shared" si="82"/>
        <v>665</v>
      </c>
      <c r="B666" s="23">
        <v>44854</v>
      </c>
      <c r="C666" s="34">
        <v>121019</v>
      </c>
      <c r="D666" s="32" t="s">
        <v>72</v>
      </c>
      <c r="E666" s="25">
        <v>8</v>
      </c>
      <c r="F666" s="26">
        <f>IFERROR(IF(VLOOKUP(C666,水车基础信息!B$2:F$10,5,0)=0,"输入水车基础数据",VLOOKUP(C666,水车基础信息!B$2:F$10,5,0)*E666),"输入水车基础数据")</f>
        <v>81.16</v>
      </c>
      <c r="G666" s="33" t="s">
        <v>345</v>
      </c>
      <c r="H666" s="28"/>
      <c r="I666" s="30"/>
      <c r="J666" s="31" t="str">
        <f t="shared" si="80"/>
        <v>202210闽AU9653</v>
      </c>
    </row>
    <row r="667" customFormat="1" ht="20.1" customHeight="1" spans="1:10">
      <c r="A667" s="4">
        <f t="shared" si="82"/>
        <v>666</v>
      </c>
      <c r="B667" s="23">
        <v>44855</v>
      </c>
      <c r="C667" s="34">
        <v>121019</v>
      </c>
      <c r="D667" s="32" t="s">
        <v>72</v>
      </c>
      <c r="E667" s="25">
        <v>7</v>
      </c>
      <c r="F667" s="26">
        <f>IFERROR(IF(VLOOKUP(C667,水车基础信息!B$2:F$10,5,0)=0,"输入水车基础数据",VLOOKUP(C667,水车基础信息!B$2:F$10,5,0)*E667),"输入水车基础数据")</f>
        <v>71.015</v>
      </c>
      <c r="G667" s="33" t="s">
        <v>345</v>
      </c>
      <c r="H667" s="28"/>
      <c r="I667" s="30"/>
      <c r="J667" s="31" t="str">
        <f t="shared" si="80"/>
        <v>202210闽AU9653</v>
      </c>
    </row>
    <row r="668" customFormat="1" ht="20.1" customHeight="1" spans="1:10">
      <c r="A668" s="4">
        <f t="shared" si="82"/>
        <v>667</v>
      </c>
      <c r="B668" s="23">
        <v>44856</v>
      </c>
      <c r="C668" s="34">
        <v>121019</v>
      </c>
      <c r="D668" s="32" t="s">
        <v>72</v>
      </c>
      <c r="E668" s="25">
        <v>7</v>
      </c>
      <c r="F668" s="26">
        <f>IFERROR(IF(VLOOKUP(C668,水车基础信息!B$2:F$10,5,0)=0,"输入水车基础数据",VLOOKUP(C668,水车基础信息!B$2:F$10,5,0)*E668),"输入水车基础数据")</f>
        <v>71.015</v>
      </c>
      <c r="G668" s="33" t="s">
        <v>345</v>
      </c>
      <c r="H668" s="28"/>
      <c r="I668" s="30"/>
      <c r="J668" s="31" t="str">
        <f t="shared" si="80"/>
        <v>202210闽AU9653</v>
      </c>
    </row>
    <row r="669" customFormat="1" ht="20.1" customHeight="1" spans="1:10">
      <c r="A669" s="4">
        <f t="shared" si="82"/>
        <v>668</v>
      </c>
      <c r="B669" s="23">
        <v>44857</v>
      </c>
      <c r="C669" s="34">
        <v>121019</v>
      </c>
      <c r="D669" s="32" t="s">
        <v>72</v>
      </c>
      <c r="E669" s="25">
        <v>8</v>
      </c>
      <c r="F669" s="26">
        <f>IFERROR(IF(VLOOKUP(C669,水车基础信息!B$2:F$10,5,0)=0,"输入水车基础数据",VLOOKUP(C669,水车基础信息!B$2:F$10,5,0)*E669),"输入水车基础数据")</f>
        <v>81.16</v>
      </c>
      <c r="G669" s="33" t="s">
        <v>345</v>
      </c>
      <c r="H669" s="28"/>
      <c r="I669" s="30"/>
      <c r="J669" s="31" t="str">
        <f t="shared" si="80"/>
        <v>202210闽AU9653</v>
      </c>
    </row>
    <row r="670" customFormat="1" ht="20.1" customHeight="1" spans="1:10">
      <c r="A670" s="4">
        <f t="shared" si="82"/>
        <v>669</v>
      </c>
      <c r="B670" s="23">
        <v>44858</v>
      </c>
      <c r="C670" s="34">
        <v>121019</v>
      </c>
      <c r="D670" s="32" t="s">
        <v>72</v>
      </c>
      <c r="E670" s="25">
        <v>7</v>
      </c>
      <c r="F670" s="26">
        <f>IFERROR(IF(VLOOKUP(C670,水车基础信息!B$2:F$10,5,0)=0,"输入水车基础数据",VLOOKUP(C670,水车基础信息!B$2:F$10,5,0)*E670),"输入水车基础数据")</f>
        <v>71.015</v>
      </c>
      <c r="G670" s="33" t="s">
        <v>345</v>
      </c>
      <c r="H670" s="28"/>
      <c r="I670" s="30"/>
      <c r="J670" s="31" t="str">
        <f t="shared" si="80"/>
        <v>202210闽AU9653</v>
      </c>
    </row>
    <row r="671" customFormat="1" ht="20.1" customHeight="1" spans="1:10">
      <c r="A671" s="4">
        <f t="shared" ref="A671:A680" si="83">ROW()-1</f>
        <v>670</v>
      </c>
      <c r="B671" s="23">
        <v>44859</v>
      </c>
      <c r="C671" s="34">
        <v>121019</v>
      </c>
      <c r="D671" s="32" t="s">
        <v>72</v>
      </c>
      <c r="E671" s="25">
        <v>7</v>
      </c>
      <c r="F671" s="26">
        <f>IFERROR(IF(VLOOKUP(C671,水车基础信息!B$2:F$10,5,0)=0,"输入水车基础数据",VLOOKUP(C671,水车基础信息!B$2:F$10,5,0)*E671),"输入水车基础数据")</f>
        <v>71.015</v>
      </c>
      <c r="G671" s="33" t="s">
        <v>345</v>
      </c>
      <c r="H671" s="28"/>
      <c r="I671" s="30"/>
      <c r="J671" s="31" t="str">
        <f t="shared" si="80"/>
        <v>202210闽AU9653</v>
      </c>
    </row>
    <row r="672" customFormat="1" ht="20.1" customHeight="1" spans="1:10">
      <c r="A672" s="4">
        <f t="shared" si="83"/>
        <v>671</v>
      </c>
      <c r="B672" s="23">
        <v>44860</v>
      </c>
      <c r="C672" s="34">
        <v>121019</v>
      </c>
      <c r="D672" s="32" t="s">
        <v>72</v>
      </c>
      <c r="E672" s="25">
        <v>7</v>
      </c>
      <c r="F672" s="26">
        <f>IFERROR(IF(VLOOKUP(C672,水车基础信息!B$2:F$10,5,0)=0,"输入水车基础数据",VLOOKUP(C672,水车基础信息!B$2:F$10,5,0)*E672),"输入水车基础数据")</f>
        <v>71.015</v>
      </c>
      <c r="G672" s="33" t="s">
        <v>345</v>
      </c>
      <c r="H672" s="28"/>
      <c r="I672" s="30"/>
      <c r="J672" s="31" t="str">
        <f t="shared" si="80"/>
        <v>202210闽AU9653</v>
      </c>
    </row>
    <row r="673" customFormat="1" ht="20.1" customHeight="1" spans="1:10">
      <c r="A673" s="4">
        <f t="shared" si="83"/>
        <v>672</v>
      </c>
      <c r="B673" s="23">
        <v>44861</v>
      </c>
      <c r="C673" s="34">
        <v>121019</v>
      </c>
      <c r="D673" s="32" t="s">
        <v>72</v>
      </c>
      <c r="E673" s="25">
        <v>8</v>
      </c>
      <c r="F673" s="26">
        <f>IFERROR(IF(VLOOKUP(C673,水车基础信息!B$2:F$10,5,0)=0,"输入水车基础数据",VLOOKUP(C673,水车基础信息!B$2:F$10,5,0)*E673),"输入水车基础数据")</f>
        <v>81.16</v>
      </c>
      <c r="G673" s="33" t="s">
        <v>345</v>
      </c>
      <c r="H673" s="28"/>
      <c r="I673" s="30"/>
      <c r="J673" s="31" t="str">
        <f t="shared" si="80"/>
        <v>202210闽AU9653</v>
      </c>
    </row>
    <row r="674" customFormat="1" ht="20.1" customHeight="1" spans="1:10">
      <c r="A674" s="4">
        <f t="shared" si="83"/>
        <v>673</v>
      </c>
      <c r="B674" s="23">
        <v>44862</v>
      </c>
      <c r="C674" s="34">
        <v>121019</v>
      </c>
      <c r="D674" s="32" t="s">
        <v>72</v>
      </c>
      <c r="E674" s="25">
        <v>7</v>
      </c>
      <c r="F674" s="26">
        <f>IFERROR(IF(VLOOKUP(C674,水车基础信息!B$2:F$10,5,0)=0,"输入水车基础数据",VLOOKUP(C674,水车基础信息!B$2:F$10,5,0)*E674),"输入水车基础数据")</f>
        <v>71.015</v>
      </c>
      <c r="G674" s="33" t="s">
        <v>345</v>
      </c>
      <c r="H674" s="28"/>
      <c r="I674" s="30"/>
      <c r="J674" s="31" t="str">
        <f t="shared" si="80"/>
        <v>202210闽AU9653</v>
      </c>
    </row>
    <row r="675" customFormat="1" ht="20.1" customHeight="1" spans="1:10">
      <c r="A675" s="4">
        <f t="shared" si="83"/>
        <v>674</v>
      </c>
      <c r="B675" s="23">
        <v>44863</v>
      </c>
      <c r="C675" s="34">
        <v>121019</v>
      </c>
      <c r="D675" s="32" t="s">
        <v>72</v>
      </c>
      <c r="E675" s="25">
        <v>8</v>
      </c>
      <c r="F675" s="26">
        <f>IFERROR(IF(VLOOKUP(C675,水车基础信息!B$2:F$10,5,0)=0,"输入水车基础数据",VLOOKUP(C675,水车基础信息!B$2:F$10,5,0)*E675),"输入水车基础数据")</f>
        <v>81.16</v>
      </c>
      <c r="G675" s="33" t="s">
        <v>345</v>
      </c>
      <c r="H675" s="28"/>
      <c r="I675" s="30"/>
      <c r="J675" s="31" t="str">
        <f t="shared" si="80"/>
        <v>202210闽AU9653</v>
      </c>
    </row>
    <row r="676" customFormat="1" ht="20.1" customHeight="1" spans="1:10">
      <c r="A676" s="4">
        <f t="shared" si="83"/>
        <v>675</v>
      </c>
      <c r="B676" s="23">
        <v>44864</v>
      </c>
      <c r="C676" s="34">
        <v>121019</v>
      </c>
      <c r="D676" s="32" t="s">
        <v>72</v>
      </c>
      <c r="E676" s="25">
        <v>0</v>
      </c>
      <c r="F676" s="26">
        <f>IFERROR(IF(VLOOKUP(C676,水车基础信息!B$2:F$10,5,0)=0,"输入水车基础数据",VLOOKUP(C676,水车基础信息!B$2:F$10,5,0)*E676),"输入水车基础数据")</f>
        <v>0</v>
      </c>
      <c r="G676" s="33" t="s">
        <v>345</v>
      </c>
      <c r="H676" s="28"/>
      <c r="I676" s="30"/>
      <c r="J676" s="31" t="str">
        <f t="shared" si="80"/>
        <v>202210闽AU9653</v>
      </c>
    </row>
    <row r="677" customFormat="1" ht="20.1" customHeight="1" spans="1:10">
      <c r="A677" s="4">
        <f t="shared" si="83"/>
        <v>676</v>
      </c>
      <c r="B677" s="23">
        <v>44865</v>
      </c>
      <c r="C677" s="34">
        <v>121019</v>
      </c>
      <c r="D677" s="32" t="s">
        <v>72</v>
      </c>
      <c r="E677" s="25">
        <v>9</v>
      </c>
      <c r="F677" s="26">
        <f>IFERROR(IF(VLOOKUP(C677,水车基础信息!B$2:F$10,5,0)=0,"输入水车基础数据",VLOOKUP(C677,水车基础信息!B$2:F$10,5,0)*E677),"输入水车基础数据")</f>
        <v>91.305</v>
      </c>
      <c r="G677" s="33" t="s">
        <v>345</v>
      </c>
      <c r="H677" s="28"/>
      <c r="I677" s="30"/>
      <c r="J677" s="31" t="str">
        <f t="shared" si="80"/>
        <v>202210闽AU9653</v>
      </c>
    </row>
    <row r="678" customFormat="1" ht="20.1" customHeight="1" spans="1:10">
      <c r="A678" s="4">
        <f t="shared" si="83"/>
        <v>677</v>
      </c>
      <c r="B678" s="23">
        <v>44835</v>
      </c>
      <c r="C678" s="5">
        <v>121018</v>
      </c>
      <c r="D678" s="6" t="s">
        <v>68</v>
      </c>
      <c r="E678" s="25">
        <v>3</v>
      </c>
      <c r="F678" s="26">
        <f>IFERROR(IF(VLOOKUP(C678,水车基础信息!B$2:F$10,5,0)=0,"输入水车基础数据",VLOOKUP(C678,水车基础信息!B$2:F$10,5,0)*E678),"输入水车基础数据")</f>
        <v>30.435</v>
      </c>
      <c r="G678" s="35" t="s">
        <v>166</v>
      </c>
      <c r="H678" s="28"/>
      <c r="I678" s="30"/>
      <c r="J678" s="31" t="str">
        <f t="shared" si="80"/>
        <v>202210闽AU7993</v>
      </c>
    </row>
    <row r="679" customFormat="1" ht="20.1" customHeight="1" spans="1:10">
      <c r="A679" s="4">
        <f t="shared" si="83"/>
        <v>678</v>
      </c>
      <c r="B679" s="23">
        <v>44836</v>
      </c>
      <c r="C679" s="5">
        <v>121018</v>
      </c>
      <c r="D679" s="6" t="s">
        <v>68</v>
      </c>
      <c r="E679" s="25">
        <v>4</v>
      </c>
      <c r="F679" s="26">
        <f>IFERROR(IF(VLOOKUP(C679,水车基础信息!B$2:F$10,5,0)=0,"输入水车基础数据",VLOOKUP(C679,水车基础信息!B$2:F$10,5,0)*E679),"输入水车基础数据")</f>
        <v>40.58</v>
      </c>
      <c r="G679" s="35" t="s">
        <v>166</v>
      </c>
      <c r="H679" s="28"/>
      <c r="I679" s="30"/>
      <c r="J679" s="31" t="str">
        <f t="shared" ref="J679:J710" si="84">YEAR(B679)&amp;MONTH(B679)&amp;D679</f>
        <v>202210闽AU7993</v>
      </c>
    </row>
    <row r="680" customFormat="1" ht="20.1" customHeight="1" spans="1:10">
      <c r="A680" s="4">
        <f t="shared" si="83"/>
        <v>679</v>
      </c>
      <c r="B680" s="23">
        <v>44837</v>
      </c>
      <c r="C680" s="5">
        <v>121018</v>
      </c>
      <c r="D680" s="6" t="s">
        <v>68</v>
      </c>
      <c r="E680" s="25">
        <v>4</v>
      </c>
      <c r="F680" s="26">
        <f>IFERROR(IF(VLOOKUP(C680,水车基础信息!B$2:F$10,5,0)=0,"输入水车基础数据",VLOOKUP(C680,水车基础信息!B$2:F$10,5,0)*E680),"输入水车基础数据")</f>
        <v>40.58</v>
      </c>
      <c r="G680" s="35" t="s">
        <v>166</v>
      </c>
      <c r="H680" s="28"/>
      <c r="I680" s="30"/>
      <c r="J680" s="31" t="str">
        <f t="shared" si="84"/>
        <v>202210闽AU7993</v>
      </c>
    </row>
    <row r="681" customFormat="1" ht="20.1" customHeight="1" spans="1:10">
      <c r="A681" s="4">
        <f t="shared" ref="A681:A690" si="85">ROW()-1</f>
        <v>680</v>
      </c>
      <c r="B681" s="23">
        <v>44838</v>
      </c>
      <c r="C681" s="5">
        <v>121018</v>
      </c>
      <c r="D681" s="6" t="s">
        <v>68</v>
      </c>
      <c r="E681" s="25">
        <v>4</v>
      </c>
      <c r="F681" s="26">
        <f>IFERROR(IF(VLOOKUP(C681,水车基础信息!B$2:F$10,5,0)=0,"输入水车基础数据",VLOOKUP(C681,水车基础信息!B$2:F$10,5,0)*E681),"输入水车基础数据")</f>
        <v>40.58</v>
      </c>
      <c r="G681" s="35" t="s">
        <v>166</v>
      </c>
      <c r="H681" s="28"/>
      <c r="I681" s="30"/>
      <c r="J681" s="31" t="str">
        <f t="shared" si="84"/>
        <v>202210闽AU7993</v>
      </c>
    </row>
    <row r="682" customFormat="1" ht="20.1" customHeight="1" spans="1:10">
      <c r="A682" s="4">
        <f t="shared" si="85"/>
        <v>681</v>
      </c>
      <c r="B682" s="23">
        <v>44839</v>
      </c>
      <c r="C682" s="5">
        <v>121018</v>
      </c>
      <c r="D682" s="6" t="s">
        <v>68</v>
      </c>
      <c r="E682" s="25">
        <v>3</v>
      </c>
      <c r="F682" s="26">
        <f>IFERROR(IF(VLOOKUP(C682,水车基础信息!B$2:F$10,5,0)=0,"输入水车基础数据",VLOOKUP(C682,水车基础信息!B$2:F$10,5,0)*E682),"输入水车基础数据")</f>
        <v>30.435</v>
      </c>
      <c r="G682" s="35" t="s">
        <v>166</v>
      </c>
      <c r="H682" s="28"/>
      <c r="I682" s="30"/>
      <c r="J682" s="31" t="str">
        <f t="shared" si="84"/>
        <v>202210闽AU7993</v>
      </c>
    </row>
    <row r="683" customFormat="1" ht="20.1" customHeight="1" spans="1:10">
      <c r="A683" s="4">
        <f t="shared" si="85"/>
        <v>682</v>
      </c>
      <c r="B683" s="23">
        <v>44840</v>
      </c>
      <c r="C683" s="5">
        <v>121018</v>
      </c>
      <c r="D683" s="6" t="s">
        <v>68</v>
      </c>
      <c r="E683" s="25">
        <v>2</v>
      </c>
      <c r="F683" s="26">
        <f>IFERROR(IF(VLOOKUP(C683,水车基础信息!B$2:F$10,5,0)=0,"输入水车基础数据",VLOOKUP(C683,水车基础信息!B$2:F$10,5,0)*E683),"输入水车基础数据")</f>
        <v>20.29</v>
      </c>
      <c r="G683" s="35" t="s">
        <v>166</v>
      </c>
      <c r="H683" s="28"/>
      <c r="I683" s="30"/>
      <c r="J683" s="31" t="str">
        <f t="shared" si="84"/>
        <v>202210闽AU7993</v>
      </c>
    </row>
    <row r="684" customFormat="1" ht="20.1" customHeight="1" spans="1:10">
      <c r="A684" s="4">
        <f t="shared" si="85"/>
        <v>683</v>
      </c>
      <c r="B684" s="23">
        <v>44841</v>
      </c>
      <c r="C684" s="5">
        <v>121018</v>
      </c>
      <c r="D684" s="6" t="s">
        <v>68</v>
      </c>
      <c r="E684" s="25">
        <v>3</v>
      </c>
      <c r="F684" s="26">
        <f>IFERROR(IF(VLOOKUP(C684,水车基础信息!B$2:F$10,5,0)=0,"输入水车基础数据",VLOOKUP(C684,水车基础信息!B$2:F$10,5,0)*E684),"输入水车基础数据")</f>
        <v>30.435</v>
      </c>
      <c r="G684" s="35" t="s">
        <v>166</v>
      </c>
      <c r="H684" s="28"/>
      <c r="I684" s="30"/>
      <c r="J684" s="31" t="str">
        <f t="shared" si="84"/>
        <v>202210闽AU7993</v>
      </c>
    </row>
    <row r="685" customFormat="1" ht="20.1" customHeight="1" spans="1:10">
      <c r="A685" s="4">
        <f t="shared" si="85"/>
        <v>684</v>
      </c>
      <c r="B685" s="23">
        <v>44842</v>
      </c>
      <c r="C685" s="5">
        <v>121018</v>
      </c>
      <c r="D685" s="6" t="s">
        <v>68</v>
      </c>
      <c r="E685" s="25">
        <v>3</v>
      </c>
      <c r="F685" s="26">
        <f>IFERROR(IF(VLOOKUP(C685,水车基础信息!B$2:F$10,5,0)=0,"输入水车基础数据",VLOOKUP(C685,水车基础信息!B$2:F$10,5,0)*E685),"输入水车基础数据")</f>
        <v>30.435</v>
      </c>
      <c r="G685" s="35" t="s">
        <v>166</v>
      </c>
      <c r="H685" s="28"/>
      <c r="I685" s="30"/>
      <c r="J685" s="31" t="str">
        <f t="shared" si="84"/>
        <v>202210闽AU7993</v>
      </c>
    </row>
    <row r="686" customFormat="1" ht="20.1" customHeight="1" spans="1:10">
      <c r="A686" s="4">
        <f t="shared" si="85"/>
        <v>685</v>
      </c>
      <c r="B686" s="23">
        <v>44843</v>
      </c>
      <c r="C686" s="5">
        <v>121018</v>
      </c>
      <c r="D686" s="6" t="s">
        <v>68</v>
      </c>
      <c r="E686" s="25">
        <v>4</v>
      </c>
      <c r="F686" s="26">
        <f>IFERROR(IF(VLOOKUP(C686,水车基础信息!B$2:F$10,5,0)=0,"输入水车基础数据",VLOOKUP(C686,水车基础信息!B$2:F$10,5,0)*E686),"输入水车基础数据")</f>
        <v>40.58</v>
      </c>
      <c r="G686" s="35" t="s">
        <v>166</v>
      </c>
      <c r="H686" s="28"/>
      <c r="I686" s="30"/>
      <c r="J686" s="31" t="str">
        <f t="shared" si="84"/>
        <v>202210闽AU7993</v>
      </c>
    </row>
    <row r="687" customFormat="1" ht="20.1" customHeight="1" spans="1:10">
      <c r="A687" s="4">
        <f t="shared" si="85"/>
        <v>686</v>
      </c>
      <c r="B687" s="23">
        <v>44844</v>
      </c>
      <c r="C687" s="5">
        <v>121018</v>
      </c>
      <c r="D687" s="6" t="s">
        <v>68</v>
      </c>
      <c r="E687" s="25">
        <v>4</v>
      </c>
      <c r="F687" s="26">
        <f>IFERROR(IF(VLOOKUP(C687,水车基础信息!B$2:F$10,5,0)=0,"输入水车基础数据",VLOOKUP(C687,水车基础信息!B$2:F$10,5,0)*E687),"输入水车基础数据")</f>
        <v>40.58</v>
      </c>
      <c r="G687" s="35" t="s">
        <v>166</v>
      </c>
      <c r="H687" s="28"/>
      <c r="I687" s="30"/>
      <c r="J687" s="31" t="str">
        <f t="shared" si="84"/>
        <v>202210闽AU7993</v>
      </c>
    </row>
    <row r="688" customFormat="1" ht="20.1" customHeight="1" spans="1:10">
      <c r="A688" s="4">
        <f t="shared" si="85"/>
        <v>687</v>
      </c>
      <c r="B688" s="23">
        <v>44845</v>
      </c>
      <c r="C688" s="5">
        <v>121018</v>
      </c>
      <c r="D688" s="6" t="s">
        <v>68</v>
      </c>
      <c r="E688" s="25">
        <v>4</v>
      </c>
      <c r="F688" s="26">
        <f>IFERROR(IF(VLOOKUP(C688,水车基础信息!B$2:F$10,5,0)=0,"输入水车基础数据",VLOOKUP(C688,水车基础信息!B$2:F$10,5,0)*E688),"输入水车基础数据")</f>
        <v>40.58</v>
      </c>
      <c r="G688" s="35" t="s">
        <v>166</v>
      </c>
      <c r="H688" s="28"/>
      <c r="I688" s="30"/>
      <c r="J688" s="31" t="str">
        <f t="shared" si="84"/>
        <v>202210闽AU7993</v>
      </c>
    </row>
    <row r="689" customFormat="1" ht="20.1" customHeight="1" spans="1:10">
      <c r="A689" s="4">
        <f t="shared" si="85"/>
        <v>688</v>
      </c>
      <c r="B689" s="23">
        <v>44846</v>
      </c>
      <c r="C689" s="5">
        <v>121018</v>
      </c>
      <c r="D689" s="6" t="s">
        <v>68</v>
      </c>
      <c r="E689" s="25">
        <v>5</v>
      </c>
      <c r="F689" s="26">
        <f>IFERROR(IF(VLOOKUP(C689,水车基础信息!B$2:F$10,5,0)=0,"输入水车基础数据",VLOOKUP(C689,水车基础信息!B$2:F$10,5,0)*E689),"输入水车基础数据")</f>
        <v>50.725</v>
      </c>
      <c r="G689" s="35" t="s">
        <v>166</v>
      </c>
      <c r="H689" s="28"/>
      <c r="I689" s="30"/>
      <c r="J689" s="31" t="str">
        <f t="shared" si="84"/>
        <v>202210闽AU7993</v>
      </c>
    </row>
    <row r="690" customFormat="1" ht="20.1" customHeight="1" spans="1:10">
      <c r="A690" s="4">
        <f t="shared" si="85"/>
        <v>689</v>
      </c>
      <c r="B690" s="23">
        <v>44847</v>
      </c>
      <c r="C690" s="5">
        <v>121018</v>
      </c>
      <c r="D690" s="6" t="s">
        <v>68</v>
      </c>
      <c r="E690" s="25">
        <v>3</v>
      </c>
      <c r="F690" s="26">
        <f>IFERROR(IF(VLOOKUP(C690,水车基础信息!B$2:F$10,5,0)=0,"输入水车基础数据",VLOOKUP(C690,水车基础信息!B$2:F$10,5,0)*E690),"输入水车基础数据")</f>
        <v>30.435</v>
      </c>
      <c r="G690" s="35" t="s">
        <v>166</v>
      </c>
      <c r="H690" s="28"/>
      <c r="I690" s="30"/>
      <c r="J690" s="31" t="str">
        <f t="shared" si="84"/>
        <v>202210闽AU7993</v>
      </c>
    </row>
    <row r="691" customFormat="1" ht="20.1" customHeight="1" spans="1:10">
      <c r="A691" s="4">
        <f t="shared" ref="A691:A700" si="86">ROW()-1</f>
        <v>690</v>
      </c>
      <c r="B691" s="23">
        <v>44848</v>
      </c>
      <c r="C691" s="5">
        <v>121018</v>
      </c>
      <c r="D691" s="6" t="s">
        <v>68</v>
      </c>
      <c r="E691" s="25">
        <v>3</v>
      </c>
      <c r="F691" s="26">
        <f>IFERROR(IF(VLOOKUP(C691,水车基础信息!B$2:F$10,5,0)=0,"输入水车基础数据",VLOOKUP(C691,水车基础信息!B$2:F$10,5,0)*E691),"输入水车基础数据")</f>
        <v>30.435</v>
      </c>
      <c r="G691" s="35" t="s">
        <v>166</v>
      </c>
      <c r="H691" s="28"/>
      <c r="I691" s="30"/>
      <c r="J691" s="31" t="str">
        <f t="shared" si="84"/>
        <v>202210闽AU7993</v>
      </c>
    </row>
    <row r="692" customFormat="1" ht="20.1" customHeight="1" spans="1:10">
      <c r="A692" s="4">
        <f t="shared" si="86"/>
        <v>691</v>
      </c>
      <c r="B692" s="23">
        <v>44849</v>
      </c>
      <c r="C692" s="5">
        <v>121018</v>
      </c>
      <c r="D692" s="6" t="s">
        <v>68</v>
      </c>
      <c r="E692" s="25">
        <v>4</v>
      </c>
      <c r="F692" s="26">
        <f>IFERROR(IF(VLOOKUP(C692,水车基础信息!B$2:F$10,5,0)=0,"输入水车基础数据",VLOOKUP(C692,水车基础信息!B$2:F$10,5,0)*E692),"输入水车基础数据")</f>
        <v>40.58</v>
      </c>
      <c r="G692" s="35" t="s">
        <v>166</v>
      </c>
      <c r="H692" s="28"/>
      <c r="I692" s="30"/>
      <c r="J692" s="31" t="str">
        <f t="shared" si="84"/>
        <v>202210闽AU7993</v>
      </c>
    </row>
    <row r="693" customFormat="1" ht="20.1" customHeight="1" spans="1:10">
      <c r="A693" s="4">
        <f t="shared" si="86"/>
        <v>692</v>
      </c>
      <c r="B693" s="23">
        <v>44850</v>
      </c>
      <c r="C693" s="5">
        <v>121018</v>
      </c>
      <c r="D693" s="6" t="s">
        <v>68</v>
      </c>
      <c r="E693" s="25">
        <v>0</v>
      </c>
      <c r="F693" s="26">
        <f>IFERROR(IF(VLOOKUP(C693,水车基础信息!B$2:F$10,5,0)=0,"输入水车基础数据",VLOOKUP(C693,水车基础信息!B$2:F$10,5,0)*E693),"输入水车基础数据")</f>
        <v>0</v>
      </c>
      <c r="G693" s="35" t="s">
        <v>166</v>
      </c>
      <c r="H693" s="28"/>
      <c r="I693" s="30"/>
      <c r="J693" s="31" t="str">
        <f t="shared" si="84"/>
        <v>202210闽AU7993</v>
      </c>
    </row>
    <row r="694" customFormat="1" ht="20.1" customHeight="1" spans="1:10">
      <c r="A694" s="4">
        <f t="shared" si="86"/>
        <v>693</v>
      </c>
      <c r="B694" s="23">
        <v>44851</v>
      </c>
      <c r="C694" s="5">
        <v>121018</v>
      </c>
      <c r="D694" s="6" t="s">
        <v>68</v>
      </c>
      <c r="E694" s="25">
        <v>4</v>
      </c>
      <c r="F694" s="26">
        <f>IFERROR(IF(VLOOKUP(C694,水车基础信息!B$2:F$10,5,0)=0,"输入水车基础数据",VLOOKUP(C694,水车基础信息!B$2:F$10,5,0)*E694),"输入水车基础数据")</f>
        <v>40.58</v>
      </c>
      <c r="G694" s="35" t="s">
        <v>166</v>
      </c>
      <c r="H694" s="28"/>
      <c r="I694" s="30"/>
      <c r="J694" s="31" t="str">
        <f t="shared" si="84"/>
        <v>202210闽AU7993</v>
      </c>
    </row>
    <row r="695" customFormat="1" ht="20.1" customHeight="1" spans="1:10">
      <c r="A695" s="4">
        <f t="shared" si="86"/>
        <v>694</v>
      </c>
      <c r="B695" s="23">
        <v>44852</v>
      </c>
      <c r="C695" s="5">
        <v>121018</v>
      </c>
      <c r="D695" s="6" t="s">
        <v>68</v>
      </c>
      <c r="E695" s="25">
        <v>4</v>
      </c>
      <c r="F695" s="26">
        <f>IFERROR(IF(VLOOKUP(C695,水车基础信息!B$2:F$10,5,0)=0,"输入水车基础数据",VLOOKUP(C695,水车基础信息!B$2:F$10,5,0)*E695),"输入水车基础数据")</f>
        <v>40.58</v>
      </c>
      <c r="G695" s="35" t="s">
        <v>166</v>
      </c>
      <c r="H695" s="28"/>
      <c r="I695" s="30"/>
      <c r="J695" s="31" t="str">
        <f t="shared" si="84"/>
        <v>202210闽AU7993</v>
      </c>
    </row>
    <row r="696" customFormat="1" ht="20.1" customHeight="1" spans="1:10">
      <c r="A696" s="4">
        <f t="shared" si="86"/>
        <v>695</v>
      </c>
      <c r="B696" s="23">
        <v>44853</v>
      </c>
      <c r="C696" s="5">
        <v>121018</v>
      </c>
      <c r="D696" s="6" t="s">
        <v>68</v>
      </c>
      <c r="E696" s="25">
        <v>3</v>
      </c>
      <c r="F696" s="26">
        <f>IFERROR(IF(VLOOKUP(C696,水车基础信息!B$2:F$10,5,0)=0,"输入水车基础数据",VLOOKUP(C696,水车基础信息!B$2:F$10,5,0)*E696),"输入水车基础数据")</f>
        <v>30.435</v>
      </c>
      <c r="G696" s="35" t="s">
        <v>166</v>
      </c>
      <c r="H696" s="28"/>
      <c r="I696" s="30"/>
      <c r="J696" s="31" t="str">
        <f t="shared" si="84"/>
        <v>202210闽AU7993</v>
      </c>
    </row>
    <row r="697" customFormat="1" ht="20.1" customHeight="1" spans="1:10">
      <c r="A697" s="4">
        <f t="shared" si="86"/>
        <v>696</v>
      </c>
      <c r="B697" s="23">
        <v>44854</v>
      </c>
      <c r="C697" s="5">
        <v>121018</v>
      </c>
      <c r="D697" s="6" t="s">
        <v>68</v>
      </c>
      <c r="E697" s="25">
        <v>4</v>
      </c>
      <c r="F697" s="26">
        <f>IFERROR(IF(VLOOKUP(C697,水车基础信息!B$2:F$10,5,0)=0,"输入水车基础数据",VLOOKUP(C697,水车基础信息!B$2:F$10,5,0)*E697),"输入水车基础数据")</f>
        <v>40.58</v>
      </c>
      <c r="G697" s="35" t="s">
        <v>166</v>
      </c>
      <c r="H697" s="28"/>
      <c r="I697" s="30"/>
      <c r="J697" s="31" t="str">
        <f t="shared" si="84"/>
        <v>202210闽AU7993</v>
      </c>
    </row>
    <row r="698" customFormat="1" ht="20.1" customHeight="1" spans="1:10">
      <c r="A698" s="4">
        <f t="shared" si="86"/>
        <v>697</v>
      </c>
      <c r="B698" s="23">
        <v>44855</v>
      </c>
      <c r="C698" s="5">
        <v>121018</v>
      </c>
      <c r="D698" s="6" t="s">
        <v>68</v>
      </c>
      <c r="E698" s="25">
        <v>3</v>
      </c>
      <c r="F698" s="26">
        <f>IFERROR(IF(VLOOKUP(C698,水车基础信息!B$2:F$10,5,0)=0,"输入水车基础数据",VLOOKUP(C698,水车基础信息!B$2:F$10,5,0)*E698),"输入水车基础数据")</f>
        <v>30.435</v>
      </c>
      <c r="G698" s="35" t="s">
        <v>166</v>
      </c>
      <c r="H698" s="28"/>
      <c r="I698" s="30"/>
      <c r="J698" s="31" t="str">
        <f t="shared" si="84"/>
        <v>202210闽AU7993</v>
      </c>
    </row>
    <row r="699" customFormat="1" ht="20.1" customHeight="1" spans="1:10">
      <c r="A699" s="4">
        <f t="shared" si="86"/>
        <v>698</v>
      </c>
      <c r="B699" s="23">
        <v>44856</v>
      </c>
      <c r="C699" s="5">
        <v>121018</v>
      </c>
      <c r="D699" s="6" t="s">
        <v>68</v>
      </c>
      <c r="E699" s="25">
        <v>0</v>
      </c>
      <c r="F699" s="26">
        <f>IFERROR(IF(VLOOKUP(C699,水车基础信息!B$2:F$10,5,0)=0,"输入水车基础数据",VLOOKUP(C699,水车基础信息!B$2:F$10,5,0)*E699),"输入水车基础数据")</f>
        <v>0</v>
      </c>
      <c r="G699" s="35" t="s">
        <v>166</v>
      </c>
      <c r="H699" s="28"/>
      <c r="I699" s="30"/>
      <c r="J699" s="31" t="str">
        <f t="shared" si="84"/>
        <v>202210闽AU7993</v>
      </c>
    </row>
    <row r="700" customFormat="1" ht="20.1" customHeight="1" spans="1:10">
      <c r="A700" s="4">
        <f t="shared" si="86"/>
        <v>699</v>
      </c>
      <c r="B700" s="23">
        <v>44857</v>
      </c>
      <c r="C700" s="5">
        <v>121018</v>
      </c>
      <c r="D700" s="6" t="s">
        <v>68</v>
      </c>
      <c r="E700" s="25">
        <v>4</v>
      </c>
      <c r="F700" s="26">
        <f>IFERROR(IF(VLOOKUP(C700,水车基础信息!B$2:F$10,5,0)=0,"输入水车基础数据",VLOOKUP(C700,水车基础信息!B$2:F$10,5,0)*E700),"输入水车基础数据")</f>
        <v>40.58</v>
      </c>
      <c r="G700" s="35" t="s">
        <v>166</v>
      </c>
      <c r="H700" s="28"/>
      <c r="I700" s="30"/>
      <c r="J700" s="31" t="str">
        <f t="shared" si="84"/>
        <v>202210闽AU7993</v>
      </c>
    </row>
    <row r="701" customFormat="1" ht="20.1" customHeight="1" spans="1:10">
      <c r="A701" s="4">
        <f t="shared" ref="A701:A708" si="87">ROW()-1</f>
        <v>700</v>
      </c>
      <c r="B701" s="23">
        <v>44858</v>
      </c>
      <c r="C701" s="5">
        <v>121018</v>
      </c>
      <c r="D701" s="6" t="s">
        <v>68</v>
      </c>
      <c r="E701" s="25">
        <v>5</v>
      </c>
      <c r="F701" s="26">
        <f>IFERROR(IF(VLOOKUP(C701,水车基础信息!B$2:F$10,5,0)=0,"输入水车基础数据",VLOOKUP(C701,水车基础信息!B$2:F$10,5,0)*E701),"输入水车基础数据")</f>
        <v>50.725</v>
      </c>
      <c r="G701" s="35" t="s">
        <v>166</v>
      </c>
      <c r="H701" s="28"/>
      <c r="I701" s="30"/>
      <c r="J701" s="31" t="str">
        <f t="shared" si="84"/>
        <v>202210闽AU7993</v>
      </c>
    </row>
    <row r="702" customFormat="1" ht="20.1" customHeight="1" spans="1:10">
      <c r="A702" s="4">
        <f t="shared" si="87"/>
        <v>701</v>
      </c>
      <c r="B702" s="23">
        <v>44859</v>
      </c>
      <c r="C702" s="5">
        <v>121018</v>
      </c>
      <c r="D702" s="6" t="s">
        <v>68</v>
      </c>
      <c r="E702" s="25">
        <v>3</v>
      </c>
      <c r="F702" s="26">
        <f>IFERROR(IF(VLOOKUP(C702,水车基础信息!B$2:F$10,5,0)=0,"输入水车基础数据",VLOOKUP(C702,水车基础信息!B$2:F$10,5,0)*E702),"输入水车基础数据")</f>
        <v>30.435</v>
      </c>
      <c r="G702" s="35" t="s">
        <v>166</v>
      </c>
      <c r="H702" s="28"/>
      <c r="I702" s="30"/>
      <c r="J702" s="31" t="str">
        <f t="shared" si="84"/>
        <v>202210闽AU7993</v>
      </c>
    </row>
    <row r="703" customFormat="1" ht="20.1" customHeight="1" spans="1:10">
      <c r="A703" s="4">
        <f t="shared" si="87"/>
        <v>702</v>
      </c>
      <c r="B703" s="23">
        <v>44860</v>
      </c>
      <c r="C703" s="5">
        <v>121018</v>
      </c>
      <c r="D703" s="6" t="s">
        <v>68</v>
      </c>
      <c r="E703" s="25">
        <v>3</v>
      </c>
      <c r="F703" s="26">
        <f>IFERROR(IF(VLOOKUP(C703,水车基础信息!B$2:F$10,5,0)=0,"输入水车基础数据",VLOOKUP(C703,水车基础信息!B$2:F$10,5,0)*E703),"输入水车基础数据")</f>
        <v>30.435</v>
      </c>
      <c r="G703" s="35" t="s">
        <v>166</v>
      </c>
      <c r="H703" s="28"/>
      <c r="I703" s="30"/>
      <c r="J703" s="31" t="str">
        <f t="shared" si="84"/>
        <v>202210闽AU7993</v>
      </c>
    </row>
    <row r="704" customFormat="1" ht="20.1" customHeight="1" spans="1:10">
      <c r="A704" s="4">
        <f t="shared" si="87"/>
        <v>703</v>
      </c>
      <c r="B704" s="23">
        <v>44861</v>
      </c>
      <c r="C704" s="5">
        <v>121018</v>
      </c>
      <c r="D704" s="6" t="s">
        <v>68</v>
      </c>
      <c r="E704" s="25">
        <v>3</v>
      </c>
      <c r="F704" s="26">
        <f>IFERROR(IF(VLOOKUP(C704,水车基础信息!B$2:F$10,5,0)=0,"输入水车基础数据",VLOOKUP(C704,水车基础信息!B$2:F$10,5,0)*E704),"输入水车基础数据")</f>
        <v>30.435</v>
      </c>
      <c r="G704" s="35" t="s">
        <v>166</v>
      </c>
      <c r="H704" s="28"/>
      <c r="I704" s="30"/>
      <c r="J704" s="31" t="str">
        <f t="shared" si="84"/>
        <v>202210闽AU7993</v>
      </c>
    </row>
    <row r="705" customFormat="1" ht="20.1" customHeight="1" spans="1:10">
      <c r="A705" s="4">
        <f t="shared" si="87"/>
        <v>704</v>
      </c>
      <c r="B705" s="23">
        <v>44862</v>
      </c>
      <c r="C705" s="5">
        <v>121018</v>
      </c>
      <c r="D705" s="6" t="s">
        <v>68</v>
      </c>
      <c r="E705" s="25">
        <v>3</v>
      </c>
      <c r="F705" s="26">
        <f>IFERROR(IF(VLOOKUP(C705,水车基础信息!B$2:F$10,5,0)=0,"输入水车基础数据",VLOOKUP(C705,水车基础信息!B$2:F$10,5,0)*E705),"输入水车基础数据")</f>
        <v>30.435</v>
      </c>
      <c r="G705" s="35" t="s">
        <v>166</v>
      </c>
      <c r="H705" s="28"/>
      <c r="I705" s="30"/>
      <c r="J705" s="31" t="str">
        <f t="shared" si="84"/>
        <v>202210闽AU7993</v>
      </c>
    </row>
    <row r="706" customFormat="1" ht="20.1" customHeight="1" spans="1:10">
      <c r="A706" s="4">
        <f t="shared" si="87"/>
        <v>705</v>
      </c>
      <c r="B706" s="23">
        <v>44863</v>
      </c>
      <c r="C706" s="5">
        <v>121018</v>
      </c>
      <c r="D706" s="6" t="s">
        <v>68</v>
      </c>
      <c r="E706" s="25">
        <v>1</v>
      </c>
      <c r="F706" s="26">
        <f>IFERROR(IF(VLOOKUP(C706,水车基础信息!B$2:F$10,5,0)=0,"输入水车基础数据",VLOOKUP(C706,水车基础信息!B$2:F$10,5,0)*E706),"输入水车基础数据")</f>
        <v>10.145</v>
      </c>
      <c r="G706" s="35" t="s">
        <v>166</v>
      </c>
      <c r="H706" s="28"/>
      <c r="I706" s="30"/>
      <c r="J706" s="31" t="str">
        <f t="shared" si="84"/>
        <v>202210闽AU7993</v>
      </c>
    </row>
    <row r="707" customFormat="1" ht="20.1" customHeight="1" spans="1:10">
      <c r="A707" s="4">
        <f t="shared" si="87"/>
        <v>706</v>
      </c>
      <c r="B707" s="23">
        <v>44864</v>
      </c>
      <c r="C707" s="5">
        <v>121018</v>
      </c>
      <c r="D707" s="6" t="s">
        <v>68</v>
      </c>
      <c r="E707" s="25">
        <v>0</v>
      </c>
      <c r="F707" s="26">
        <f>IFERROR(IF(VLOOKUP(C707,水车基础信息!B$2:F$10,5,0)=0,"输入水车基础数据",VLOOKUP(C707,水车基础信息!B$2:F$10,5,0)*E707),"输入水车基础数据")</f>
        <v>0</v>
      </c>
      <c r="G707" s="35" t="s">
        <v>166</v>
      </c>
      <c r="H707" s="28"/>
      <c r="I707" s="30"/>
      <c r="J707" s="31" t="str">
        <f t="shared" si="84"/>
        <v>202210闽AU7993</v>
      </c>
    </row>
    <row r="708" customFormat="1" ht="20.1" customHeight="1" spans="1:10">
      <c r="A708" s="4">
        <f t="shared" si="87"/>
        <v>707</v>
      </c>
      <c r="B708" s="23">
        <v>44865</v>
      </c>
      <c r="C708" s="5">
        <v>121018</v>
      </c>
      <c r="D708" s="6" t="s">
        <v>68</v>
      </c>
      <c r="E708" s="25">
        <v>4</v>
      </c>
      <c r="F708" s="26">
        <f>IFERROR(IF(VLOOKUP(C708,水车基础信息!B$2:F$10,5,0)=0,"输入水车基础数据",VLOOKUP(C708,水车基础信息!B$2:F$10,5,0)*E708),"输入水车基础数据")</f>
        <v>40.58</v>
      </c>
      <c r="G708" s="35" t="s">
        <v>166</v>
      </c>
      <c r="H708" s="28"/>
      <c r="I708" s="30"/>
      <c r="J708" s="31" t="str">
        <f t="shared" si="84"/>
        <v>202210闽AU7993</v>
      </c>
    </row>
    <row r="709" customFormat="1" ht="20.1" customHeight="1" spans="1:10">
      <c r="A709" s="4">
        <f t="shared" ref="A709:A718" si="88">ROW()-1</f>
        <v>708</v>
      </c>
      <c r="B709" s="23">
        <v>44866</v>
      </c>
      <c r="C709" s="5">
        <v>121020</v>
      </c>
      <c r="D709" s="6" t="s">
        <v>74</v>
      </c>
      <c r="E709" s="25">
        <v>6</v>
      </c>
      <c r="F709" s="26">
        <f>IFERROR(IF(VLOOKUP(C709,水车基础信息!B$2:F$10,5,0)=0,"输入水车基础数据",VLOOKUP(C709,水车基础信息!B$2:F$10,5,0)*E709),"输入水车基础数据")</f>
        <v>60.87</v>
      </c>
      <c r="G709" s="7" t="s">
        <v>64</v>
      </c>
      <c r="H709" s="28"/>
      <c r="I709" s="30"/>
      <c r="J709" s="31" t="str">
        <f t="shared" ref="J709:J772" si="89">YEAR(B709)&amp;MONTH(B709)&amp;D709</f>
        <v>202211闽AU9103</v>
      </c>
    </row>
    <row r="710" customFormat="1" ht="20.1" customHeight="1" spans="1:10">
      <c r="A710" s="4">
        <f t="shared" si="88"/>
        <v>709</v>
      </c>
      <c r="B710" s="23">
        <v>44867</v>
      </c>
      <c r="C710" s="5">
        <v>121020</v>
      </c>
      <c r="D710" s="6" t="s">
        <v>74</v>
      </c>
      <c r="E710" s="25">
        <v>7</v>
      </c>
      <c r="F710" s="26">
        <f>IFERROR(IF(VLOOKUP(C710,水车基础信息!B$2:F$10,5,0)=0,"输入水车基础数据",VLOOKUP(C710,水车基础信息!B$2:F$10,5,0)*E710),"输入水车基础数据")</f>
        <v>71.015</v>
      </c>
      <c r="G710" s="7" t="s">
        <v>64</v>
      </c>
      <c r="H710" s="28"/>
      <c r="I710" s="30"/>
      <c r="J710" s="31" t="str">
        <f t="shared" si="89"/>
        <v>202211闽AU9103</v>
      </c>
    </row>
    <row r="711" customFormat="1" ht="20.1" customHeight="1" spans="1:10">
      <c r="A711" s="4">
        <f t="shared" si="88"/>
        <v>710</v>
      </c>
      <c r="B711" s="23">
        <v>44868</v>
      </c>
      <c r="C711" s="5">
        <v>121020</v>
      </c>
      <c r="D711" s="6" t="s">
        <v>74</v>
      </c>
      <c r="E711" s="25">
        <v>8</v>
      </c>
      <c r="F711" s="26">
        <f>IFERROR(IF(VLOOKUP(C711,水车基础信息!B$2:F$10,5,0)=0,"输入水车基础数据",VLOOKUP(C711,水车基础信息!B$2:F$10,5,0)*E711),"输入水车基础数据")</f>
        <v>81.16</v>
      </c>
      <c r="G711" s="7" t="s">
        <v>64</v>
      </c>
      <c r="H711" s="28"/>
      <c r="I711" s="30" t="s">
        <v>680</v>
      </c>
      <c r="J711" s="31" t="str">
        <f t="shared" si="89"/>
        <v>202211闽AU9103</v>
      </c>
    </row>
    <row r="712" customFormat="1" ht="20.1" customHeight="1" spans="1:10">
      <c r="A712" s="4">
        <f t="shared" si="88"/>
        <v>711</v>
      </c>
      <c r="B712" s="23">
        <v>44869</v>
      </c>
      <c r="C712" s="5">
        <v>121020</v>
      </c>
      <c r="D712" s="6" t="s">
        <v>74</v>
      </c>
      <c r="E712" s="25">
        <v>6</v>
      </c>
      <c r="F712" s="26">
        <f>IFERROR(IF(VLOOKUP(C712,水车基础信息!B$2:F$10,5,0)=0,"输入水车基础数据",VLOOKUP(C712,水车基础信息!B$2:F$10,5,0)*E712),"输入水车基础数据")</f>
        <v>60.87</v>
      </c>
      <c r="G712" s="7" t="s">
        <v>64</v>
      </c>
      <c r="H712" s="28"/>
      <c r="I712" s="30"/>
      <c r="J712" s="31" t="str">
        <f t="shared" si="89"/>
        <v>202211闽AU9103</v>
      </c>
    </row>
    <row r="713" customFormat="1" ht="20.1" customHeight="1" spans="1:10">
      <c r="A713" s="4">
        <f t="shared" si="88"/>
        <v>712</v>
      </c>
      <c r="B713" s="23">
        <v>44870</v>
      </c>
      <c r="C713" s="5">
        <v>121020</v>
      </c>
      <c r="D713" s="6" t="s">
        <v>74</v>
      </c>
      <c r="E713" s="25">
        <v>8</v>
      </c>
      <c r="F713" s="26">
        <f>IFERROR(IF(VLOOKUP(C713,水车基础信息!B$2:F$10,5,0)=0,"输入水车基础数据",VLOOKUP(C713,水车基础信息!B$2:F$10,5,0)*E713),"输入水车基础数据")</f>
        <v>81.16</v>
      </c>
      <c r="G713" s="7" t="s">
        <v>64</v>
      </c>
      <c r="H713" s="28"/>
      <c r="I713" s="30" t="s">
        <v>673</v>
      </c>
      <c r="J713" s="31" t="str">
        <f t="shared" si="89"/>
        <v>202211闽AU9103</v>
      </c>
    </row>
    <row r="714" customFormat="1" ht="20.1" customHeight="1" spans="1:10">
      <c r="A714" s="4">
        <f t="shared" si="88"/>
        <v>713</v>
      </c>
      <c r="B714" s="23">
        <v>44871</v>
      </c>
      <c r="C714" s="5">
        <v>121020</v>
      </c>
      <c r="D714" s="6" t="s">
        <v>74</v>
      </c>
      <c r="E714" s="25">
        <v>7</v>
      </c>
      <c r="F714" s="26">
        <f>IFERROR(IF(VLOOKUP(C714,水车基础信息!B$2:F$10,5,0)=0,"输入水车基础数据",VLOOKUP(C714,水车基础信息!B$2:F$10,5,0)*E714),"输入水车基础数据")</f>
        <v>71.015</v>
      </c>
      <c r="G714" s="7" t="s">
        <v>64</v>
      </c>
      <c r="H714" s="28"/>
      <c r="I714" s="30" t="s">
        <v>680</v>
      </c>
      <c r="J714" s="31" t="str">
        <f t="shared" si="89"/>
        <v>202211闽AU9103</v>
      </c>
    </row>
    <row r="715" customFormat="1" ht="20.1" customHeight="1" spans="1:10">
      <c r="A715" s="4">
        <f t="shared" si="88"/>
        <v>714</v>
      </c>
      <c r="B715" s="23">
        <v>44872</v>
      </c>
      <c r="C715" s="5">
        <v>121020</v>
      </c>
      <c r="D715" s="6" t="s">
        <v>74</v>
      </c>
      <c r="E715" s="25">
        <v>1</v>
      </c>
      <c r="F715" s="26">
        <f>IFERROR(IF(VLOOKUP(C715,水车基础信息!B$2:F$10,5,0)=0,"输入水车基础数据",VLOOKUP(C715,水车基础信息!B$2:F$10,5,0)*E715),"输入水车基础数据")</f>
        <v>10.145</v>
      </c>
      <c r="G715" s="7" t="s">
        <v>64</v>
      </c>
      <c r="H715" s="28"/>
      <c r="I715" s="30" t="s">
        <v>682</v>
      </c>
      <c r="J715" s="31" t="str">
        <f t="shared" si="89"/>
        <v>202211闽AU9103</v>
      </c>
    </row>
    <row r="716" customFormat="1" ht="20.1" customHeight="1" spans="1:10">
      <c r="A716" s="4">
        <f t="shared" si="88"/>
        <v>715</v>
      </c>
      <c r="B716" s="23">
        <v>44873</v>
      </c>
      <c r="C716" s="5">
        <v>121020</v>
      </c>
      <c r="D716" s="6" t="s">
        <v>74</v>
      </c>
      <c r="E716" s="25">
        <v>4</v>
      </c>
      <c r="F716" s="26">
        <f>IFERROR(IF(VLOOKUP(C716,水车基础信息!B$2:F$10,5,0)=0,"输入水车基础数据",VLOOKUP(C716,水车基础信息!B$2:F$10,5,0)*E716),"输入水车基础数据")</f>
        <v>40.58</v>
      </c>
      <c r="G716" s="7" t="s">
        <v>64</v>
      </c>
      <c r="H716" s="28"/>
      <c r="I716" s="30"/>
      <c r="J716" s="31" t="str">
        <f t="shared" si="89"/>
        <v>202211闽AU9103</v>
      </c>
    </row>
    <row r="717" customFormat="1" ht="33" customHeight="1" spans="1:10">
      <c r="A717" s="4">
        <f t="shared" si="88"/>
        <v>716</v>
      </c>
      <c r="B717" s="23">
        <v>44874</v>
      </c>
      <c r="C717" s="5">
        <v>121020</v>
      </c>
      <c r="D717" s="6" t="s">
        <v>74</v>
      </c>
      <c r="E717" s="25">
        <v>0</v>
      </c>
      <c r="F717" s="26">
        <f>IFERROR(IF(VLOOKUP(C717,水车基础信息!B$2:F$10,5,0)=0,"输入水车基础数据",VLOOKUP(C717,水车基础信息!B$2:F$10,5,0)*E717),"输入水车基础数据")</f>
        <v>0</v>
      </c>
      <c r="G717" s="7" t="s">
        <v>64</v>
      </c>
      <c r="H717" s="28"/>
      <c r="I717" s="36" t="s">
        <v>683</v>
      </c>
      <c r="J717" s="31" t="str">
        <f t="shared" si="89"/>
        <v>202211闽AU9103</v>
      </c>
    </row>
    <row r="718" customFormat="1" ht="31" customHeight="1" spans="1:10">
      <c r="A718" s="4">
        <f t="shared" si="88"/>
        <v>717</v>
      </c>
      <c r="B718" s="23">
        <v>44875</v>
      </c>
      <c r="C718" s="5">
        <v>121020</v>
      </c>
      <c r="D718" s="6" t="s">
        <v>74</v>
      </c>
      <c r="E718" s="25">
        <v>0</v>
      </c>
      <c r="F718" s="26">
        <f>IFERROR(IF(VLOOKUP(C718,水车基础信息!B$2:F$10,5,0)=0,"输入水车基础数据",VLOOKUP(C718,水车基础信息!B$2:F$10,5,0)*E718),"输入水车基础数据")</f>
        <v>0</v>
      </c>
      <c r="G718" s="7" t="s">
        <v>64</v>
      </c>
      <c r="H718" s="28"/>
      <c r="I718" s="36" t="s">
        <v>683</v>
      </c>
      <c r="J718" s="31" t="str">
        <f t="shared" si="89"/>
        <v>202211闽AU9103</v>
      </c>
    </row>
    <row r="719" customFormat="1" ht="20.1" customHeight="1" spans="1:10">
      <c r="A719" s="4">
        <f t="shared" ref="A719:A728" si="90">ROW()-1</f>
        <v>718</v>
      </c>
      <c r="B719" s="23">
        <v>44876</v>
      </c>
      <c r="C719" s="5">
        <v>121020</v>
      </c>
      <c r="D719" s="6" t="s">
        <v>74</v>
      </c>
      <c r="E719" s="25">
        <v>4</v>
      </c>
      <c r="F719" s="26">
        <f>IFERROR(IF(VLOOKUP(C719,水车基础信息!B$2:F$10,5,0)=0,"输入水车基础数据",VLOOKUP(C719,水车基础信息!B$2:F$10,5,0)*E719),"输入水车基础数据")</f>
        <v>40.58</v>
      </c>
      <c r="G719" s="7" t="s">
        <v>64</v>
      </c>
      <c r="H719" s="28"/>
      <c r="I719" s="30"/>
      <c r="J719" s="31" t="str">
        <f t="shared" si="89"/>
        <v>202211闽AU9103</v>
      </c>
    </row>
    <row r="720" customFormat="1" ht="20.1" customHeight="1" spans="1:10">
      <c r="A720" s="4">
        <f t="shared" si="90"/>
        <v>719</v>
      </c>
      <c r="B720" s="23">
        <v>44877</v>
      </c>
      <c r="C720" s="5">
        <v>121020</v>
      </c>
      <c r="D720" s="6" t="s">
        <v>74</v>
      </c>
      <c r="E720" s="25">
        <v>8</v>
      </c>
      <c r="F720" s="26">
        <f>IFERROR(IF(VLOOKUP(C720,水车基础信息!B$2:F$10,5,0)=0,"输入水车基础数据",VLOOKUP(C720,水车基础信息!B$2:F$10,5,0)*E720),"输入水车基础数据")</f>
        <v>81.16</v>
      </c>
      <c r="G720" s="7" t="s">
        <v>64</v>
      </c>
      <c r="H720" s="28"/>
      <c r="I720" s="30" t="s">
        <v>673</v>
      </c>
      <c r="J720" s="31" t="str">
        <f t="shared" si="89"/>
        <v>202211闽AU9103</v>
      </c>
    </row>
    <row r="721" customFormat="1" ht="20.1" customHeight="1" spans="1:10">
      <c r="A721" s="4">
        <f t="shared" si="90"/>
        <v>720</v>
      </c>
      <c r="B721" s="23">
        <v>44878</v>
      </c>
      <c r="C721" s="5">
        <v>121020</v>
      </c>
      <c r="D721" s="6" t="s">
        <v>74</v>
      </c>
      <c r="E721" s="25">
        <v>7</v>
      </c>
      <c r="F721" s="26">
        <f>IFERROR(IF(VLOOKUP(C721,水车基础信息!B$2:F$10,5,0)=0,"输入水车基础数据",VLOOKUP(C721,水车基础信息!B$2:F$10,5,0)*E721),"输入水车基础数据")</f>
        <v>71.015</v>
      </c>
      <c r="G721" s="7" t="s">
        <v>64</v>
      </c>
      <c r="H721" s="28"/>
      <c r="I721" s="30"/>
      <c r="J721" s="31" t="str">
        <f t="shared" si="89"/>
        <v>202211闽AU9103</v>
      </c>
    </row>
    <row r="722" customFormat="1" ht="20.1" customHeight="1" spans="1:10">
      <c r="A722" s="4">
        <f t="shared" si="90"/>
        <v>721</v>
      </c>
      <c r="B722" s="23">
        <v>44879</v>
      </c>
      <c r="C722" s="5">
        <v>121020</v>
      </c>
      <c r="D722" s="6" t="s">
        <v>74</v>
      </c>
      <c r="E722" s="25">
        <v>6</v>
      </c>
      <c r="F722" s="26">
        <f>IFERROR(IF(VLOOKUP(C722,水车基础信息!B$2:F$10,5,0)=0,"输入水车基础数据",VLOOKUP(C722,水车基础信息!B$2:F$10,5,0)*E722),"输入水车基础数据")</f>
        <v>60.87</v>
      </c>
      <c r="G722" s="7" t="s">
        <v>64</v>
      </c>
      <c r="H722" s="28"/>
      <c r="I722" s="30"/>
      <c r="J722" s="31" t="str">
        <f t="shared" si="89"/>
        <v>202211闽AU9103</v>
      </c>
    </row>
    <row r="723" customFormat="1" ht="20.1" customHeight="1" spans="1:10">
      <c r="A723" s="4">
        <f t="shared" si="90"/>
        <v>722</v>
      </c>
      <c r="B723" s="23">
        <v>44880</v>
      </c>
      <c r="C723" s="5">
        <v>121020</v>
      </c>
      <c r="D723" s="6" t="s">
        <v>74</v>
      </c>
      <c r="E723" s="25">
        <v>7</v>
      </c>
      <c r="F723" s="26">
        <f>IFERROR(IF(VLOOKUP(C723,水车基础信息!B$2:F$10,5,0)=0,"输入水车基础数据",VLOOKUP(C723,水车基础信息!B$2:F$10,5,0)*E723),"输入水车基础数据")</f>
        <v>71.015</v>
      </c>
      <c r="G723" s="7" t="s">
        <v>64</v>
      </c>
      <c r="H723" s="28"/>
      <c r="I723" s="30"/>
      <c r="J723" s="31" t="str">
        <f t="shared" si="89"/>
        <v>202211闽AU9103</v>
      </c>
    </row>
    <row r="724" customFormat="1" ht="20.1" customHeight="1" spans="1:10">
      <c r="A724" s="4">
        <f t="shared" si="90"/>
        <v>723</v>
      </c>
      <c r="B724" s="23">
        <v>44881</v>
      </c>
      <c r="C724" s="5">
        <v>121020</v>
      </c>
      <c r="D724" s="6" t="s">
        <v>74</v>
      </c>
      <c r="E724" s="25">
        <v>6</v>
      </c>
      <c r="F724" s="26">
        <f>IFERROR(IF(VLOOKUP(C724,水车基础信息!B$2:F$10,5,0)=0,"输入水车基础数据",VLOOKUP(C724,水车基础信息!B$2:F$10,5,0)*E724),"输入水车基础数据")</f>
        <v>60.87</v>
      </c>
      <c r="G724" s="7" t="s">
        <v>64</v>
      </c>
      <c r="H724" s="28"/>
      <c r="I724" s="30"/>
      <c r="J724" s="31" t="str">
        <f t="shared" si="89"/>
        <v>202211闽AU9103</v>
      </c>
    </row>
    <row r="725" customFormat="1" ht="33" customHeight="1" spans="1:10">
      <c r="A725" s="4">
        <f t="shared" si="90"/>
        <v>724</v>
      </c>
      <c r="B725" s="23">
        <v>44882</v>
      </c>
      <c r="C725" s="5">
        <v>121020</v>
      </c>
      <c r="D725" s="6" t="s">
        <v>74</v>
      </c>
      <c r="E725" s="25">
        <v>3</v>
      </c>
      <c r="F725" s="26">
        <f>IFERROR(IF(VLOOKUP(C725,水车基础信息!B$2:F$10,5,0)=0,"输入水车基础数据",VLOOKUP(C725,水车基础信息!B$2:F$10,5,0)*E725),"输入水车基础数据")</f>
        <v>30.435</v>
      </c>
      <c r="G725" s="7" t="s">
        <v>64</v>
      </c>
      <c r="H725" s="28"/>
      <c r="I725" s="36" t="s">
        <v>684</v>
      </c>
      <c r="J725" s="31" t="str">
        <f t="shared" si="89"/>
        <v>202211闽AU9103</v>
      </c>
    </row>
    <row r="726" customFormat="1" ht="20.1" customHeight="1" spans="1:10">
      <c r="A726" s="4">
        <f t="shared" si="90"/>
        <v>725</v>
      </c>
      <c r="B726" s="23">
        <v>44883</v>
      </c>
      <c r="C726" s="5">
        <v>121020</v>
      </c>
      <c r="D726" s="6" t="s">
        <v>74</v>
      </c>
      <c r="E726" s="25">
        <v>4</v>
      </c>
      <c r="F726" s="26">
        <f>IFERROR(IF(VLOOKUP(C726,水车基础信息!B$2:F$10,5,0)=0,"输入水车基础数据",VLOOKUP(C726,水车基础信息!B$2:F$10,5,0)*E726),"输入水车基础数据")</f>
        <v>40.58</v>
      </c>
      <c r="G726" s="7" t="s">
        <v>64</v>
      </c>
      <c r="H726" s="28"/>
      <c r="I726" s="30"/>
      <c r="J726" s="31" t="str">
        <f t="shared" si="89"/>
        <v>202211闽AU9103</v>
      </c>
    </row>
    <row r="727" customFormat="1" ht="20.1" customHeight="1" spans="1:10">
      <c r="A727" s="4">
        <f t="shared" si="90"/>
        <v>726</v>
      </c>
      <c r="B727" s="23">
        <v>44884</v>
      </c>
      <c r="C727" s="5">
        <v>121020</v>
      </c>
      <c r="D727" s="6" t="s">
        <v>74</v>
      </c>
      <c r="E727" s="25">
        <v>8</v>
      </c>
      <c r="F727" s="26">
        <f>IFERROR(IF(VLOOKUP(C727,水车基础信息!B$2:F$10,5,0)=0,"输入水车基础数据",VLOOKUP(C727,水车基础信息!B$2:F$10,5,0)*E727),"输入水车基础数据")</f>
        <v>81.16</v>
      </c>
      <c r="G727" s="7" t="s">
        <v>64</v>
      </c>
      <c r="H727" s="28"/>
      <c r="I727" s="30" t="s">
        <v>673</v>
      </c>
      <c r="J727" s="31" t="str">
        <f t="shared" si="89"/>
        <v>202211闽AU9103</v>
      </c>
    </row>
    <row r="728" customFormat="1" ht="20.1" customHeight="1" spans="1:10">
      <c r="A728" s="4">
        <f t="shared" si="90"/>
        <v>727</v>
      </c>
      <c r="B728" s="23">
        <v>44885</v>
      </c>
      <c r="C728" s="5">
        <v>121020</v>
      </c>
      <c r="D728" s="6" t="s">
        <v>74</v>
      </c>
      <c r="E728" s="25">
        <v>7</v>
      </c>
      <c r="F728" s="26">
        <f>IFERROR(IF(VLOOKUP(C728,水车基础信息!B$2:F$10,5,0)=0,"输入水车基础数据",VLOOKUP(C728,水车基础信息!B$2:F$10,5,0)*E728),"输入水车基础数据")</f>
        <v>71.015</v>
      </c>
      <c r="G728" s="7" t="s">
        <v>64</v>
      </c>
      <c r="H728" s="28"/>
      <c r="I728" s="30"/>
      <c r="J728" s="31" t="str">
        <f t="shared" si="89"/>
        <v>202211闽AU9103</v>
      </c>
    </row>
    <row r="729" customFormat="1" ht="20.1" customHeight="1" spans="1:10">
      <c r="A729" s="4">
        <f t="shared" ref="A729:A738" si="91">ROW()-1</f>
        <v>728</v>
      </c>
      <c r="B729" s="23">
        <v>44886</v>
      </c>
      <c r="C729" s="5">
        <v>121020</v>
      </c>
      <c r="D729" s="6" t="s">
        <v>74</v>
      </c>
      <c r="E729" s="25">
        <v>9</v>
      </c>
      <c r="F729" s="26">
        <f>IFERROR(IF(VLOOKUP(C729,水车基础信息!B$2:F$10,5,0)=0,"输入水车基础数据",VLOOKUP(C729,水车基础信息!B$2:F$10,5,0)*E729),"输入水车基础数据")</f>
        <v>91.305</v>
      </c>
      <c r="G729" s="7" t="s">
        <v>64</v>
      </c>
      <c r="H729" s="28"/>
      <c r="I729" s="30" t="s">
        <v>670</v>
      </c>
      <c r="J729" s="31" t="str">
        <f t="shared" si="89"/>
        <v>202211闽AU9103</v>
      </c>
    </row>
    <row r="730" customFormat="1" ht="20.1" customHeight="1" spans="1:10">
      <c r="A730" s="4">
        <f t="shared" si="91"/>
        <v>729</v>
      </c>
      <c r="B730" s="23">
        <v>44887</v>
      </c>
      <c r="C730" s="5">
        <v>121020</v>
      </c>
      <c r="D730" s="6" t="s">
        <v>74</v>
      </c>
      <c r="E730" s="25">
        <v>3</v>
      </c>
      <c r="F730" s="26">
        <f>IFERROR(IF(VLOOKUP(C730,水车基础信息!B$2:F$10,5,0)=0,"输入水车基础数据",VLOOKUP(C730,水车基础信息!B$2:F$10,5,0)*E730),"输入水车基础数据")</f>
        <v>30.435</v>
      </c>
      <c r="G730" s="7" t="s">
        <v>64</v>
      </c>
      <c r="H730" s="28"/>
      <c r="I730" s="30"/>
      <c r="J730" s="31" t="str">
        <f t="shared" si="89"/>
        <v>202211闽AU9103</v>
      </c>
    </row>
    <row r="731" customFormat="1" ht="20.1" customHeight="1" spans="1:10">
      <c r="A731" s="4">
        <f t="shared" si="91"/>
        <v>730</v>
      </c>
      <c r="B731" s="23">
        <v>44888</v>
      </c>
      <c r="C731" s="5">
        <v>121020</v>
      </c>
      <c r="D731" s="6" t="s">
        <v>74</v>
      </c>
      <c r="E731" s="25">
        <v>4</v>
      </c>
      <c r="F731" s="26">
        <f>IFERROR(IF(VLOOKUP(C731,水车基础信息!B$2:F$10,5,0)=0,"输入水车基础数据",VLOOKUP(C731,水车基础信息!B$2:F$10,5,0)*E731),"输入水车基础数据")</f>
        <v>40.58</v>
      </c>
      <c r="G731" s="7" t="s">
        <v>64</v>
      </c>
      <c r="H731" s="28"/>
      <c r="I731" s="30" t="s">
        <v>685</v>
      </c>
      <c r="J731" s="31" t="str">
        <f t="shared" si="89"/>
        <v>202211闽AU9103</v>
      </c>
    </row>
    <row r="732" customFormat="1" ht="20.1" customHeight="1" spans="1:10">
      <c r="A732" s="4">
        <f t="shared" si="91"/>
        <v>731</v>
      </c>
      <c r="B732" s="23">
        <v>44889</v>
      </c>
      <c r="C732" s="5">
        <v>121020</v>
      </c>
      <c r="D732" s="6" t="s">
        <v>74</v>
      </c>
      <c r="E732" s="25">
        <v>6</v>
      </c>
      <c r="F732" s="26">
        <f>IFERROR(IF(VLOOKUP(C732,水车基础信息!B$2:F$10,5,0)=0,"输入水车基础数据",VLOOKUP(C732,水车基础信息!B$2:F$10,5,0)*E732),"输入水车基础数据")</f>
        <v>60.87</v>
      </c>
      <c r="G732" s="7" t="s">
        <v>64</v>
      </c>
      <c r="H732" s="28"/>
      <c r="I732" s="30"/>
      <c r="J732" s="31" t="str">
        <f t="shared" si="89"/>
        <v>202211闽AU9103</v>
      </c>
    </row>
    <row r="733" customFormat="1" ht="20.1" customHeight="1" spans="1:10">
      <c r="A733" s="4">
        <f t="shared" si="91"/>
        <v>732</v>
      </c>
      <c r="B733" s="23">
        <v>44890</v>
      </c>
      <c r="C733" s="5">
        <v>121020</v>
      </c>
      <c r="D733" s="6" t="s">
        <v>74</v>
      </c>
      <c r="E733" s="25">
        <v>2</v>
      </c>
      <c r="F733" s="26">
        <f>IFERROR(IF(VLOOKUP(C733,水车基础信息!B$2:F$10,5,0)=0,"输入水车基础数据",VLOOKUP(C733,水车基础信息!B$2:F$10,5,0)*E733),"输入水车基础数据")</f>
        <v>20.29</v>
      </c>
      <c r="G733" s="7" t="s">
        <v>64</v>
      </c>
      <c r="H733" s="28"/>
      <c r="I733" s="30"/>
      <c r="J733" s="31" t="str">
        <f t="shared" si="89"/>
        <v>202211闽AU9103</v>
      </c>
    </row>
    <row r="734" customFormat="1" ht="20.1" customHeight="1" spans="1:10">
      <c r="A734" s="4">
        <f t="shared" si="91"/>
        <v>733</v>
      </c>
      <c r="B734" s="23">
        <v>44891</v>
      </c>
      <c r="C734" s="5">
        <v>121020</v>
      </c>
      <c r="D734" s="6" t="s">
        <v>74</v>
      </c>
      <c r="E734" s="25">
        <v>5</v>
      </c>
      <c r="F734" s="26">
        <f>IFERROR(IF(VLOOKUP(C734,水车基础信息!B$2:F$10,5,0)=0,"输入水车基础数据",VLOOKUP(C734,水车基础信息!B$2:F$10,5,0)*E734),"输入水车基础数据")</f>
        <v>50.725</v>
      </c>
      <c r="G734" s="7" t="s">
        <v>64</v>
      </c>
      <c r="H734" s="28"/>
      <c r="I734" s="30"/>
      <c r="J734" s="31" t="str">
        <f t="shared" si="89"/>
        <v>202211闽AU9103</v>
      </c>
    </row>
    <row r="735" customFormat="1" ht="20.1" customHeight="1" spans="1:10">
      <c r="A735" s="4">
        <f t="shared" si="91"/>
        <v>734</v>
      </c>
      <c r="B735" s="23">
        <v>44892</v>
      </c>
      <c r="C735" s="5">
        <v>121020</v>
      </c>
      <c r="D735" s="6" t="s">
        <v>74</v>
      </c>
      <c r="E735" s="25">
        <v>7</v>
      </c>
      <c r="F735" s="26">
        <f>IFERROR(IF(VLOOKUP(C735,水车基础信息!B$2:F$10,5,0)=0,"输入水车基础数据",VLOOKUP(C735,水车基础信息!B$2:F$10,5,0)*E735),"输入水车基础数据")</f>
        <v>71.015</v>
      </c>
      <c r="G735" s="7" t="s">
        <v>64</v>
      </c>
      <c r="H735" s="28"/>
      <c r="I735" s="30" t="s">
        <v>673</v>
      </c>
      <c r="J735" s="31" t="str">
        <f t="shared" si="89"/>
        <v>202211闽AU9103</v>
      </c>
    </row>
    <row r="736" customFormat="1" ht="20.1" customHeight="1" spans="1:10">
      <c r="A736" s="4">
        <f t="shared" si="91"/>
        <v>735</v>
      </c>
      <c r="B736" s="23">
        <v>44893</v>
      </c>
      <c r="C736" s="5">
        <v>121020</v>
      </c>
      <c r="D736" s="6" t="s">
        <v>74</v>
      </c>
      <c r="E736" s="25">
        <v>0</v>
      </c>
      <c r="F736" s="26">
        <f>IFERROR(IF(VLOOKUP(C736,水车基础信息!B$2:F$10,5,0)=0,"输入水车基础数据",VLOOKUP(C736,水车基础信息!B$2:F$10,5,0)*E736),"输入水车基础数据")</f>
        <v>0</v>
      </c>
      <c r="G736" s="7" t="s">
        <v>64</v>
      </c>
      <c r="H736" s="28"/>
      <c r="I736" s="30" t="s">
        <v>682</v>
      </c>
      <c r="J736" s="31" t="str">
        <f t="shared" si="89"/>
        <v>202211闽AU9103</v>
      </c>
    </row>
    <row r="737" customFormat="1" ht="20.1" customHeight="1" spans="1:10">
      <c r="A737" s="4">
        <f t="shared" si="91"/>
        <v>736</v>
      </c>
      <c r="B737" s="23">
        <v>44894</v>
      </c>
      <c r="C737" s="5">
        <v>121020</v>
      </c>
      <c r="D737" s="6" t="s">
        <v>74</v>
      </c>
      <c r="E737" s="25">
        <v>6</v>
      </c>
      <c r="F737" s="26">
        <f>IFERROR(IF(VLOOKUP(C737,水车基础信息!B$2:F$10,5,0)=0,"输入水车基础数据",VLOOKUP(C737,水车基础信息!B$2:F$10,5,0)*E737),"输入水车基础数据")</f>
        <v>60.87</v>
      </c>
      <c r="G737" s="7" t="s">
        <v>64</v>
      </c>
      <c r="H737" s="28"/>
      <c r="I737" s="30"/>
      <c r="J737" s="31" t="str">
        <f t="shared" si="89"/>
        <v>202211闽AU9103</v>
      </c>
    </row>
    <row r="738" customFormat="1" ht="20.1" customHeight="1" spans="1:10">
      <c r="A738" s="4">
        <f t="shared" si="91"/>
        <v>737</v>
      </c>
      <c r="B738" s="23">
        <v>44895</v>
      </c>
      <c r="C738" s="5">
        <v>121020</v>
      </c>
      <c r="D738" s="6" t="s">
        <v>74</v>
      </c>
      <c r="E738" s="25">
        <v>7</v>
      </c>
      <c r="F738" s="26">
        <f>IFERROR(IF(VLOOKUP(C738,水车基础信息!B$2:F$10,5,0)=0,"输入水车基础数据",VLOOKUP(C738,水车基础信息!B$2:F$10,5,0)*E738),"输入水车基础数据")</f>
        <v>71.015</v>
      </c>
      <c r="G738" s="7" t="s">
        <v>64</v>
      </c>
      <c r="H738" s="28"/>
      <c r="I738" s="30" t="s">
        <v>680</v>
      </c>
      <c r="J738" s="31" t="str">
        <f t="shared" si="89"/>
        <v>202211闽AU9103</v>
      </c>
    </row>
    <row r="739" customFormat="1" ht="20.1" customHeight="1" spans="1:10">
      <c r="A739" s="4">
        <f t="shared" ref="A739:A748" si="92">ROW()-1</f>
        <v>738</v>
      </c>
      <c r="B739" s="23">
        <v>44866</v>
      </c>
      <c r="C739" s="5">
        <v>121017</v>
      </c>
      <c r="D739" s="6" t="s">
        <v>71</v>
      </c>
      <c r="E739" s="25">
        <v>4</v>
      </c>
      <c r="F739" s="26">
        <f>IFERROR(IF(VLOOKUP(C739,水车基础信息!B$2:F$10,5,0)=0,"输入水车基础数据",VLOOKUP(C739,水车基础信息!B$2:F$10,5,0)*E739),"输入水车基础数据")</f>
        <v>40.58</v>
      </c>
      <c r="G739" s="7" t="s">
        <v>168</v>
      </c>
      <c r="H739" s="28"/>
      <c r="I739" s="30"/>
      <c r="J739" s="31" t="str">
        <f t="shared" si="89"/>
        <v>202211闽AU8195</v>
      </c>
    </row>
    <row r="740" customFormat="1" ht="20.1" customHeight="1" spans="1:10">
      <c r="A740" s="4">
        <f t="shared" si="92"/>
        <v>739</v>
      </c>
      <c r="B740" s="23">
        <v>44867</v>
      </c>
      <c r="C740" s="5">
        <v>121017</v>
      </c>
      <c r="D740" s="6" t="s">
        <v>71</v>
      </c>
      <c r="E740" s="25">
        <v>5</v>
      </c>
      <c r="F740" s="26">
        <f>IFERROR(IF(VLOOKUP(C740,水车基础信息!B$2:F$10,5,0)=0,"输入水车基础数据",VLOOKUP(C740,水车基础信息!B$2:F$10,5,0)*E740),"输入水车基础数据")</f>
        <v>50.725</v>
      </c>
      <c r="G740" s="7" t="s">
        <v>168</v>
      </c>
      <c r="H740" s="28"/>
      <c r="I740" s="30"/>
      <c r="J740" s="31" t="str">
        <f t="shared" si="89"/>
        <v>202211闽AU8195</v>
      </c>
    </row>
    <row r="741" customFormat="1" ht="20.1" customHeight="1" spans="1:10">
      <c r="A741" s="4">
        <f t="shared" si="92"/>
        <v>740</v>
      </c>
      <c r="B741" s="23">
        <v>44868</v>
      </c>
      <c r="C741" s="5">
        <v>121017</v>
      </c>
      <c r="D741" s="6" t="s">
        <v>71</v>
      </c>
      <c r="E741" s="25">
        <v>4</v>
      </c>
      <c r="F741" s="26">
        <f>IFERROR(IF(VLOOKUP(C741,水车基础信息!B$2:F$10,5,0)=0,"输入水车基础数据",VLOOKUP(C741,水车基础信息!B$2:F$10,5,0)*E741),"输入水车基础数据")</f>
        <v>40.58</v>
      </c>
      <c r="G741" s="7" t="s">
        <v>168</v>
      </c>
      <c r="H741" s="28"/>
      <c r="I741" s="30"/>
      <c r="J741" s="31" t="str">
        <f t="shared" si="89"/>
        <v>202211闽AU8195</v>
      </c>
    </row>
    <row r="742" customFormat="1" ht="20.1" customHeight="1" spans="1:10">
      <c r="A742" s="4">
        <f t="shared" si="92"/>
        <v>741</v>
      </c>
      <c r="B742" s="23">
        <v>44869</v>
      </c>
      <c r="C742" s="5">
        <v>121017</v>
      </c>
      <c r="D742" s="6" t="s">
        <v>71</v>
      </c>
      <c r="E742" s="25">
        <v>5</v>
      </c>
      <c r="F742" s="26">
        <f>IFERROR(IF(VLOOKUP(C742,水车基础信息!B$2:F$10,5,0)=0,"输入水车基础数据",VLOOKUP(C742,水车基础信息!B$2:F$10,5,0)*E742),"输入水车基础数据")</f>
        <v>50.725</v>
      </c>
      <c r="G742" s="7" t="s">
        <v>168</v>
      </c>
      <c r="H742" s="28"/>
      <c r="I742" s="30"/>
      <c r="J742" s="31" t="str">
        <f t="shared" si="89"/>
        <v>202211闽AU8195</v>
      </c>
    </row>
    <row r="743" customFormat="1" ht="20.1" customHeight="1" spans="1:10">
      <c r="A743" s="4">
        <f t="shared" si="92"/>
        <v>742</v>
      </c>
      <c r="B743" s="23">
        <v>44870</v>
      </c>
      <c r="C743" s="5">
        <v>121017</v>
      </c>
      <c r="D743" s="6" t="s">
        <v>71</v>
      </c>
      <c r="E743" s="25">
        <v>5</v>
      </c>
      <c r="F743" s="26">
        <f>IFERROR(IF(VLOOKUP(C743,水车基础信息!B$2:F$10,5,0)=0,"输入水车基础数据",VLOOKUP(C743,水车基础信息!B$2:F$10,5,0)*E743),"输入水车基础数据")</f>
        <v>50.725</v>
      </c>
      <c r="G743" s="7" t="s">
        <v>168</v>
      </c>
      <c r="H743" s="28"/>
      <c r="I743" s="30"/>
      <c r="J743" s="31" t="str">
        <f t="shared" si="89"/>
        <v>202211闽AU8195</v>
      </c>
    </row>
    <row r="744" customFormat="1" ht="20.1" customHeight="1" spans="1:10">
      <c r="A744" s="4">
        <f t="shared" si="92"/>
        <v>743</v>
      </c>
      <c r="B744" s="23">
        <v>44871</v>
      </c>
      <c r="C744" s="5">
        <v>121017</v>
      </c>
      <c r="D744" s="6" t="s">
        <v>71</v>
      </c>
      <c r="E744" s="25">
        <v>5</v>
      </c>
      <c r="F744" s="26">
        <f>IFERROR(IF(VLOOKUP(C744,水车基础信息!B$2:F$10,5,0)=0,"输入水车基础数据",VLOOKUP(C744,水车基础信息!B$2:F$10,5,0)*E744),"输入水车基础数据")</f>
        <v>50.725</v>
      </c>
      <c r="G744" s="7" t="s">
        <v>168</v>
      </c>
      <c r="H744" s="28"/>
      <c r="I744" s="30"/>
      <c r="J744" s="31" t="str">
        <f t="shared" si="89"/>
        <v>202211闽AU8195</v>
      </c>
    </row>
    <row r="745" customFormat="1" ht="20.1" customHeight="1" spans="1:10">
      <c r="A745" s="4">
        <f t="shared" si="92"/>
        <v>744</v>
      </c>
      <c r="B745" s="23">
        <v>44872</v>
      </c>
      <c r="C745" s="5">
        <v>121017</v>
      </c>
      <c r="D745" s="6" t="s">
        <v>71</v>
      </c>
      <c r="E745" s="25">
        <v>0</v>
      </c>
      <c r="F745" s="26">
        <f>IFERROR(IF(VLOOKUP(C745,水车基础信息!B$2:F$10,5,0)=0,"输入水车基础数据",VLOOKUP(C745,水车基础信息!B$2:F$10,5,0)*E745),"输入水车基础数据")</f>
        <v>0</v>
      </c>
      <c r="G745" s="7" t="s">
        <v>168</v>
      </c>
      <c r="H745" s="28"/>
      <c r="I745" s="30" t="s">
        <v>682</v>
      </c>
      <c r="J745" s="31" t="str">
        <f t="shared" si="89"/>
        <v>202211闽AU8195</v>
      </c>
    </row>
    <row r="746" customFormat="1" ht="20.1" customHeight="1" spans="1:10">
      <c r="A746" s="4">
        <f t="shared" si="92"/>
        <v>745</v>
      </c>
      <c r="B746" s="23">
        <v>44873</v>
      </c>
      <c r="C746" s="5">
        <v>121017</v>
      </c>
      <c r="D746" s="6" t="s">
        <v>71</v>
      </c>
      <c r="E746" s="25">
        <v>2</v>
      </c>
      <c r="F746" s="26">
        <f>IFERROR(IF(VLOOKUP(C746,水车基础信息!B$2:F$10,5,0)=0,"输入水车基础数据",VLOOKUP(C746,水车基础信息!B$2:F$10,5,0)*E746),"输入水车基础数据")</f>
        <v>20.29</v>
      </c>
      <c r="G746" s="7" t="s">
        <v>168</v>
      </c>
      <c r="H746" s="28"/>
      <c r="I746" s="30"/>
      <c r="J746" s="31" t="str">
        <f t="shared" si="89"/>
        <v>202211闽AU8195</v>
      </c>
    </row>
    <row r="747" customFormat="1" ht="28" customHeight="1" spans="1:10">
      <c r="A747" s="4">
        <f t="shared" si="92"/>
        <v>746</v>
      </c>
      <c r="B747" s="23">
        <v>44874</v>
      </c>
      <c r="C747" s="5">
        <v>121017</v>
      </c>
      <c r="D747" s="6" t="s">
        <v>71</v>
      </c>
      <c r="E747" s="25">
        <v>0</v>
      </c>
      <c r="F747" s="26">
        <f>IFERROR(IF(VLOOKUP(C747,水车基础信息!B$2:F$10,5,0)=0,"输入水车基础数据",VLOOKUP(C747,水车基础信息!B$2:F$10,5,0)*E747),"输入水车基础数据")</f>
        <v>0</v>
      </c>
      <c r="G747" s="7" t="s">
        <v>168</v>
      </c>
      <c r="H747" s="28"/>
      <c r="I747" s="36" t="s">
        <v>683</v>
      </c>
      <c r="J747" s="31" t="str">
        <f t="shared" si="89"/>
        <v>202211闽AU8195</v>
      </c>
    </row>
    <row r="748" customFormat="1" ht="30" customHeight="1" spans="1:10">
      <c r="A748" s="4">
        <f t="shared" si="92"/>
        <v>747</v>
      </c>
      <c r="B748" s="23">
        <v>44875</v>
      </c>
      <c r="C748" s="5">
        <v>121017</v>
      </c>
      <c r="D748" s="6" t="s">
        <v>71</v>
      </c>
      <c r="E748" s="25">
        <v>0</v>
      </c>
      <c r="F748" s="26">
        <f>IFERROR(IF(VLOOKUP(C748,水车基础信息!B$2:F$10,5,0)=0,"输入水车基础数据",VLOOKUP(C748,水车基础信息!B$2:F$10,5,0)*E748),"输入水车基础数据")</f>
        <v>0</v>
      </c>
      <c r="G748" s="7" t="s">
        <v>168</v>
      </c>
      <c r="H748" s="28"/>
      <c r="I748" s="36" t="s">
        <v>683</v>
      </c>
      <c r="J748" s="31" t="str">
        <f t="shared" si="89"/>
        <v>202211闽AU8195</v>
      </c>
    </row>
    <row r="749" customFormat="1" ht="20.1" customHeight="1" spans="1:10">
      <c r="A749" s="4">
        <f t="shared" ref="A749:A758" si="93">ROW()-1</f>
        <v>748</v>
      </c>
      <c r="B749" s="23">
        <v>44876</v>
      </c>
      <c r="C749" s="5">
        <v>121017</v>
      </c>
      <c r="D749" s="6" t="s">
        <v>71</v>
      </c>
      <c r="E749" s="25">
        <v>3</v>
      </c>
      <c r="F749" s="26">
        <f>IFERROR(IF(VLOOKUP(C749,水车基础信息!B$2:F$10,5,0)=0,"输入水车基础数据",VLOOKUP(C749,水车基础信息!B$2:F$10,5,0)*E749),"输入水车基础数据")</f>
        <v>30.435</v>
      </c>
      <c r="G749" s="7" t="s">
        <v>168</v>
      </c>
      <c r="H749" s="28"/>
      <c r="I749" s="30"/>
      <c r="J749" s="31" t="str">
        <f t="shared" si="89"/>
        <v>202211闽AU8195</v>
      </c>
    </row>
    <row r="750" customFormat="1" ht="20.1" customHeight="1" spans="1:10">
      <c r="A750" s="4">
        <f t="shared" si="93"/>
        <v>749</v>
      </c>
      <c r="B750" s="23">
        <v>44877</v>
      </c>
      <c r="C750" s="5">
        <v>121017</v>
      </c>
      <c r="D750" s="6" t="s">
        <v>71</v>
      </c>
      <c r="E750" s="25">
        <v>7</v>
      </c>
      <c r="F750" s="26">
        <f>IFERROR(IF(VLOOKUP(C750,水车基础信息!B$2:F$10,5,0)=0,"输入水车基础数据",VLOOKUP(C750,水车基础信息!B$2:F$10,5,0)*E750),"输入水车基础数据")</f>
        <v>71.015</v>
      </c>
      <c r="G750" s="7" t="s">
        <v>168</v>
      </c>
      <c r="H750" s="28"/>
      <c r="I750" s="30" t="s">
        <v>673</v>
      </c>
      <c r="J750" s="31" t="str">
        <f t="shared" si="89"/>
        <v>202211闽AU8195</v>
      </c>
    </row>
    <row r="751" customFormat="1" ht="20.1" customHeight="1" spans="1:10">
      <c r="A751" s="4">
        <f t="shared" si="93"/>
        <v>750</v>
      </c>
      <c r="B751" s="23">
        <v>44878</v>
      </c>
      <c r="C751" s="5">
        <v>121017</v>
      </c>
      <c r="D751" s="6" t="s">
        <v>71</v>
      </c>
      <c r="E751" s="25">
        <v>3</v>
      </c>
      <c r="F751" s="26">
        <f>IFERROR(IF(VLOOKUP(C751,水车基础信息!B$2:F$10,5,0)=0,"输入水车基础数据",VLOOKUP(C751,水车基础信息!B$2:F$10,5,0)*E751),"输入水车基础数据")</f>
        <v>30.435</v>
      </c>
      <c r="G751" s="7" t="s">
        <v>168</v>
      </c>
      <c r="H751" s="28"/>
      <c r="I751" s="30"/>
      <c r="J751" s="31" t="str">
        <f t="shared" si="89"/>
        <v>202211闽AU8195</v>
      </c>
    </row>
    <row r="752" customFormat="1" ht="20.1" customHeight="1" spans="1:10">
      <c r="A752" s="4">
        <f t="shared" si="93"/>
        <v>751</v>
      </c>
      <c r="B752" s="23">
        <v>44879</v>
      </c>
      <c r="C752" s="5">
        <v>121017</v>
      </c>
      <c r="D752" s="6" t="s">
        <v>71</v>
      </c>
      <c r="E752" s="25">
        <v>3</v>
      </c>
      <c r="F752" s="26">
        <f>IFERROR(IF(VLOOKUP(C752,水车基础信息!B$2:F$10,5,0)=0,"输入水车基础数据",VLOOKUP(C752,水车基础信息!B$2:F$10,5,0)*E752),"输入水车基础数据")</f>
        <v>30.435</v>
      </c>
      <c r="G752" s="7" t="s">
        <v>168</v>
      </c>
      <c r="H752" s="28"/>
      <c r="I752" s="30"/>
      <c r="J752" s="31" t="str">
        <f t="shared" si="89"/>
        <v>202211闽AU8195</v>
      </c>
    </row>
    <row r="753" customFormat="1" ht="20.1" customHeight="1" spans="1:10">
      <c r="A753" s="4">
        <f t="shared" si="93"/>
        <v>752</v>
      </c>
      <c r="B753" s="23">
        <v>44880</v>
      </c>
      <c r="C753" s="5">
        <v>121017</v>
      </c>
      <c r="D753" s="6" t="s">
        <v>71</v>
      </c>
      <c r="E753" s="25">
        <v>3</v>
      </c>
      <c r="F753" s="26">
        <f>IFERROR(IF(VLOOKUP(C753,水车基础信息!B$2:F$10,5,0)=0,"输入水车基础数据",VLOOKUP(C753,水车基础信息!B$2:F$10,5,0)*E753),"输入水车基础数据")</f>
        <v>30.435</v>
      </c>
      <c r="G753" s="7" t="s">
        <v>168</v>
      </c>
      <c r="H753" s="28"/>
      <c r="I753" s="30"/>
      <c r="J753" s="31" t="str">
        <f t="shared" si="89"/>
        <v>202211闽AU8195</v>
      </c>
    </row>
    <row r="754" customFormat="1" ht="20.1" customHeight="1" spans="1:10">
      <c r="A754" s="4">
        <f t="shared" si="93"/>
        <v>753</v>
      </c>
      <c r="B754" s="23">
        <v>44881</v>
      </c>
      <c r="C754" s="5">
        <v>121017</v>
      </c>
      <c r="D754" s="6" t="s">
        <v>71</v>
      </c>
      <c r="E754" s="25">
        <v>3</v>
      </c>
      <c r="F754" s="26">
        <f>IFERROR(IF(VLOOKUP(C754,水车基础信息!B$2:F$10,5,0)=0,"输入水车基础数据",VLOOKUP(C754,水车基础信息!B$2:F$10,5,0)*E754),"输入水车基础数据")</f>
        <v>30.435</v>
      </c>
      <c r="G754" s="7" t="s">
        <v>168</v>
      </c>
      <c r="H754" s="28"/>
      <c r="I754" s="30"/>
      <c r="J754" s="31" t="str">
        <f t="shared" si="89"/>
        <v>202211闽AU8195</v>
      </c>
    </row>
    <row r="755" customFormat="1" ht="20.1" customHeight="1" spans="1:10">
      <c r="A755" s="4">
        <f t="shared" si="93"/>
        <v>754</v>
      </c>
      <c r="B755" s="23">
        <v>44882</v>
      </c>
      <c r="C755" s="5">
        <v>121017</v>
      </c>
      <c r="D755" s="6" t="s">
        <v>71</v>
      </c>
      <c r="E755" s="25">
        <v>0</v>
      </c>
      <c r="F755" s="26">
        <f>IFERROR(IF(VLOOKUP(C755,水车基础信息!B$2:F$10,5,0)=0,"输入水车基础数据",VLOOKUP(C755,水车基础信息!B$2:F$10,5,0)*E755),"输入水车基础数据")</f>
        <v>0</v>
      </c>
      <c r="G755" s="7" t="s">
        <v>168</v>
      </c>
      <c r="H755" s="28"/>
      <c r="I755" s="30" t="s">
        <v>686</v>
      </c>
      <c r="J755" s="31" t="str">
        <f t="shared" si="89"/>
        <v>202211闽AU8195</v>
      </c>
    </row>
    <row r="756" customFormat="1" ht="20.1" customHeight="1" spans="1:10">
      <c r="A756" s="4">
        <f t="shared" si="93"/>
        <v>755</v>
      </c>
      <c r="B756" s="23">
        <v>44883</v>
      </c>
      <c r="C756" s="5">
        <v>121017</v>
      </c>
      <c r="D756" s="6" t="s">
        <v>71</v>
      </c>
      <c r="E756" s="25">
        <v>0</v>
      </c>
      <c r="F756" s="26">
        <f>IFERROR(IF(VLOOKUP(C756,水车基础信息!B$2:F$10,5,0)=0,"输入水车基础数据",VLOOKUP(C756,水车基础信息!B$2:F$10,5,0)*E756),"输入水车基础数据")</f>
        <v>0</v>
      </c>
      <c r="G756" s="7" t="s">
        <v>168</v>
      </c>
      <c r="H756" s="28"/>
      <c r="I756" s="30" t="s">
        <v>686</v>
      </c>
      <c r="J756" s="31" t="str">
        <f t="shared" si="89"/>
        <v>202211闽AU8195</v>
      </c>
    </row>
    <row r="757" customFormat="1" ht="20.1" customHeight="1" spans="1:10">
      <c r="A757" s="4">
        <f t="shared" si="93"/>
        <v>756</v>
      </c>
      <c r="B757" s="23">
        <v>44884</v>
      </c>
      <c r="C757" s="5">
        <v>121017</v>
      </c>
      <c r="D757" s="6" t="s">
        <v>71</v>
      </c>
      <c r="E757" s="25">
        <v>7</v>
      </c>
      <c r="F757" s="26">
        <f>IFERROR(IF(VLOOKUP(C757,水车基础信息!B$2:F$10,5,0)=0,"输入水车基础数据",VLOOKUP(C757,水车基础信息!B$2:F$10,5,0)*E757),"输入水车基础数据")</f>
        <v>71.015</v>
      </c>
      <c r="G757" s="7" t="s">
        <v>168</v>
      </c>
      <c r="H757" s="28"/>
      <c r="I757" s="30" t="s">
        <v>673</v>
      </c>
      <c r="J757" s="31" t="str">
        <f t="shared" si="89"/>
        <v>202211闽AU8195</v>
      </c>
    </row>
    <row r="758" customFormat="1" ht="20.1" customHeight="1" spans="1:10">
      <c r="A758" s="4">
        <f t="shared" si="93"/>
        <v>757</v>
      </c>
      <c r="B758" s="23">
        <v>44885</v>
      </c>
      <c r="C758" s="5">
        <v>121017</v>
      </c>
      <c r="D758" s="6" t="s">
        <v>71</v>
      </c>
      <c r="E758" s="25">
        <v>1</v>
      </c>
      <c r="F758" s="26">
        <f>IFERROR(IF(VLOOKUP(C758,水车基础信息!B$2:F$10,5,0)=0,"输入水车基础数据",VLOOKUP(C758,水车基础信息!B$2:F$10,5,0)*E758),"输入水车基础数据")</f>
        <v>10.145</v>
      </c>
      <c r="G758" s="7" t="s">
        <v>168</v>
      </c>
      <c r="H758" s="28"/>
      <c r="I758" s="30" t="s">
        <v>680</v>
      </c>
      <c r="J758" s="31" t="str">
        <f t="shared" si="89"/>
        <v>202211闽AU8195</v>
      </c>
    </row>
    <row r="759" customFormat="1" ht="20.1" customHeight="1" spans="1:10">
      <c r="A759" s="4">
        <f t="shared" ref="A759:A768" si="94">ROW()-1</f>
        <v>758</v>
      </c>
      <c r="B759" s="23">
        <v>44886</v>
      </c>
      <c r="C759" s="5">
        <v>121017</v>
      </c>
      <c r="D759" s="6" t="s">
        <v>71</v>
      </c>
      <c r="E759" s="25">
        <v>3</v>
      </c>
      <c r="F759" s="26">
        <f>IFERROR(IF(VLOOKUP(C759,水车基础信息!B$2:F$10,5,0)=0,"输入水车基础数据",VLOOKUP(C759,水车基础信息!B$2:F$10,5,0)*E759),"输入水车基础数据")</f>
        <v>30.435</v>
      </c>
      <c r="G759" s="7" t="s">
        <v>168</v>
      </c>
      <c r="H759" s="28"/>
      <c r="I759" s="30" t="s">
        <v>680</v>
      </c>
      <c r="J759" s="31" t="str">
        <f t="shared" si="89"/>
        <v>202211闽AU8195</v>
      </c>
    </row>
    <row r="760" customFormat="1" ht="20.1" customHeight="1" spans="1:10">
      <c r="A760" s="4">
        <f t="shared" si="94"/>
        <v>759</v>
      </c>
      <c r="B760" s="23">
        <v>44887</v>
      </c>
      <c r="C760" s="5">
        <v>121017</v>
      </c>
      <c r="D760" s="6" t="s">
        <v>71</v>
      </c>
      <c r="E760" s="25">
        <v>4</v>
      </c>
      <c r="F760" s="26">
        <f>IFERROR(IF(VLOOKUP(C760,水车基础信息!B$2:F$10,5,0)=0,"输入水车基础数据",VLOOKUP(C760,水车基础信息!B$2:F$10,5,0)*E760),"输入水车基础数据")</f>
        <v>40.58</v>
      </c>
      <c r="G760" s="7" t="s">
        <v>168</v>
      </c>
      <c r="H760" s="28"/>
      <c r="I760" s="30" t="s">
        <v>673</v>
      </c>
      <c r="J760" s="31" t="str">
        <f t="shared" si="89"/>
        <v>202211闽AU8195</v>
      </c>
    </row>
    <row r="761" customFormat="1" ht="20.1" customHeight="1" spans="1:10">
      <c r="A761" s="4">
        <f t="shared" si="94"/>
        <v>760</v>
      </c>
      <c r="B761" s="23">
        <v>44888</v>
      </c>
      <c r="C761" s="5">
        <v>121017</v>
      </c>
      <c r="D761" s="6" t="s">
        <v>71</v>
      </c>
      <c r="E761" s="25">
        <v>1</v>
      </c>
      <c r="F761" s="26">
        <f>IFERROR(IF(VLOOKUP(C761,水车基础信息!B$2:F$10,5,0)=0,"输入水车基础数据",VLOOKUP(C761,水车基础信息!B$2:F$10,5,0)*E761),"输入水车基础数据")</f>
        <v>10.145</v>
      </c>
      <c r="G761" s="7" t="s">
        <v>168</v>
      </c>
      <c r="H761" s="28"/>
      <c r="I761" s="30" t="s">
        <v>672</v>
      </c>
      <c r="J761" s="31" t="str">
        <f t="shared" si="89"/>
        <v>202211闽AU8195</v>
      </c>
    </row>
    <row r="762" customFormat="1" ht="20.1" customHeight="1" spans="1:10">
      <c r="A762" s="4">
        <f t="shared" si="94"/>
        <v>761</v>
      </c>
      <c r="B762" s="23">
        <v>44889</v>
      </c>
      <c r="C762" s="5">
        <v>121017</v>
      </c>
      <c r="D762" s="6" t="s">
        <v>71</v>
      </c>
      <c r="E762" s="25">
        <v>3</v>
      </c>
      <c r="F762" s="26">
        <f>IFERROR(IF(VLOOKUP(C762,水车基础信息!B$2:F$10,5,0)=0,"输入水车基础数据",VLOOKUP(C762,水车基础信息!B$2:F$10,5,0)*E762),"输入水车基础数据")</f>
        <v>30.435</v>
      </c>
      <c r="G762" s="7" t="s">
        <v>168</v>
      </c>
      <c r="H762" s="28"/>
      <c r="I762" s="30"/>
      <c r="J762" s="31" t="str">
        <f t="shared" si="89"/>
        <v>202211闽AU8195</v>
      </c>
    </row>
    <row r="763" customFormat="1" ht="20.1" customHeight="1" spans="1:10">
      <c r="A763" s="4">
        <f t="shared" si="94"/>
        <v>762</v>
      </c>
      <c r="B763" s="23">
        <v>44890</v>
      </c>
      <c r="C763" s="5">
        <v>121017</v>
      </c>
      <c r="D763" s="6" t="s">
        <v>71</v>
      </c>
      <c r="E763" s="25">
        <v>0</v>
      </c>
      <c r="F763" s="26">
        <f>IFERROR(IF(VLOOKUP(C763,水车基础信息!B$2:F$10,5,0)=0,"输入水车基础数据",VLOOKUP(C763,水车基础信息!B$2:F$10,5,0)*E763),"输入水车基础数据")</f>
        <v>0</v>
      </c>
      <c r="G763" s="7" t="s">
        <v>168</v>
      </c>
      <c r="H763" s="28"/>
      <c r="I763" s="30" t="s">
        <v>672</v>
      </c>
      <c r="J763" s="31" t="str">
        <f t="shared" si="89"/>
        <v>202211闽AU8195</v>
      </c>
    </row>
    <row r="764" customFormat="1" ht="20.1" customHeight="1" spans="1:10">
      <c r="A764" s="4">
        <f t="shared" si="94"/>
        <v>763</v>
      </c>
      <c r="B764" s="23">
        <v>44891</v>
      </c>
      <c r="C764" s="5">
        <v>121017</v>
      </c>
      <c r="D764" s="6" t="s">
        <v>71</v>
      </c>
      <c r="E764" s="25">
        <v>3</v>
      </c>
      <c r="F764" s="26">
        <f>IFERROR(IF(VLOOKUP(C764,水车基础信息!B$2:F$10,5,0)=0,"输入水车基础数据",VLOOKUP(C764,水车基础信息!B$2:F$10,5,0)*E764),"输入水车基础数据")</f>
        <v>30.435</v>
      </c>
      <c r="G764" s="7" t="s">
        <v>168</v>
      </c>
      <c r="H764" s="28"/>
      <c r="I764" s="30"/>
      <c r="J764" s="31" t="str">
        <f t="shared" si="89"/>
        <v>202211闽AU8195</v>
      </c>
    </row>
    <row r="765" customFormat="1" ht="20.1" customHeight="1" spans="1:10">
      <c r="A765" s="4">
        <f t="shared" si="94"/>
        <v>764</v>
      </c>
      <c r="B765" s="23">
        <v>44892</v>
      </c>
      <c r="C765" s="5">
        <v>121017</v>
      </c>
      <c r="D765" s="6" t="s">
        <v>71</v>
      </c>
      <c r="E765" s="25">
        <v>3</v>
      </c>
      <c r="F765" s="26">
        <f>IFERROR(IF(VLOOKUP(C765,水车基础信息!B$2:F$10,5,0)=0,"输入水车基础数据",VLOOKUP(C765,水车基础信息!B$2:F$10,5,0)*E765),"输入水车基础数据")</f>
        <v>30.435</v>
      </c>
      <c r="G765" s="7" t="s">
        <v>168</v>
      </c>
      <c r="H765" s="28"/>
      <c r="I765" s="30"/>
      <c r="J765" s="31" t="str">
        <f t="shared" si="89"/>
        <v>202211闽AU8195</v>
      </c>
    </row>
    <row r="766" customFormat="1" ht="20.1" customHeight="1" spans="1:10">
      <c r="A766" s="4">
        <f t="shared" si="94"/>
        <v>765</v>
      </c>
      <c r="B766" s="23">
        <v>44893</v>
      </c>
      <c r="C766" s="5">
        <v>121017</v>
      </c>
      <c r="D766" s="6" t="s">
        <v>71</v>
      </c>
      <c r="E766" s="25">
        <v>0</v>
      </c>
      <c r="F766" s="26">
        <f>IFERROR(IF(VLOOKUP(C766,水车基础信息!B$2:F$10,5,0)=0,"输入水车基础数据",VLOOKUP(C766,水车基础信息!B$2:F$10,5,0)*E766),"输入水车基础数据")</f>
        <v>0</v>
      </c>
      <c r="G766" s="7" t="s">
        <v>168</v>
      </c>
      <c r="H766" s="28"/>
      <c r="I766" s="30" t="s">
        <v>682</v>
      </c>
      <c r="J766" s="31" t="str">
        <f t="shared" si="89"/>
        <v>202211闽AU8195</v>
      </c>
    </row>
    <row r="767" customFormat="1" ht="20.1" customHeight="1" spans="1:10">
      <c r="A767" s="4">
        <f t="shared" si="94"/>
        <v>766</v>
      </c>
      <c r="B767" s="23">
        <v>44894</v>
      </c>
      <c r="C767" s="5">
        <v>121017</v>
      </c>
      <c r="D767" s="6" t="s">
        <v>71</v>
      </c>
      <c r="E767" s="25">
        <v>4</v>
      </c>
      <c r="F767" s="26">
        <f>IFERROR(IF(VLOOKUP(C767,水车基础信息!B$2:F$10,5,0)=0,"输入水车基础数据",VLOOKUP(C767,水车基础信息!B$2:F$10,5,0)*E767),"输入水车基础数据")</f>
        <v>40.58</v>
      </c>
      <c r="G767" s="7" t="s">
        <v>168</v>
      </c>
      <c r="H767" s="28"/>
      <c r="I767" s="30"/>
      <c r="J767" s="31" t="str">
        <f t="shared" si="89"/>
        <v>202211闽AU8195</v>
      </c>
    </row>
    <row r="768" customFormat="1" ht="20.1" customHeight="1" spans="1:10">
      <c r="A768" s="4">
        <f t="shared" si="94"/>
        <v>767</v>
      </c>
      <c r="B768" s="23">
        <v>44895</v>
      </c>
      <c r="C768" s="5">
        <v>121017</v>
      </c>
      <c r="D768" s="6" t="s">
        <v>71</v>
      </c>
      <c r="E768" s="25">
        <v>4</v>
      </c>
      <c r="F768" s="26">
        <f>IFERROR(IF(VLOOKUP(C768,水车基础信息!B$2:F$10,5,0)=0,"输入水车基础数据",VLOOKUP(C768,水车基础信息!B$2:F$10,5,0)*E768),"输入水车基础数据")</f>
        <v>40.58</v>
      </c>
      <c r="G768" s="7" t="s">
        <v>168</v>
      </c>
      <c r="H768" s="28"/>
      <c r="I768" s="30" t="s">
        <v>680</v>
      </c>
      <c r="J768" s="31" t="str">
        <f t="shared" si="89"/>
        <v>202211闽AU8195</v>
      </c>
    </row>
    <row r="769" customFormat="1" ht="20.1" customHeight="1" spans="1:10">
      <c r="A769" s="4">
        <f t="shared" ref="A769:A778" si="95">ROW()-1</f>
        <v>768</v>
      </c>
      <c r="B769" s="23">
        <v>44866</v>
      </c>
      <c r="C769" s="34">
        <v>121019</v>
      </c>
      <c r="D769" s="32" t="s">
        <v>72</v>
      </c>
      <c r="E769" s="25">
        <v>6</v>
      </c>
      <c r="F769" s="26">
        <f>IFERROR(IF(VLOOKUP(C769,水车基础信息!B$2:F$10,5,0)=0,"输入水车基础数据",VLOOKUP(C769,水车基础信息!B$2:F$10,5,0)*E769),"输入水车基础数据")</f>
        <v>60.87</v>
      </c>
      <c r="G769" s="33" t="s">
        <v>345</v>
      </c>
      <c r="H769" s="28"/>
      <c r="I769" s="30"/>
      <c r="J769" s="31" t="str">
        <f t="shared" si="89"/>
        <v>202211闽AU9653</v>
      </c>
    </row>
    <row r="770" customFormat="1" ht="20.1" customHeight="1" spans="1:10">
      <c r="A770" s="4">
        <f t="shared" si="95"/>
        <v>769</v>
      </c>
      <c r="B770" s="23">
        <v>44867</v>
      </c>
      <c r="C770" s="34">
        <v>121020</v>
      </c>
      <c r="D770" s="32" t="s">
        <v>72</v>
      </c>
      <c r="E770" s="25">
        <v>6</v>
      </c>
      <c r="F770" s="26">
        <f>IFERROR(IF(VLOOKUP(C770,水车基础信息!B$2:F$10,5,0)=0,"输入水车基础数据",VLOOKUP(C770,水车基础信息!B$2:F$10,5,0)*E770),"输入水车基础数据")</f>
        <v>60.87</v>
      </c>
      <c r="G770" s="33" t="s">
        <v>345</v>
      </c>
      <c r="H770" s="28"/>
      <c r="I770" s="30"/>
      <c r="J770" s="31" t="str">
        <f t="shared" si="89"/>
        <v>202211闽AU9653</v>
      </c>
    </row>
    <row r="771" customFormat="1" ht="20.1" customHeight="1" spans="1:10">
      <c r="A771" s="4">
        <f t="shared" si="95"/>
        <v>770</v>
      </c>
      <c r="B771" s="23">
        <v>44868</v>
      </c>
      <c r="C771" s="34">
        <v>121021</v>
      </c>
      <c r="D771" s="32" t="s">
        <v>72</v>
      </c>
      <c r="E771" s="25">
        <v>6</v>
      </c>
      <c r="F771" s="26">
        <f>IFERROR(IF(VLOOKUP(C771,水车基础信息!B$2:F$10,5,0)=0,"输入水车基础数据",VLOOKUP(C771,水车基础信息!B$2:F$10,5,0)*E771),"输入水车基础数据")</f>
        <v>60.87</v>
      </c>
      <c r="G771" s="33" t="s">
        <v>345</v>
      </c>
      <c r="H771" s="28"/>
      <c r="I771" s="30"/>
      <c r="J771" s="31" t="str">
        <f t="shared" si="89"/>
        <v>202211闽AU9653</v>
      </c>
    </row>
    <row r="772" customFormat="1" ht="20.1" customHeight="1" spans="1:10">
      <c r="A772" s="4">
        <f t="shared" si="95"/>
        <v>771</v>
      </c>
      <c r="B772" s="23">
        <v>44869</v>
      </c>
      <c r="C772" s="34">
        <v>121019</v>
      </c>
      <c r="D772" s="32" t="s">
        <v>72</v>
      </c>
      <c r="E772" s="25">
        <v>7</v>
      </c>
      <c r="F772" s="26">
        <f>IFERROR(IF(VLOOKUP(C772,水车基础信息!B$2:F$10,5,0)=0,"输入水车基础数据",VLOOKUP(C772,水车基础信息!B$2:F$10,5,0)*E772),"输入水车基础数据")</f>
        <v>71.015</v>
      </c>
      <c r="G772" s="33" t="s">
        <v>345</v>
      </c>
      <c r="H772" s="28"/>
      <c r="I772" s="30"/>
      <c r="J772" s="31" t="str">
        <f t="shared" si="89"/>
        <v>202211闽AU9653</v>
      </c>
    </row>
    <row r="773" customFormat="1" ht="20.1" customHeight="1" spans="1:10">
      <c r="A773" s="4">
        <f t="shared" si="95"/>
        <v>772</v>
      </c>
      <c r="B773" s="23">
        <v>44870</v>
      </c>
      <c r="C773" s="34">
        <v>121019</v>
      </c>
      <c r="D773" s="32" t="s">
        <v>72</v>
      </c>
      <c r="E773" s="25">
        <v>6</v>
      </c>
      <c r="F773" s="26">
        <f>IFERROR(IF(VLOOKUP(C773,水车基础信息!B$2:F$10,5,0)=0,"输入水车基础数据",VLOOKUP(C773,水车基础信息!B$2:F$10,5,0)*E773),"输入水车基础数据")</f>
        <v>60.87</v>
      </c>
      <c r="G773" s="33" t="s">
        <v>345</v>
      </c>
      <c r="H773" s="28"/>
      <c r="I773" s="30"/>
      <c r="J773" s="31" t="str">
        <f t="shared" ref="J773:J836" si="96">YEAR(B773)&amp;MONTH(B773)&amp;D773</f>
        <v>202211闽AU9653</v>
      </c>
    </row>
    <row r="774" customFormat="1" ht="20.1" customHeight="1" spans="1:10">
      <c r="A774" s="4">
        <f t="shared" si="95"/>
        <v>773</v>
      </c>
      <c r="B774" s="23">
        <v>44871</v>
      </c>
      <c r="C774" s="34">
        <v>121019</v>
      </c>
      <c r="D774" s="32" t="s">
        <v>72</v>
      </c>
      <c r="E774" s="25">
        <v>6</v>
      </c>
      <c r="F774" s="26">
        <f>IFERROR(IF(VLOOKUP(C774,水车基础信息!B$2:F$10,5,0)=0,"输入水车基础数据",VLOOKUP(C774,水车基础信息!B$2:F$10,5,0)*E774),"输入水车基础数据")</f>
        <v>60.87</v>
      </c>
      <c r="G774" s="33" t="s">
        <v>345</v>
      </c>
      <c r="H774" s="28"/>
      <c r="I774" s="30"/>
      <c r="J774" s="31" t="str">
        <f t="shared" si="96"/>
        <v>202211闽AU9653</v>
      </c>
    </row>
    <row r="775" customFormat="1" ht="20.1" customHeight="1" spans="1:10">
      <c r="A775" s="4">
        <f t="shared" si="95"/>
        <v>774</v>
      </c>
      <c r="B775" s="23">
        <v>44872</v>
      </c>
      <c r="C775" s="34">
        <v>121019</v>
      </c>
      <c r="D775" s="32" t="s">
        <v>72</v>
      </c>
      <c r="E775" s="25">
        <v>4</v>
      </c>
      <c r="F775" s="26">
        <f>IFERROR(IF(VLOOKUP(C775,水车基础信息!B$2:F$10,5,0)=0,"输入水车基础数据",VLOOKUP(C775,水车基础信息!B$2:F$10,5,0)*E775),"输入水车基础数据")</f>
        <v>40.58</v>
      </c>
      <c r="G775" s="33" t="s">
        <v>345</v>
      </c>
      <c r="H775" s="28"/>
      <c r="I775" s="30"/>
      <c r="J775" s="31" t="str">
        <f t="shared" si="96"/>
        <v>202211闽AU9653</v>
      </c>
    </row>
    <row r="776" customFormat="1" ht="20.1" customHeight="1" spans="1:10">
      <c r="A776" s="4">
        <f t="shared" si="95"/>
        <v>775</v>
      </c>
      <c r="B776" s="23">
        <v>44873</v>
      </c>
      <c r="C776" s="34">
        <v>121019</v>
      </c>
      <c r="D776" s="32" t="s">
        <v>72</v>
      </c>
      <c r="E776" s="25">
        <v>3</v>
      </c>
      <c r="F776" s="26">
        <f>IFERROR(IF(VLOOKUP(C776,水车基础信息!B$2:F$10,5,0)=0,"输入水车基础数据",VLOOKUP(C776,水车基础信息!B$2:F$10,5,0)*E776),"输入水车基础数据")</f>
        <v>30.435</v>
      </c>
      <c r="G776" s="33" t="s">
        <v>345</v>
      </c>
      <c r="H776" s="28"/>
      <c r="I776" s="30"/>
      <c r="J776" s="31" t="str">
        <f t="shared" si="96"/>
        <v>202211闽AU9653</v>
      </c>
    </row>
    <row r="777" customFormat="1" ht="29" customHeight="1" spans="1:10">
      <c r="A777" s="4">
        <f t="shared" si="95"/>
        <v>776</v>
      </c>
      <c r="B777" s="23">
        <v>44874</v>
      </c>
      <c r="C777" s="34">
        <v>121019</v>
      </c>
      <c r="D777" s="32" t="s">
        <v>72</v>
      </c>
      <c r="E777" s="25">
        <v>0</v>
      </c>
      <c r="F777" s="26">
        <f>IFERROR(IF(VLOOKUP(C777,水车基础信息!B$2:F$10,5,0)=0,"输入水车基础数据",VLOOKUP(C777,水车基础信息!B$2:F$10,5,0)*E777),"输入水车基础数据")</f>
        <v>0</v>
      </c>
      <c r="G777" s="33" t="s">
        <v>345</v>
      </c>
      <c r="H777" s="28"/>
      <c r="I777" s="36" t="s">
        <v>683</v>
      </c>
      <c r="J777" s="31" t="str">
        <f t="shared" si="96"/>
        <v>202211闽AU9653</v>
      </c>
    </row>
    <row r="778" customFormat="1" ht="29" customHeight="1" spans="1:10">
      <c r="A778" s="4">
        <f t="shared" si="95"/>
        <v>777</v>
      </c>
      <c r="B778" s="23">
        <v>44875</v>
      </c>
      <c r="C778" s="34">
        <v>121019</v>
      </c>
      <c r="D778" s="32" t="s">
        <v>72</v>
      </c>
      <c r="E778" s="25">
        <v>0</v>
      </c>
      <c r="F778" s="26">
        <f>IFERROR(IF(VLOOKUP(C778,水车基础信息!B$2:F$10,5,0)=0,"输入水车基础数据",VLOOKUP(C778,水车基础信息!B$2:F$10,5,0)*E778),"输入水车基础数据")</f>
        <v>0</v>
      </c>
      <c r="G778" s="33" t="s">
        <v>345</v>
      </c>
      <c r="H778" s="28"/>
      <c r="I778" s="36" t="s">
        <v>683</v>
      </c>
      <c r="J778" s="31" t="str">
        <f t="shared" si="96"/>
        <v>202211闽AU9653</v>
      </c>
    </row>
    <row r="779" customFormat="1" ht="20.1" customHeight="1" spans="1:10">
      <c r="A779" s="4">
        <f t="shared" ref="A779:A788" si="97">ROW()-1</f>
        <v>778</v>
      </c>
      <c r="B779" s="23">
        <v>44876</v>
      </c>
      <c r="C779" s="34">
        <v>121019</v>
      </c>
      <c r="D779" s="32" t="s">
        <v>72</v>
      </c>
      <c r="E779" s="25">
        <v>9</v>
      </c>
      <c r="F779" s="26">
        <f>IFERROR(IF(VLOOKUP(C779,水车基础信息!B$2:F$10,5,0)=0,"输入水车基础数据",VLOOKUP(C779,水车基础信息!B$2:F$10,5,0)*E779),"输入水车基础数据")</f>
        <v>91.305</v>
      </c>
      <c r="G779" s="33" t="s">
        <v>345</v>
      </c>
      <c r="H779" s="28"/>
      <c r="I779" s="30"/>
      <c r="J779" s="31" t="str">
        <f t="shared" si="96"/>
        <v>202211闽AU9653</v>
      </c>
    </row>
    <row r="780" customFormat="1" ht="20.1" customHeight="1" spans="1:10">
      <c r="A780" s="4">
        <f t="shared" si="97"/>
        <v>779</v>
      </c>
      <c r="B780" s="23">
        <v>44877</v>
      </c>
      <c r="C780" s="34">
        <v>121019</v>
      </c>
      <c r="D780" s="32" t="s">
        <v>72</v>
      </c>
      <c r="E780" s="25">
        <v>10</v>
      </c>
      <c r="F780" s="26">
        <f>IFERROR(IF(VLOOKUP(C780,水车基础信息!B$2:F$10,5,0)=0,"输入水车基础数据",VLOOKUP(C780,水车基础信息!B$2:F$10,5,0)*E780),"输入水车基础数据")</f>
        <v>101.45</v>
      </c>
      <c r="G780" s="33" t="s">
        <v>345</v>
      </c>
      <c r="H780" s="28"/>
      <c r="I780" s="30" t="s">
        <v>673</v>
      </c>
      <c r="J780" s="31" t="str">
        <f t="shared" si="96"/>
        <v>202211闽AU9653</v>
      </c>
    </row>
    <row r="781" customFormat="1" ht="20.1" customHeight="1" spans="1:10">
      <c r="A781" s="4">
        <f t="shared" si="97"/>
        <v>780</v>
      </c>
      <c r="B781" s="23">
        <v>44878</v>
      </c>
      <c r="C781" s="34">
        <v>121019</v>
      </c>
      <c r="D781" s="32" t="s">
        <v>72</v>
      </c>
      <c r="E781" s="25">
        <v>7</v>
      </c>
      <c r="F781" s="26">
        <f>IFERROR(IF(VLOOKUP(C781,水车基础信息!B$2:F$10,5,0)=0,"输入水车基础数据",VLOOKUP(C781,水车基础信息!B$2:F$10,5,0)*E781),"输入水车基础数据")</f>
        <v>71.015</v>
      </c>
      <c r="G781" s="33" t="s">
        <v>345</v>
      </c>
      <c r="H781" s="28"/>
      <c r="I781" s="30"/>
      <c r="J781" s="31" t="str">
        <f t="shared" si="96"/>
        <v>202211闽AU9653</v>
      </c>
    </row>
    <row r="782" customFormat="1" ht="20.1" customHeight="1" spans="1:10">
      <c r="A782" s="4">
        <f t="shared" si="97"/>
        <v>781</v>
      </c>
      <c r="B782" s="23">
        <v>44879</v>
      </c>
      <c r="C782" s="34">
        <v>121019</v>
      </c>
      <c r="D782" s="32" t="s">
        <v>72</v>
      </c>
      <c r="E782" s="25">
        <v>7</v>
      </c>
      <c r="F782" s="26">
        <f>IFERROR(IF(VLOOKUP(C782,水车基础信息!B$2:F$10,5,0)=0,"输入水车基础数据",VLOOKUP(C782,水车基础信息!B$2:F$10,5,0)*E782),"输入水车基础数据")</f>
        <v>71.015</v>
      </c>
      <c r="G782" s="33" t="s">
        <v>345</v>
      </c>
      <c r="H782" s="28"/>
      <c r="I782" s="30"/>
      <c r="J782" s="31" t="str">
        <f t="shared" si="96"/>
        <v>202211闽AU9653</v>
      </c>
    </row>
    <row r="783" customFormat="1" ht="20.1" customHeight="1" spans="1:10">
      <c r="A783" s="4">
        <f t="shared" si="97"/>
        <v>782</v>
      </c>
      <c r="B783" s="23">
        <v>44880</v>
      </c>
      <c r="C783" s="34">
        <v>121019</v>
      </c>
      <c r="D783" s="32" t="s">
        <v>72</v>
      </c>
      <c r="E783" s="25">
        <v>7</v>
      </c>
      <c r="F783" s="26">
        <f>IFERROR(IF(VLOOKUP(C783,水车基础信息!B$2:F$10,5,0)=0,"输入水车基础数据",VLOOKUP(C783,水车基础信息!B$2:F$10,5,0)*E783),"输入水车基础数据")</f>
        <v>71.015</v>
      </c>
      <c r="G783" s="33" t="s">
        <v>345</v>
      </c>
      <c r="H783" s="28"/>
      <c r="I783" s="30"/>
      <c r="J783" s="31" t="str">
        <f t="shared" si="96"/>
        <v>202211闽AU9653</v>
      </c>
    </row>
    <row r="784" customFormat="1" ht="20.1" customHeight="1" spans="1:10">
      <c r="A784" s="4">
        <f t="shared" si="97"/>
        <v>783</v>
      </c>
      <c r="B784" s="23">
        <v>44881</v>
      </c>
      <c r="C784" s="34">
        <v>121019</v>
      </c>
      <c r="D784" s="32" t="s">
        <v>72</v>
      </c>
      <c r="E784" s="25">
        <v>6</v>
      </c>
      <c r="F784" s="26">
        <f>IFERROR(IF(VLOOKUP(C784,水车基础信息!B$2:F$10,5,0)=0,"输入水车基础数据",VLOOKUP(C784,水车基础信息!B$2:F$10,5,0)*E784),"输入水车基础数据")</f>
        <v>60.87</v>
      </c>
      <c r="G784" s="33" t="s">
        <v>345</v>
      </c>
      <c r="H784" s="28"/>
      <c r="I784" s="30"/>
      <c r="J784" s="31" t="str">
        <f t="shared" si="96"/>
        <v>202211闽AU9653</v>
      </c>
    </row>
    <row r="785" customFormat="1" ht="28" customHeight="1" spans="1:10">
      <c r="A785" s="4">
        <f t="shared" si="97"/>
        <v>784</v>
      </c>
      <c r="B785" s="23">
        <v>44882</v>
      </c>
      <c r="C785" s="34">
        <v>121019</v>
      </c>
      <c r="D785" s="32" t="s">
        <v>72</v>
      </c>
      <c r="E785" s="25">
        <v>4</v>
      </c>
      <c r="F785" s="26">
        <f>IFERROR(IF(VLOOKUP(C785,水车基础信息!B$2:F$10,5,0)=0,"输入水车基础数据",VLOOKUP(C785,水车基础信息!B$2:F$10,5,0)*E785),"输入水车基础数据")</f>
        <v>40.58</v>
      </c>
      <c r="G785" s="33" t="s">
        <v>345</v>
      </c>
      <c r="H785" s="28"/>
      <c r="I785" s="36" t="s">
        <v>684</v>
      </c>
      <c r="J785" s="31" t="str">
        <f t="shared" si="96"/>
        <v>202211闽AU9653</v>
      </c>
    </row>
    <row r="786" customFormat="1" ht="33" customHeight="1" spans="1:10">
      <c r="A786" s="4">
        <f t="shared" si="97"/>
        <v>785</v>
      </c>
      <c r="B786" s="23">
        <v>44883</v>
      </c>
      <c r="C786" s="34">
        <v>121019</v>
      </c>
      <c r="D786" s="32" t="s">
        <v>72</v>
      </c>
      <c r="E786" s="25">
        <v>3</v>
      </c>
      <c r="F786" s="26">
        <f>IFERROR(IF(VLOOKUP(C786,水车基础信息!B$2:F$10,5,0)=0,"输入水车基础数据",VLOOKUP(C786,水车基础信息!B$2:F$10,5,0)*E786),"输入水车基础数据")</f>
        <v>30.435</v>
      </c>
      <c r="G786" s="33" t="s">
        <v>345</v>
      </c>
      <c r="H786" s="28"/>
      <c r="I786" s="36" t="s">
        <v>687</v>
      </c>
      <c r="J786" s="31" t="str">
        <f t="shared" si="96"/>
        <v>202211闽AU9653</v>
      </c>
    </row>
    <row r="787" customFormat="1" ht="20.1" customHeight="1" spans="1:10">
      <c r="A787" s="4">
        <f t="shared" si="97"/>
        <v>786</v>
      </c>
      <c r="B787" s="23">
        <v>44884</v>
      </c>
      <c r="C787" s="34">
        <v>121019</v>
      </c>
      <c r="D787" s="32" t="s">
        <v>72</v>
      </c>
      <c r="E787" s="25">
        <v>10</v>
      </c>
      <c r="F787" s="26">
        <f>IFERROR(IF(VLOOKUP(C787,水车基础信息!B$2:F$10,5,0)=0,"输入水车基础数据",VLOOKUP(C787,水车基础信息!B$2:F$10,5,0)*E787),"输入水车基础数据")</f>
        <v>101.45</v>
      </c>
      <c r="G787" s="33" t="s">
        <v>345</v>
      </c>
      <c r="H787" s="28"/>
      <c r="I787" s="30" t="s">
        <v>673</v>
      </c>
      <c r="J787" s="31" t="str">
        <f t="shared" si="96"/>
        <v>202211闽AU9653</v>
      </c>
    </row>
    <row r="788" customFormat="1" ht="20.1" customHeight="1" spans="1:10">
      <c r="A788" s="4">
        <f t="shared" si="97"/>
        <v>787</v>
      </c>
      <c r="B788" s="23">
        <v>44885</v>
      </c>
      <c r="C788" s="34">
        <v>121019</v>
      </c>
      <c r="D788" s="32" t="s">
        <v>72</v>
      </c>
      <c r="E788" s="25">
        <v>6</v>
      </c>
      <c r="F788" s="26">
        <f>IFERROR(IF(VLOOKUP(C788,水车基础信息!B$2:F$10,5,0)=0,"输入水车基础数据",VLOOKUP(C788,水车基础信息!B$2:F$10,5,0)*E788),"输入水车基础数据")</f>
        <v>60.87</v>
      </c>
      <c r="G788" s="33" t="s">
        <v>345</v>
      </c>
      <c r="H788" s="28"/>
      <c r="I788" s="30"/>
      <c r="J788" s="31" t="str">
        <f t="shared" si="96"/>
        <v>202211闽AU9653</v>
      </c>
    </row>
    <row r="789" customFormat="1" ht="20.1" customHeight="1" spans="1:10">
      <c r="A789" s="4">
        <f t="shared" ref="A789:A798" si="98">ROW()-1</f>
        <v>788</v>
      </c>
      <c r="B789" s="23">
        <v>44886</v>
      </c>
      <c r="C789" s="34">
        <v>121019</v>
      </c>
      <c r="D789" s="32" t="s">
        <v>72</v>
      </c>
      <c r="E789" s="25">
        <v>7</v>
      </c>
      <c r="F789" s="26">
        <f>IFERROR(IF(VLOOKUP(C789,水车基础信息!B$2:F$10,5,0)=0,"输入水车基础数据",VLOOKUP(C789,水车基础信息!B$2:F$10,5,0)*E789),"输入水车基础数据")</f>
        <v>71.015</v>
      </c>
      <c r="G789" s="33" t="s">
        <v>345</v>
      </c>
      <c r="H789" s="28"/>
      <c r="I789" s="30"/>
      <c r="J789" s="31" t="str">
        <f t="shared" si="96"/>
        <v>202211闽AU9653</v>
      </c>
    </row>
    <row r="790" customFormat="1" ht="20.1" customHeight="1" spans="1:10">
      <c r="A790" s="4">
        <f t="shared" si="98"/>
        <v>789</v>
      </c>
      <c r="B790" s="23">
        <v>44887</v>
      </c>
      <c r="C790" s="34">
        <v>121019</v>
      </c>
      <c r="D790" s="32" t="s">
        <v>72</v>
      </c>
      <c r="E790" s="25">
        <v>6</v>
      </c>
      <c r="F790" s="26">
        <f>IFERROR(IF(VLOOKUP(C790,水车基础信息!B$2:F$10,5,0)=0,"输入水车基础数据",VLOOKUP(C790,水车基础信息!B$2:F$10,5,0)*E790),"输入水车基础数据")</f>
        <v>60.87</v>
      </c>
      <c r="G790" s="33" t="s">
        <v>345</v>
      </c>
      <c r="H790" s="28"/>
      <c r="I790" s="30"/>
      <c r="J790" s="31" t="str">
        <f t="shared" si="96"/>
        <v>202211闽AU9653</v>
      </c>
    </row>
    <row r="791" customFormat="1" ht="20.1" customHeight="1" spans="1:10">
      <c r="A791" s="4">
        <f t="shared" si="98"/>
        <v>790</v>
      </c>
      <c r="B791" s="23">
        <v>44888</v>
      </c>
      <c r="C791" s="34">
        <v>121019</v>
      </c>
      <c r="D791" s="32" t="s">
        <v>72</v>
      </c>
      <c r="E791" s="25">
        <v>6</v>
      </c>
      <c r="F791" s="26">
        <f>IFERROR(IF(VLOOKUP(C791,水车基础信息!B$2:F$10,5,0)=0,"输入水车基础数据",VLOOKUP(C791,水车基础信息!B$2:F$10,5,0)*E791),"输入水车基础数据")</f>
        <v>60.87</v>
      </c>
      <c r="G791" s="33" t="s">
        <v>345</v>
      </c>
      <c r="H791" s="28"/>
      <c r="I791" s="30"/>
      <c r="J791" s="31" t="str">
        <f t="shared" si="96"/>
        <v>202211闽AU9653</v>
      </c>
    </row>
    <row r="792" customFormat="1" ht="20.1" customHeight="1" spans="1:10">
      <c r="A792" s="4">
        <f t="shared" si="98"/>
        <v>791</v>
      </c>
      <c r="B792" s="23">
        <v>44889</v>
      </c>
      <c r="C792" s="34">
        <v>121019</v>
      </c>
      <c r="D792" s="32" t="s">
        <v>72</v>
      </c>
      <c r="E792" s="25">
        <v>5</v>
      </c>
      <c r="F792" s="26">
        <f>IFERROR(IF(VLOOKUP(C792,水车基础信息!B$2:F$10,5,0)=0,"输入水车基础数据",VLOOKUP(C792,水车基础信息!B$2:F$10,5,0)*E792),"输入水车基础数据")</f>
        <v>50.725</v>
      </c>
      <c r="G792" s="33" t="s">
        <v>345</v>
      </c>
      <c r="H792" s="28"/>
      <c r="I792" s="30"/>
      <c r="J792" s="31" t="str">
        <f t="shared" si="96"/>
        <v>202211闽AU9653</v>
      </c>
    </row>
    <row r="793" customFormat="1" ht="20.1" customHeight="1" spans="1:10">
      <c r="A793" s="4">
        <f t="shared" si="98"/>
        <v>792</v>
      </c>
      <c r="B793" s="23">
        <v>44890</v>
      </c>
      <c r="C793" s="34">
        <v>121019</v>
      </c>
      <c r="D793" s="32" t="s">
        <v>72</v>
      </c>
      <c r="E793" s="25">
        <v>6</v>
      </c>
      <c r="F793" s="26">
        <f>IFERROR(IF(VLOOKUP(C793,水车基础信息!B$2:F$10,5,0)=0,"输入水车基础数据",VLOOKUP(C793,水车基础信息!B$2:F$10,5,0)*E793),"输入水车基础数据")</f>
        <v>60.87</v>
      </c>
      <c r="G793" s="33" t="s">
        <v>345</v>
      </c>
      <c r="H793" s="28"/>
      <c r="I793" s="30"/>
      <c r="J793" s="31" t="str">
        <f t="shared" si="96"/>
        <v>202211闽AU9653</v>
      </c>
    </row>
    <row r="794" customFormat="1" ht="20.1" customHeight="1" spans="1:10">
      <c r="A794" s="4">
        <f t="shared" si="98"/>
        <v>793</v>
      </c>
      <c r="B794" s="23">
        <v>44891</v>
      </c>
      <c r="C794" s="34">
        <v>121019</v>
      </c>
      <c r="D794" s="32" t="s">
        <v>72</v>
      </c>
      <c r="E794" s="25">
        <v>6</v>
      </c>
      <c r="F794" s="26">
        <f>IFERROR(IF(VLOOKUP(C794,水车基础信息!B$2:F$10,5,0)=0,"输入水车基础数据",VLOOKUP(C794,水车基础信息!B$2:F$10,5,0)*E794),"输入水车基础数据")</f>
        <v>60.87</v>
      </c>
      <c r="G794" s="33" t="s">
        <v>345</v>
      </c>
      <c r="H794" s="28"/>
      <c r="I794" s="30"/>
      <c r="J794" s="31" t="str">
        <f t="shared" si="96"/>
        <v>202211闽AU9653</v>
      </c>
    </row>
    <row r="795" customFormat="1" ht="20.1" customHeight="1" spans="1:10">
      <c r="A795" s="4">
        <f t="shared" si="98"/>
        <v>794</v>
      </c>
      <c r="B795" s="23">
        <v>44892</v>
      </c>
      <c r="C795" s="34">
        <v>121019</v>
      </c>
      <c r="D795" s="32" t="s">
        <v>72</v>
      </c>
      <c r="E795" s="25">
        <v>7</v>
      </c>
      <c r="F795" s="26">
        <f>IFERROR(IF(VLOOKUP(C795,水车基础信息!B$2:F$10,5,0)=0,"输入水车基础数据",VLOOKUP(C795,水车基础信息!B$2:F$10,5,0)*E795),"输入水车基础数据")</f>
        <v>71.015</v>
      </c>
      <c r="G795" s="33" t="s">
        <v>345</v>
      </c>
      <c r="H795" s="28"/>
      <c r="I795" s="30" t="s">
        <v>680</v>
      </c>
      <c r="J795" s="31" t="str">
        <f t="shared" si="96"/>
        <v>202211闽AU9653</v>
      </c>
    </row>
    <row r="796" customFormat="1" ht="20.1" customHeight="1" spans="1:10">
      <c r="A796" s="4">
        <f t="shared" si="98"/>
        <v>795</v>
      </c>
      <c r="B796" s="23">
        <v>44893</v>
      </c>
      <c r="C796" s="34">
        <v>121019</v>
      </c>
      <c r="D796" s="32" t="s">
        <v>72</v>
      </c>
      <c r="E796" s="25">
        <v>0</v>
      </c>
      <c r="F796" s="26">
        <f>IFERROR(IF(VLOOKUP(C796,水车基础信息!B$2:F$10,5,0)=0,"输入水车基础数据",VLOOKUP(C796,水车基础信息!B$2:F$10,5,0)*E796),"输入水车基础数据")</f>
        <v>0</v>
      </c>
      <c r="G796" s="33" t="s">
        <v>345</v>
      </c>
      <c r="H796" s="28"/>
      <c r="I796" s="30" t="s">
        <v>682</v>
      </c>
      <c r="J796" s="31" t="str">
        <f t="shared" si="96"/>
        <v>202211闽AU9653</v>
      </c>
    </row>
    <row r="797" customFormat="1" ht="20.1" customHeight="1" spans="1:10">
      <c r="A797" s="4">
        <f t="shared" si="98"/>
        <v>796</v>
      </c>
      <c r="B797" s="23">
        <v>44894</v>
      </c>
      <c r="C797" s="34">
        <v>121019</v>
      </c>
      <c r="D797" s="32" t="s">
        <v>72</v>
      </c>
      <c r="E797" s="25">
        <v>5</v>
      </c>
      <c r="F797" s="26">
        <f>IFERROR(IF(VLOOKUP(C797,水车基础信息!B$2:F$10,5,0)=0,"输入水车基础数据",VLOOKUP(C797,水车基础信息!B$2:F$10,5,0)*E797),"输入水车基础数据")</f>
        <v>50.725</v>
      </c>
      <c r="G797" s="33" t="s">
        <v>345</v>
      </c>
      <c r="H797" s="28"/>
      <c r="I797" s="30"/>
      <c r="J797" s="31" t="str">
        <f t="shared" si="96"/>
        <v>202211闽AU9653</v>
      </c>
    </row>
    <row r="798" customFormat="1" ht="20.1" customHeight="1" spans="1:10">
      <c r="A798" s="4">
        <f t="shared" si="98"/>
        <v>797</v>
      </c>
      <c r="B798" s="23">
        <v>44895</v>
      </c>
      <c r="C798" s="34">
        <v>121019</v>
      </c>
      <c r="D798" s="32" t="s">
        <v>72</v>
      </c>
      <c r="E798" s="25">
        <v>6</v>
      </c>
      <c r="F798" s="26">
        <f>IFERROR(IF(VLOOKUP(C798,水车基础信息!B$2:F$10,5,0)=0,"输入水车基础数据",VLOOKUP(C798,水车基础信息!B$2:F$10,5,0)*E798),"输入水车基础数据")</f>
        <v>60.87</v>
      </c>
      <c r="G798" s="33" t="s">
        <v>345</v>
      </c>
      <c r="H798" s="28"/>
      <c r="I798" s="30"/>
      <c r="J798" s="31" t="str">
        <f t="shared" si="96"/>
        <v>202211闽AU9653</v>
      </c>
    </row>
    <row r="799" customFormat="1" ht="20.1" customHeight="1" spans="1:10">
      <c r="A799" s="4">
        <f t="shared" ref="A799:A808" si="99">ROW()-1</f>
        <v>798</v>
      </c>
      <c r="B799" s="23">
        <v>44866</v>
      </c>
      <c r="C799" s="5">
        <v>121018</v>
      </c>
      <c r="D799" s="6" t="s">
        <v>68</v>
      </c>
      <c r="E799" s="25">
        <v>3</v>
      </c>
      <c r="F799" s="26">
        <f>IFERROR(IF(VLOOKUP(C799,水车基础信息!B$2:F$10,5,0)=0,"输入水车基础数据",VLOOKUP(C799,水车基础信息!B$2:F$10,5,0)*E799),"输入水车基础数据")</f>
        <v>30.435</v>
      </c>
      <c r="G799" s="7" t="s">
        <v>62</v>
      </c>
      <c r="H799" s="28"/>
      <c r="I799" s="30"/>
      <c r="J799" s="31" t="str">
        <f t="shared" si="96"/>
        <v>202211闽AU7993</v>
      </c>
    </row>
    <row r="800" customFormat="1" ht="20.1" customHeight="1" spans="1:10">
      <c r="A800" s="4">
        <f t="shared" si="99"/>
        <v>799</v>
      </c>
      <c r="B800" s="23">
        <v>44867</v>
      </c>
      <c r="C800" s="5">
        <v>121018</v>
      </c>
      <c r="D800" s="6" t="s">
        <v>68</v>
      </c>
      <c r="E800" s="25">
        <v>4</v>
      </c>
      <c r="F800" s="26">
        <f>IFERROR(IF(VLOOKUP(C800,水车基础信息!B$2:F$10,5,0)=0,"输入水车基础数据",VLOOKUP(C800,水车基础信息!B$2:F$10,5,0)*E800),"输入水车基础数据")</f>
        <v>40.58</v>
      </c>
      <c r="G800" s="7" t="s">
        <v>62</v>
      </c>
      <c r="H800" s="28"/>
      <c r="I800" s="30"/>
      <c r="J800" s="31" t="str">
        <f t="shared" si="96"/>
        <v>202211闽AU7993</v>
      </c>
    </row>
    <row r="801" customFormat="1" ht="20.1" customHeight="1" spans="1:10">
      <c r="A801" s="4">
        <f t="shared" si="99"/>
        <v>800</v>
      </c>
      <c r="B801" s="23">
        <v>44868</v>
      </c>
      <c r="C801" s="5">
        <v>121018</v>
      </c>
      <c r="D801" s="6" t="s">
        <v>68</v>
      </c>
      <c r="E801" s="25">
        <v>3</v>
      </c>
      <c r="F801" s="26">
        <f>IFERROR(IF(VLOOKUP(C801,水车基础信息!B$2:F$10,5,0)=0,"输入水车基础数据",VLOOKUP(C801,水车基础信息!B$2:F$10,5,0)*E801),"输入水车基础数据")</f>
        <v>30.435</v>
      </c>
      <c r="G801" s="7" t="s">
        <v>62</v>
      </c>
      <c r="H801" s="28"/>
      <c r="I801" s="30"/>
      <c r="J801" s="31" t="str">
        <f t="shared" si="96"/>
        <v>202211闽AU7993</v>
      </c>
    </row>
    <row r="802" customFormat="1" ht="20.1" customHeight="1" spans="1:10">
      <c r="A802" s="4">
        <f t="shared" si="99"/>
        <v>801</v>
      </c>
      <c r="B802" s="23">
        <v>44869</v>
      </c>
      <c r="C802" s="5">
        <v>121018</v>
      </c>
      <c r="D802" s="6" t="s">
        <v>68</v>
      </c>
      <c r="E802" s="25">
        <v>4</v>
      </c>
      <c r="F802" s="26">
        <f>IFERROR(IF(VLOOKUP(C802,水车基础信息!B$2:F$10,5,0)=0,"输入水车基础数据",VLOOKUP(C802,水车基础信息!B$2:F$10,5,0)*E802),"输入水车基础数据")</f>
        <v>40.58</v>
      </c>
      <c r="G802" s="7" t="s">
        <v>62</v>
      </c>
      <c r="H802" s="28"/>
      <c r="I802" s="30" t="s">
        <v>680</v>
      </c>
      <c r="J802" s="31" t="str">
        <f t="shared" si="96"/>
        <v>202211闽AU7993</v>
      </c>
    </row>
    <row r="803" customFormat="1" ht="20.1" customHeight="1" spans="1:10">
      <c r="A803" s="4">
        <f t="shared" si="99"/>
        <v>802</v>
      </c>
      <c r="B803" s="23">
        <v>44870</v>
      </c>
      <c r="C803" s="5">
        <v>121018</v>
      </c>
      <c r="D803" s="6" t="s">
        <v>68</v>
      </c>
      <c r="E803" s="25">
        <v>3</v>
      </c>
      <c r="F803" s="26">
        <f>IFERROR(IF(VLOOKUP(C803,水车基础信息!B$2:F$10,5,0)=0,"输入水车基础数据",VLOOKUP(C803,水车基础信息!B$2:F$10,5,0)*E803),"输入水车基础数据")</f>
        <v>30.435</v>
      </c>
      <c r="G803" s="7" t="s">
        <v>62</v>
      </c>
      <c r="H803" s="28"/>
      <c r="I803" s="30"/>
      <c r="J803" s="31" t="str">
        <f t="shared" si="96"/>
        <v>202211闽AU7993</v>
      </c>
    </row>
    <row r="804" customFormat="1" ht="20.1" customHeight="1" spans="1:10">
      <c r="A804" s="4">
        <f t="shared" si="99"/>
        <v>803</v>
      </c>
      <c r="B804" s="23">
        <v>44871</v>
      </c>
      <c r="C804" s="5">
        <v>121018</v>
      </c>
      <c r="D804" s="6" t="s">
        <v>68</v>
      </c>
      <c r="E804" s="25">
        <v>3</v>
      </c>
      <c r="F804" s="26">
        <f>IFERROR(IF(VLOOKUP(C804,水车基础信息!B$2:F$10,5,0)=0,"输入水车基础数据",VLOOKUP(C804,水车基础信息!B$2:F$10,5,0)*E804),"输入水车基础数据")</f>
        <v>30.435</v>
      </c>
      <c r="G804" s="7" t="s">
        <v>62</v>
      </c>
      <c r="H804" s="28"/>
      <c r="I804" s="30"/>
      <c r="J804" s="31" t="str">
        <f t="shared" si="96"/>
        <v>202211闽AU7993</v>
      </c>
    </row>
    <row r="805" customFormat="1" ht="20.1" customHeight="1" spans="1:10">
      <c r="A805" s="4">
        <f t="shared" si="99"/>
        <v>804</v>
      </c>
      <c r="B805" s="23">
        <v>44872</v>
      </c>
      <c r="C805" s="5">
        <v>121018</v>
      </c>
      <c r="D805" s="6" t="s">
        <v>68</v>
      </c>
      <c r="E805" s="25">
        <v>3</v>
      </c>
      <c r="F805" s="26">
        <f>IFERROR(IF(VLOOKUP(C805,水车基础信息!B$2:F$10,5,0)=0,"输入水车基础数据",VLOOKUP(C805,水车基础信息!B$2:F$10,5,0)*E805),"输入水车基础数据")</f>
        <v>30.435</v>
      </c>
      <c r="G805" s="7" t="s">
        <v>62</v>
      </c>
      <c r="H805" s="28"/>
      <c r="I805" s="30"/>
      <c r="J805" s="31" t="str">
        <f t="shared" si="96"/>
        <v>202211闽AU7993</v>
      </c>
    </row>
    <row r="806" customFormat="1" ht="20.1" customHeight="1" spans="1:10">
      <c r="A806" s="4">
        <f t="shared" si="99"/>
        <v>805</v>
      </c>
      <c r="B806" s="23">
        <v>44873</v>
      </c>
      <c r="C806" s="5">
        <v>121018</v>
      </c>
      <c r="D806" s="6" t="s">
        <v>68</v>
      </c>
      <c r="E806" s="25">
        <v>0</v>
      </c>
      <c r="F806" s="26">
        <f>IFERROR(IF(VLOOKUP(C806,水车基础信息!B$2:F$10,5,0)=0,"输入水车基础数据",VLOOKUP(C806,水车基础信息!B$2:F$10,5,0)*E806),"输入水车基础数据")</f>
        <v>0</v>
      </c>
      <c r="G806" s="7" t="s">
        <v>62</v>
      </c>
      <c r="H806" s="28"/>
      <c r="I806" s="30"/>
      <c r="J806" s="31" t="str">
        <f t="shared" si="96"/>
        <v>202211闽AU7993</v>
      </c>
    </row>
    <row r="807" customFormat="1" ht="28" customHeight="1" spans="1:10">
      <c r="A807" s="4">
        <f t="shared" si="99"/>
        <v>806</v>
      </c>
      <c r="B807" s="23">
        <v>44874</v>
      </c>
      <c r="C807" s="5">
        <v>121018</v>
      </c>
      <c r="D807" s="6" t="s">
        <v>68</v>
      </c>
      <c r="E807" s="25">
        <v>0</v>
      </c>
      <c r="F807" s="26">
        <f>IFERROR(IF(VLOOKUP(C807,水车基础信息!B$2:F$10,5,0)=0,"输入水车基础数据",VLOOKUP(C807,水车基础信息!B$2:F$10,5,0)*E807),"输入水车基础数据")</f>
        <v>0</v>
      </c>
      <c r="G807" s="7" t="s">
        <v>62</v>
      </c>
      <c r="H807" s="28"/>
      <c r="I807" s="36" t="s">
        <v>683</v>
      </c>
      <c r="J807" s="31" t="str">
        <f t="shared" si="96"/>
        <v>202211闽AU7993</v>
      </c>
    </row>
    <row r="808" customFormat="1" ht="32" customHeight="1" spans="1:10">
      <c r="A808" s="4">
        <f t="shared" si="99"/>
        <v>807</v>
      </c>
      <c r="B808" s="23">
        <v>44875</v>
      </c>
      <c r="C808" s="5">
        <v>121018</v>
      </c>
      <c r="D808" s="6" t="s">
        <v>68</v>
      </c>
      <c r="E808" s="25">
        <v>0</v>
      </c>
      <c r="F808" s="26">
        <f>IFERROR(IF(VLOOKUP(C808,水车基础信息!B$2:F$10,5,0)=0,"输入水车基础数据",VLOOKUP(C808,水车基础信息!B$2:F$10,5,0)*E808),"输入水车基础数据")</f>
        <v>0</v>
      </c>
      <c r="G808" s="7" t="s">
        <v>62</v>
      </c>
      <c r="H808" s="28"/>
      <c r="I808" s="36" t="s">
        <v>683</v>
      </c>
      <c r="J808" s="31" t="str">
        <f t="shared" si="96"/>
        <v>202211闽AU7993</v>
      </c>
    </row>
    <row r="809" customFormat="1" ht="20.1" customHeight="1" spans="1:10">
      <c r="A809" s="4">
        <f t="shared" ref="A809:A818" si="100">ROW()-1</f>
        <v>808</v>
      </c>
      <c r="B809" s="23">
        <v>44876</v>
      </c>
      <c r="C809" s="5">
        <v>121018</v>
      </c>
      <c r="D809" s="6" t="s">
        <v>68</v>
      </c>
      <c r="E809" s="25">
        <v>6</v>
      </c>
      <c r="F809" s="26">
        <f>IFERROR(IF(VLOOKUP(C809,水车基础信息!B$2:F$10,5,0)=0,"输入水车基础数据",VLOOKUP(C809,水车基础信息!B$2:F$10,5,0)*E809),"输入水车基础数据")</f>
        <v>60.87</v>
      </c>
      <c r="G809" s="7" t="s">
        <v>62</v>
      </c>
      <c r="H809" s="28"/>
      <c r="I809" s="30"/>
      <c r="J809" s="31" t="str">
        <f t="shared" si="96"/>
        <v>202211闽AU7993</v>
      </c>
    </row>
    <row r="810" customFormat="1" ht="20.1" customHeight="1" spans="1:10">
      <c r="A810" s="4">
        <f t="shared" si="100"/>
        <v>809</v>
      </c>
      <c r="B810" s="23">
        <v>44877</v>
      </c>
      <c r="C810" s="5">
        <v>121018</v>
      </c>
      <c r="D810" s="6" t="s">
        <v>68</v>
      </c>
      <c r="E810" s="25">
        <v>8</v>
      </c>
      <c r="F810" s="26">
        <f>IFERROR(IF(VLOOKUP(C810,水车基础信息!B$2:F$10,5,0)=0,"输入水车基础数据",VLOOKUP(C810,水车基础信息!B$2:F$10,5,0)*E810),"输入水车基础数据")</f>
        <v>81.16</v>
      </c>
      <c r="G810" s="7" t="s">
        <v>62</v>
      </c>
      <c r="H810" s="28"/>
      <c r="I810" s="30" t="s">
        <v>673</v>
      </c>
      <c r="J810" s="31" t="str">
        <f t="shared" si="96"/>
        <v>202211闽AU7993</v>
      </c>
    </row>
    <row r="811" customFormat="1" ht="20.1" customHeight="1" spans="1:10">
      <c r="A811" s="4">
        <f t="shared" si="100"/>
        <v>810</v>
      </c>
      <c r="B811" s="23">
        <v>44878</v>
      </c>
      <c r="C811" s="5">
        <v>121018</v>
      </c>
      <c r="D811" s="6" t="s">
        <v>68</v>
      </c>
      <c r="E811" s="25">
        <v>6</v>
      </c>
      <c r="F811" s="26">
        <f>IFERROR(IF(VLOOKUP(C811,水车基础信息!B$2:F$10,5,0)=0,"输入水车基础数据",VLOOKUP(C811,水车基础信息!B$2:F$10,5,0)*E811),"输入水车基础数据")</f>
        <v>60.87</v>
      </c>
      <c r="G811" s="7" t="s">
        <v>62</v>
      </c>
      <c r="H811" s="28"/>
      <c r="I811" s="30"/>
      <c r="J811" s="31" t="str">
        <f t="shared" si="96"/>
        <v>202211闽AU7993</v>
      </c>
    </row>
    <row r="812" customFormat="1" ht="20.1" customHeight="1" spans="1:10">
      <c r="A812" s="4">
        <f t="shared" si="100"/>
        <v>811</v>
      </c>
      <c r="B812" s="23">
        <v>44879</v>
      </c>
      <c r="C812" s="5">
        <v>121018</v>
      </c>
      <c r="D812" s="6" t="s">
        <v>68</v>
      </c>
      <c r="E812" s="25">
        <v>5</v>
      </c>
      <c r="F812" s="26">
        <f>IFERROR(IF(VLOOKUP(C812,水车基础信息!B$2:F$10,5,0)=0,"输入水车基础数据",VLOOKUP(C812,水车基础信息!B$2:F$10,5,0)*E812),"输入水车基础数据")</f>
        <v>50.725</v>
      </c>
      <c r="G812" s="7" t="s">
        <v>62</v>
      </c>
      <c r="H812" s="28"/>
      <c r="I812" s="30"/>
      <c r="J812" s="31" t="str">
        <f t="shared" si="96"/>
        <v>202211闽AU7993</v>
      </c>
    </row>
    <row r="813" customFormat="1" ht="20.1" customHeight="1" spans="1:10">
      <c r="A813" s="4">
        <f t="shared" si="100"/>
        <v>812</v>
      </c>
      <c r="B813" s="23">
        <v>44880</v>
      </c>
      <c r="C813" s="5">
        <v>121018</v>
      </c>
      <c r="D813" s="6" t="s">
        <v>68</v>
      </c>
      <c r="E813" s="25">
        <v>5</v>
      </c>
      <c r="F813" s="26">
        <f>IFERROR(IF(VLOOKUP(C813,水车基础信息!B$2:F$10,5,0)=0,"输入水车基础数据",VLOOKUP(C813,水车基础信息!B$2:F$10,5,0)*E813),"输入水车基础数据")</f>
        <v>50.725</v>
      </c>
      <c r="G813" s="7" t="s">
        <v>62</v>
      </c>
      <c r="H813" s="28"/>
      <c r="I813" s="30"/>
      <c r="J813" s="31" t="str">
        <f t="shared" si="96"/>
        <v>202211闽AU7993</v>
      </c>
    </row>
    <row r="814" customFormat="1" ht="20.1" customHeight="1" spans="1:10">
      <c r="A814" s="4">
        <f t="shared" si="100"/>
        <v>813</v>
      </c>
      <c r="B814" s="23">
        <v>44881</v>
      </c>
      <c r="C814" s="5">
        <v>121018</v>
      </c>
      <c r="D814" s="6" t="s">
        <v>68</v>
      </c>
      <c r="E814" s="25">
        <v>9</v>
      </c>
      <c r="F814" s="26">
        <f>IFERROR(IF(VLOOKUP(C814,水车基础信息!B$2:F$10,5,0)=0,"输入水车基础数据",VLOOKUP(C814,水车基础信息!B$2:F$10,5,0)*E814),"输入水车基础数据")</f>
        <v>91.305</v>
      </c>
      <c r="G814" s="7" t="s">
        <v>62</v>
      </c>
      <c r="H814" s="28"/>
      <c r="I814" s="30"/>
      <c r="J814" s="31" t="str">
        <f t="shared" si="96"/>
        <v>202211闽AU7993</v>
      </c>
    </row>
    <row r="815" customFormat="1" ht="20.1" customHeight="1" spans="1:10">
      <c r="A815" s="4">
        <f t="shared" si="100"/>
        <v>814</v>
      </c>
      <c r="B815" s="23">
        <v>44882</v>
      </c>
      <c r="C815" s="5">
        <v>121018</v>
      </c>
      <c r="D815" s="6" t="s">
        <v>68</v>
      </c>
      <c r="E815" s="25">
        <v>6</v>
      </c>
      <c r="F815" s="26">
        <f>IFERROR(IF(VLOOKUP(C815,水车基础信息!B$2:F$10,5,0)=0,"输入水车基础数据",VLOOKUP(C815,水车基础信息!B$2:F$10,5,0)*E815),"输入水车基础数据")</f>
        <v>60.87</v>
      </c>
      <c r="G815" s="7" t="s">
        <v>62</v>
      </c>
      <c r="H815" s="28"/>
      <c r="I815" s="30"/>
      <c r="J815" s="31" t="str">
        <f t="shared" si="96"/>
        <v>202211闽AU7993</v>
      </c>
    </row>
    <row r="816" customFormat="1" ht="20.1" customHeight="1" spans="1:10">
      <c r="A816" s="4">
        <f t="shared" si="100"/>
        <v>815</v>
      </c>
      <c r="B816" s="23">
        <v>44883</v>
      </c>
      <c r="C816" s="5">
        <v>121018</v>
      </c>
      <c r="D816" s="6" t="s">
        <v>68</v>
      </c>
      <c r="E816" s="25">
        <v>3</v>
      </c>
      <c r="F816" s="26">
        <f>IFERROR(IF(VLOOKUP(C816,水车基础信息!B$2:F$10,5,0)=0,"输入水车基础数据",VLOOKUP(C816,水车基础信息!B$2:F$10,5,0)*E816),"输入水车基础数据")</f>
        <v>30.435</v>
      </c>
      <c r="G816" s="7" t="s">
        <v>62</v>
      </c>
      <c r="H816" s="28"/>
      <c r="I816" s="30"/>
      <c r="J816" s="31" t="str">
        <f t="shared" si="96"/>
        <v>202211闽AU7993</v>
      </c>
    </row>
    <row r="817" customFormat="1" ht="20.1" customHeight="1" spans="1:10">
      <c r="A817" s="4">
        <f t="shared" si="100"/>
        <v>816</v>
      </c>
      <c r="B817" s="23">
        <v>44884</v>
      </c>
      <c r="C817" s="5">
        <v>121018</v>
      </c>
      <c r="D817" s="6" t="s">
        <v>68</v>
      </c>
      <c r="E817" s="25">
        <v>6</v>
      </c>
      <c r="F817" s="26">
        <f>IFERROR(IF(VLOOKUP(C817,水车基础信息!B$2:F$10,5,0)=0,"输入水车基础数据",VLOOKUP(C817,水车基础信息!B$2:F$10,5,0)*E817),"输入水车基础数据")</f>
        <v>60.87</v>
      </c>
      <c r="G817" s="7" t="s">
        <v>62</v>
      </c>
      <c r="H817" s="28"/>
      <c r="I817" s="30" t="s">
        <v>673</v>
      </c>
      <c r="J817" s="31" t="str">
        <f t="shared" si="96"/>
        <v>202211闽AU7993</v>
      </c>
    </row>
    <row r="818" customFormat="1" ht="20.1" customHeight="1" spans="1:10">
      <c r="A818" s="4">
        <f t="shared" si="100"/>
        <v>817</v>
      </c>
      <c r="B818" s="23">
        <v>44885</v>
      </c>
      <c r="C818" s="5">
        <v>121018</v>
      </c>
      <c r="D818" s="6" t="s">
        <v>68</v>
      </c>
      <c r="E818" s="25">
        <v>3</v>
      </c>
      <c r="F818" s="26">
        <f>IFERROR(IF(VLOOKUP(C818,水车基础信息!B$2:F$10,5,0)=0,"输入水车基础数据",VLOOKUP(C818,水车基础信息!B$2:F$10,5,0)*E818),"输入水车基础数据")</f>
        <v>30.435</v>
      </c>
      <c r="G818" s="7" t="s">
        <v>62</v>
      </c>
      <c r="H818" s="28"/>
      <c r="I818" s="30"/>
      <c r="J818" s="31" t="str">
        <f t="shared" si="96"/>
        <v>202211闽AU7993</v>
      </c>
    </row>
    <row r="819" customFormat="1" ht="20.1" customHeight="1" spans="1:10">
      <c r="A819" s="4">
        <f t="shared" ref="A819:A828" si="101">ROW()-1</f>
        <v>818</v>
      </c>
      <c r="B819" s="23">
        <v>44886</v>
      </c>
      <c r="C819" s="5">
        <v>121018</v>
      </c>
      <c r="D819" s="6" t="s">
        <v>68</v>
      </c>
      <c r="E819" s="25">
        <v>5</v>
      </c>
      <c r="F819" s="26">
        <f>IFERROR(IF(VLOOKUP(C819,水车基础信息!B$2:F$10,5,0)=0,"输入水车基础数据",VLOOKUP(C819,水车基础信息!B$2:F$10,5,0)*E819),"输入水车基础数据")</f>
        <v>50.725</v>
      </c>
      <c r="G819" s="7" t="s">
        <v>62</v>
      </c>
      <c r="H819" s="28"/>
      <c r="I819" s="30"/>
      <c r="J819" s="31" t="str">
        <f t="shared" si="96"/>
        <v>202211闽AU7993</v>
      </c>
    </row>
    <row r="820" customFormat="1" ht="20.1" customHeight="1" spans="1:10">
      <c r="A820" s="4">
        <f t="shared" si="101"/>
        <v>819</v>
      </c>
      <c r="B820" s="23">
        <v>44887</v>
      </c>
      <c r="C820" s="5">
        <v>121018</v>
      </c>
      <c r="D820" s="6" t="s">
        <v>68</v>
      </c>
      <c r="E820" s="25">
        <v>5</v>
      </c>
      <c r="F820" s="26">
        <f>IFERROR(IF(VLOOKUP(C820,水车基础信息!B$2:F$10,5,0)=0,"输入水车基础数据",VLOOKUP(C820,水车基础信息!B$2:F$10,5,0)*E820),"输入水车基础数据")</f>
        <v>50.725</v>
      </c>
      <c r="G820" s="7" t="s">
        <v>62</v>
      </c>
      <c r="H820" s="28"/>
      <c r="I820" s="30"/>
      <c r="J820" s="31" t="str">
        <f t="shared" si="96"/>
        <v>202211闽AU7993</v>
      </c>
    </row>
    <row r="821" customFormat="1" ht="20.1" customHeight="1" spans="1:10">
      <c r="A821" s="4">
        <f t="shared" si="101"/>
        <v>820</v>
      </c>
      <c r="B821" s="23">
        <v>44888</v>
      </c>
      <c r="C821" s="5">
        <v>121018</v>
      </c>
      <c r="D821" s="6" t="s">
        <v>68</v>
      </c>
      <c r="E821" s="25">
        <v>3</v>
      </c>
      <c r="F821" s="26">
        <f>IFERROR(IF(VLOOKUP(C821,水车基础信息!B$2:F$10,5,0)=0,"输入水车基础数据",VLOOKUP(C821,水车基础信息!B$2:F$10,5,0)*E821),"输入水车基础数据")</f>
        <v>30.435</v>
      </c>
      <c r="G821" s="7" t="s">
        <v>62</v>
      </c>
      <c r="H821" s="28"/>
      <c r="I821" s="30" t="s">
        <v>673</v>
      </c>
      <c r="J821" s="31" t="str">
        <f t="shared" si="96"/>
        <v>202211闽AU7993</v>
      </c>
    </row>
    <row r="822" customFormat="1" ht="20.1" customHeight="1" spans="1:10">
      <c r="A822" s="4">
        <f t="shared" si="101"/>
        <v>821</v>
      </c>
      <c r="B822" s="23">
        <v>44889</v>
      </c>
      <c r="C822" s="5">
        <v>121018</v>
      </c>
      <c r="D822" s="6" t="s">
        <v>68</v>
      </c>
      <c r="E822" s="25">
        <v>4</v>
      </c>
      <c r="F822" s="26">
        <f>IFERROR(IF(VLOOKUP(C822,水车基础信息!B$2:F$10,5,0)=0,"输入水车基础数据",VLOOKUP(C822,水车基础信息!B$2:F$10,5,0)*E822),"输入水车基础数据")</f>
        <v>40.58</v>
      </c>
      <c r="G822" s="7" t="s">
        <v>62</v>
      </c>
      <c r="H822" s="28"/>
      <c r="I822" s="30"/>
      <c r="J822" s="31" t="str">
        <f t="shared" si="96"/>
        <v>202211闽AU7993</v>
      </c>
    </row>
    <row r="823" customFormat="1" ht="20.1" customHeight="1" spans="1:10">
      <c r="A823" s="4">
        <f t="shared" si="101"/>
        <v>822</v>
      </c>
      <c r="B823" s="23">
        <v>44890</v>
      </c>
      <c r="C823" s="5">
        <v>121018</v>
      </c>
      <c r="D823" s="6" t="s">
        <v>68</v>
      </c>
      <c r="E823" s="25">
        <v>2</v>
      </c>
      <c r="F823" s="26">
        <f>IFERROR(IF(VLOOKUP(C823,水车基础信息!B$2:F$10,5,0)=0,"输入水车基础数据",VLOOKUP(C823,水车基础信息!B$2:F$10,5,0)*E823),"输入水车基础数据")</f>
        <v>20.29</v>
      </c>
      <c r="G823" s="7" t="s">
        <v>62</v>
      </c>
      <c r="H823" s="28"/>
      <c r="I823" s="30"/>
      <c r="J823" s="31" t="str">
        <f t="shared" si="96"/>
        <v>202211闽AU7993</v>
      </c>
    </row>
    <row r="824" customFormat="1" ht="20.1" customHeight="1" spans="1:10">
      <c r="A824" s="4">
        <f t="shared" si="101"/>
        <v>823</v>
      </c>
      <c r="B824" s="23">
        <v>44891</v>
      </c>
      <c r="C824" s="5">
        <v>121018</v>
      </c>
      <c r="D824" s="6" t="s">
        <v>68</v>
      </c>
      <c r="E824" s="25">
        <v>4</v>
      </c>
      <c r="F824" s="26">
        <f>IFERROR(IF(VLOOKUP(C824,水车基础信息!B$2:F$10,5,0)=0,"输入水车基础数据",VLOOKUP(C824,水车基础信息!B$2:F$10,5,0)*E824),"输入水车基础数据")</f>
        <v>40.58</v>
      </c>
      <c r="G824" s="7" t="s">
        <v>62</v>
      </c>
      <c r="H824" s="28"/>
      <c r="I824" s="30"/>
      <c r="J824" s="31" t="str">
        <f t="shared" si="96"/>
        <v>202211闽AU7993</v>
      </c>
    </row>
    <row r="825" customFormat="1" ht="20.1" customHeight="1" spans="1:10">
      <c r="A825" s="4">
        <f t="shared" si="101"/>
        <v>824</v>
      </c>
      <c r="B825" s="23">
        <v>44892</v>
      </c>
      <c r="C825" s="5">
        <v>121018</v>
      </c>
      <c r="D825" s="6" t="s">
        <v>68</v>
      </c>
      <c r="E825" s="25">
        <v>7</v>
      </c>
      <c r="F825" s="26">
        <f>IFERROR(IF(VLOOKUP(C825,水车基础信息!B$2:F$10,5,0)=0,"输入水车基础数据",VLOOKUP(C825,水车基础信息!B$2:F$10,5,0)*E825),"输入水车基础数据")</f>
        <v>71.015</v>
      </c>
      <c r="G825" s="7" t="s">
        <v>62</v>
      </c>
      <c r="H825" s="28"/>
      <c r="I825" s="30" t="s">
        <v>673</v>
      </c>
      <c r="J825" s="31" t="str">
        <f t="shared" si="96"/>
        <v>202211闽AU7993</v>
      </c>
    </row>
    <row r="826" customFormat="1" ht="20.1" customHeight="1" spans="1:10">
      <c r="A826" s="4">
        <f t="shared" si="101"/>
        <v>825</v>
      </c>
      <c r="B826" s="23">
        <v>44893</v>
      </c>
      <c r="C826" s="5">
        <v>121018</v>
      </c>
      <c r="D826" s="6" t="s">
        <v>68</v>
      </c>
      <c r="E826" s="25">
        <v>2</v>
      </c>
      <c r="F826" s="26">
        <f>IFERROR(IF(VLOOKUP(C826,水车基础信息!B$2:F$10,5,0)=0,"输入水车基础数据",VLOOKUP(C826,水车基础信息!B$2:F$10,5,0)*E826),"输入水车基础数据")</f>
        <v>20.29</v>
      </c>
      <c r="G826" s="7" t="s">
        <v>62</v>
      </c>
      <c r="H826" s="28"/>
      <c r="I826" s="30"/>
      <c r="J826" s="31" t="str">
        <f t="shared" si="96"/>
        <v>202211闽AU7993</v>
      </c>
    </row>
    <row r="827" customFormat="1" ht="34" customHeight="1" spans="1:10">
      <c r="A827" s="4">
        <f t="shared" si="101"/>
        <v>826</v>
      </c>
      <c r="B827" s="23">
        <v>44894</v>
      </c>
      <c r="C827" s="5">
        <v>121018</v>
      </c>
      <c r="D827" s="6" t="s">
        <v>68</v>
      </c>
      <c r="E827" s="25">
        <v>3</v>
      </c>
      <c r="F827" s="26">
        <f>IFERROR(IF(VLOOKUP(C827,水车基础信息!B$2:F$10,5,0)=0,"输入水车基础数据",VLOOKUP(C827,水车基础信息!B$2:F$10,5,0)*E827),"输入水车基础数据")</f>
        <v>30.435</v>
      </c>
      <c r="G827" s="7" t="s">
        <v>62</v>
      </c>
      <c r="H827" s="28"/>
      <c r="I827" s="36" t="s">
        <v>688</v>
      </c>
      <c r="J827" s="31" t="str">
        <f t="shared" si="96"/>
        <v>202211闽AU7993</v>
      </c>
    </row>
    <row r="828" customFormat="1" ht="20.1" customHeight="1" spans="1:10">
      <c r="A828" s="4">
        <f t="shared" si="101"/>
        <v>827</v>
      </c>
      <c r="B828" s="23">
        <v>44895</v>
      </c>
      <c r="C828" s="5">
        <v>121018</v>
      </c>
      <c r="D828" s="6" t="s">
        <v>68</v>
      </c>
      <c r="E828" s="25">
        <v>0</v>
      </c>
      <c r="F828" s="26">
        <f>IFERROR(IF(VLOOKUP(C828,水车基础信息!B$2:F$10,5,0)=0,"输入水车基础数据",VLOOKUP(C828,水车基础信息!B$2:F$10,5,0)*E828),"输入水车基础数据")</f>
        <v>0</v>
      </c>
      <c r="G828" s="7" t="s">
        <v>62</v>
      </c>
      <c r="H828" s="28"/>
      <c r="I828" s="30"/>
      <c r="J828" s="31" t="str">
        <f t="shared" si="96"/>
        <v>202211闽AU7993</v>
      </c>
    </row>
    <row r="829" customFormat="1" ht="20.1" customHeight="1" spans="1:10">
      <c r="A829" s="4">
        <f t="shared" ref="A829:A838" si="102">ROW()-1</f>
        <v>828</v>
      </c>
      <c r="B829" s="23">
        <v>44896</v>
      </c>
      <c r="C829" s="5">
        <v>121020</v>
      </c>
      <c r="D829" s="6" t="s">
        <v>74</v>
      </c>
      <c r="E829" s="25">
        <v>6</v>
      </c>
      <c r="F829" s="26">
        <f>IFERROR(IF(VLOOKUP(C829,水车基础信息!B$2:F$10,5,0)=0,"输入水车基础数据",VLOOKUP(C829,水车基础信息!B$2:F$10,5,0)*E829),"输入水车基础数据")</f>
        <v>60.87</v>
      </c>
      <c r="G829" s="7" t="s">
        <v>64</v>
      </c>
      <c r="H829" s="28"/>
      <c r="I829" s="30"/>
      <c r="J829" s="31" t="str">
        <f t="shared" si="96"/>
        <v>202212闽AU9103</v>
      </c>
    </row>
    <row r="830" customFormat="1" ht="20.1" customHeight="1" spans="1:10">
      <c r="A830" s="4">
        <f t="shared" si="102"/>
        <v>829</v>
      </c>
      <c r="B830" s="23">
        <v>44897</v>
      </c>
      <c r="C830" s="5">
        <v>121020</v>
      </c>
      <c r="D830" s="6" t="s">
        <v>74</v>
      </c>
      <c r="E830" s="25">
        <v>6</v>
      </c>
      <c r="F830" s="26">
        <f>IFERROR(IF(VLOOKUP(C830,水车基础信息!B$2:F$10,5,0)=0,"输入水车基础数据",VLOOKUP(C830,水车基础信息!B$2:F$10,5,0)*E830),"输入水车基础数据")</f>
        <v>60.87</v>
      </c>
      <c r="G830" s="7" t="s">
        <v>64</v>
      </c>
      <c r="H830" s="28"/>
      <c r="I830" s="30"/>
      <c r="J830" s="31" t="str">
        <f t="shared" si="96"/>
        <v>202212闽AU9103</v>
      </c>
    </row>
    <row r="831" customFormat="1" ht="20.1" customHeight="1" spans="1:10">
      <c r="A831" s="4">
        <f t="shared" si="102"/>
        <v>830</v>
      </c>
      <c r="B831" s="23">
        <v>44898</v>
      </c>
      <c r="C831" s="5">
        <v>121020</v>
      </c>
      <c r="D831" s="6" t="s">
        <v>74</v>
      </c>
      <c r="E831" s="25">
        <v>6</v>
      </c>
      <c r="F831" s="26">
        <f>IFERROR(IF(VLOOKUP(C831,水车基础信息!B$2:F$10,5,0)=0,"输入水车基础数据",VLOOKUP(C831,水车基础信息!B$2:F$10,5,0)*E831),"输入水车基础数据")</f>
        <v>60.87</v>
      </c>
      <c r="G831" s="7" t="s">
        <v>64</v>
      </c>
      <c r="H831" s="28"/>
      <c r="I831" s="30"/>
      <c r="J831" s="31" t="str">
        <f t="shared" si="96"/>
        <v>202212闽AU9103</v>
      </c>
    </row>
    <row r="832" customFormat="1" ht="20.1" customHeight="1" spans="1:10">
      <c r="A832" s="4">
        <f t="shared" si="102"/>
        <v>831</v>
      </c>
      <c r="B832" s="23">
        <v>44899</v>
      </c>
      <c r="C832" s="5">
        <v>121020</v>
      </c>
      <c r="D832" s="6" t="s">
        <v>74</v>
      </c>
      <c r="E832" s="25">
        <v>6</v>
      </c>
      <c r="F832" s="26">
        <f>IFERROR(IF(VLOOKUP(C832,水车基础信息!B$2:F$10,5,0)=0,"输入水车基础数据",VLOOKUP(C832,水车基础信息!B$2:F$10,5,0)*E832),"输入水车基础数据")</f>
        <v>60.87</v>
      </c>
      <c r="G832" s="7" t="s">
        <v>64</v>
      </c>
      <c r="H832" s="28"/>
      <c r="I832" s="30"/>
      <c r="J832" s="31" t="str">
        <f t="shared" si="96"/>
        <v>202212闽AU9103</v>
      </c>
    </row>
    <row r="833" customFormat="1" ht="20.1" customHeight="1" spans="1:10">
      <c r="A833" s="4">
        <f t="shared" si="102"/>
        <v>832</v>
      </c>
      <c r="B833" s="23">
        <v>44900</v>
      </c>
      <c r="C833" s="5">
        <v>121020</v>
      </c>
      <c r="D833" s="6" t="s">
        <v>74</v>
      </c>
      <c r="E833" s="25">
        <v>6</v>
      </c>
      <c r="F833" s="26">
        <f>IFERROR(IF(VLOOKUP(C833,水车基础信息!B$2:F$10,5,0)=0,"输入水车基础数据",VLOOKUP(C833,水车基础信息!B$2:F$10,5,0)*E833),"输入水车基础数据")</f>
        <v>60.87</v>
      </c>
      <c r="G833" s="7" t="s">
        <v>64</v>
      </c>
      <c r="H833" s="28"/>
      <c r="I833" s="30"/>
      <c r="J833" s="31" t="str">
        <f t="shared" si="96"/>
        <v>202212闽AU9103</v>
      </c>
    </row>
    <row r="834" customFormat="1" ht="20.1" customHeight="1" spans="1:10">
      <c r="A834" s="4">
        <f t="shared" si="102"/>
        <v>833</v>
      </c>
      <c r="B834" s="23">
        <v>44901</v>
      </c>
      <c r="C834" s="5">
        <v>121020</v>
      </c>
      <c r="D834" s="6" t="s">
        <v>74</v>
      </c>
      <c r="E834" s="25">
        <v>7</v>
      </c>
      <c r="F834" s="26">
        <f>IFERROR(IF(VLOOKUP(C834,水车基础信息!B$2:F$10,5,0)=0,"输入水车基础数据",VLOOKUP(C834,水车基础信息!B$2:F$10,5,0)*E834),"输入水车基础数据")</f>
        <v>71.015</v>
      </c>
      <c r="G834" s="7" t="s">
        <v>64</v>
      </c>
      <c r="H834" s="28"/>
      <c r="I834" s="30" t="s">
        <v>680</v>
      </c>
      <c r="J834" s="31" t="str">
        <f t="shared" si="96"/>
        <v>202212闽AU9103</v>
      </c>
    </row>
    <row r="835" customFormat="1" ht="20.1" customHeight="1" spans="1:10">
      <c r="A835" s="4">
        <f t="shared" si="102"/>
        <v>834</v>
      </c>
      <c r="B835" s="23">
        <v>44902</v>
      </c>
      <c r="C835" s="5">
        <v>121020</v>
      </c>
      <c r="D835" s="6" t="s">
        <v>74</v>
      </c>
      <c r="E835" s="25">
        <v>7</v>
      </c>
      <c r="F835" s="26">
        <f>IFERROR(IF(VLOOKUP(C835,水车基础信息!B$2:F$10,5,0)=0,"输入水车基础数据",VLOOKUP(C835,水车基础信息!B$2:F$10,5,0)*E835),"输入水车基础数据")</f>
        <v>71.015</v>
      </c>
      <c r="G835" s="7" t="s">
        <v>64</v>
      </c>
      <c r="H835" s="28"/>
      <c r="I835" s="30"/>
      <c r="J835" s="31" t="str">
        <f t="shared" si="96"/>
        <v>202212闽AU9103</v>
      </c>
    </row>
    <row r="836" customFormat="1" ht="20.1" customHeight="1" spans="1:10">
      <c r="A836" s="4">
        <f t="shared" si="102"/>
        <v>835</v>
      </c>
      <c r="B836" s="23">
        <v>44903</v>
      </c>
      <c r="C836" s="5">
        <v>121020</v>
      </c>
      <c r="D836" s="6" t="s">
        <v>74</v>
      </c>
      <c r="E836" s="25">
        <v>7</v>
      </c>
      <c r="F836" s="26">
        <f>IFERROR(IF(VLOOKUP(C836,水车基础信息!B$2:F$10,5,0)=0,"输入水车基础数据",VLOOKUP(C836,水车基础信息!B$2:F$10,5,0)*E836),"输入水车基础数据")</f>
        <v>71.015</v>
      </c>
      <c r="G836" s="7" t="s">
        <v>64</v>
      </c>
      <c r="H836" s="28"/>
      <c r="I836" s="30" t="s">
        <v>673</v>
      </c>
      <c r="J836" s="31" t="str">
        <f t="shared" si="96"/>
        <v>202212闽AU9103</v>
      </c>
    </row>
    <row r="837" customFormat="1" ht="20.1" customHeight="1" spans="1:10">
      <c r="A837" s="4">
        <f t="shared" si="102"/>
        <v>836</v>
      </c>
      <c r="B837" s="23">
        <v>44904</v>
      </c>
      <c r="C837" s="5">
        <v>121020</v>
      </c>
      <c r="D837" s="6" t="s">
        <v>74</v>
      </c>
      <c r="E837" s="25">
        <v>6</v>
      </c>
      <c r="F837" s="26">
        <f>IFERROR(IF(VLOOKUP(C837,水车基础信息!B$2:F$10,5,0)=0,"输入水车基础数据",VLOOKUP(C837,水车基础信息!B$2:F$10,5,0)*E837),"输入水车基础数据")</f>
        <v>60.87</v>
      </c>
      <c r="G837" s="7" t="s">
        <v>64</v>
      </c>
      <c r="H837" s="28"/>
      <c r="I837" s="30"/>
      <c r="J837" s="31" t="str">
        <f t="shared" ref="J837:J900" si="103">YEAR(B837)&amp;MONTH(B837)&amp;D837</f>
        <v>202212闽AU9103</v>
      </c>
    </row>
    <row r="838" customFormat="1" ht="20.1" customHeight="1" spans="1:10">
      <c r="A838" s="4">
        <f t="shared" si="102"/>
        <v>837</v>
      </c>
      <c r="B838" s="23">
        <v>44905</v>
      </c>
      <c r="C838" s="5">
        <v>121020</v>
      </c>
      <c r="D838" s="6" t="s">
        <v>74</v>
      </c>
      <c r="E838" s="25">
        <v>6</v>
      </c>
      <c r="F838" s="26">
        <f>IFERROR(IF(VLOOKUP(C838,水车基础信息!B$2:F$10,5,0)=0,"输入水车基础数据",VLOOKUP(C838,水车基础信息!B$2:F$10,5,0)*E838),"输入水车基础数据")</f>
        <v>60.87</v>
      </c>
      <c r="G838" s="7" t="s">
        <v>64</v>
      </c>
      <c r="H838" s="28"/>
      <c r="I838" s="30"/>
      <c r="J838" s="31" t="str">
        <f t="shared" si="103"/>
        <v>202212闽AU9103</v>
      </c>
    </row>
    <row r="839" customFormat="1" ht="20.1" customHeight="1" spans="1:10">
      <c r="A839" s="4">
        <f t="shared" ref="A839:A848" si="104">ROW()-1</f>
        <v>838</v>
      </c>
      <c r="B839" s="23">
        <v>44906</v>
      </c>
      <c r="C839" s="5">
        <v>121020</v>
      </c>
      <c r="D839" s="6" t="s">
        <v>74</v>
      </c>
      <c r="E839" s="25">
        <v>6</v>
      </c>
      <c r="F839" s="26">
        <f>IFERROR(IF(VLOOKUP(C839,水车基础信息!B$2:F$10,5,0)=0,"输入水车基础数据",VLOOKUP(C839,水车基础信息!B$2:F$10,5,0)*E839),"输入水车基础数据")</f>
        <v>60.87</v>
      </c>
      <c r="G839" s="7" t="s">
        <v>64</v>
      </c>
      <c r="H839" s="28"/>
      <c r="I839" s="30"/>
      <c r="J839" s="31" t="str">
        <f t="shared" si="103"/>
        <v>202212闽AU9103</v>
      </c>
    </row>
    <row r="840" customFormat="1" ht="20.1" customHeight="1" spans="1:10">
      <c r="A840" s="4">
        <f t="shared" si="104"/>
        <v>839</v>
      </c>
      <c r="B840" s="23">
        <v>44907</v>
      </c>
      <c r="C840" s="5">
        <v>121020</v>
      </c>
      <c r="D840" s="6" t="s">
        <v>74</v>
      </c>
      <c r="E840" s="25">
        <v>6</v>
      </c>
      <c r="F840" s="26">
        <f>IFERROR(IF(VLOOKUP(C840,水车基础信息!B$2:F$10,5,0)=0,"输入水车基础数据",VLOOKUP(C840,水车基础信息!B$2:F$10,5,0)*E840),"输入水车基础数据")</f>
        <v>60.87</v>
      </c>
      <c r="G840" s="7" t="s">
        <v>64</v>
      </c>
      <c r="H840" s="28"/>
      <c r="I840" s="30"/>
      <c r="J840" s="31" t="str">
        <f t="shared" si="103"/>
        <v>202212闽AU9103</v>
      </c>
    </row>
    <row r="841" customFormat="1" ht="20.1" customHeight="1" spans="1:10">
      <c r="A841" s="4">
        <f t="shared" si="104"/>
        <v>840</v>
      </c>
      <c r="B841" s="23">
        <v>44908</v>
      </c>
      <c r="C841" s="5">
        <v>121020</v>
      </c>
      <c r="D841" s="6" t="s">
        <v>74</v>
      </c>
      <c r="E841" s="25">
        <v>7</v>
      </c>
      <c r="F841" s="26">
        <f>IFERROR(IF(VLOOKUP(C841,水车基础信息!B$2:F$10,5,0)=0,"输入水车基础数据",VLOOKUP(C841,水车基础信息!B$2:F$10,5,0)*E841),"输入水车基础数据")</f>
        <v>71.015</v>
      </c>
      <c r="G841" s="7" t="s">
        <v>64</v>
      </c>
      <c r="H841" s="28"/>
      <c r="I841" s="30"/>
      <c r="J841" s="31" t="str">
        <f t="shared" si="103"/>
        <v>202212闽AU9103</v>
      </c>
    </row>
    <row r="842" customFormat="1" ht="20.1" customHeight="1" spans="1:10">
      <c r="A842" s="4">
        <f t="shared" si="104"/>
        <v>841</v>
      </c>
      <c r="B842" s="23">
        <v>44909</v>
      </c>
      <c r="C842" s="5">
        <v>121020</v>
      </c>
      <c r="D842" s="6" t="s">
        <v>74</v>
      </c>
      <c r="E842" s="25">
        <v>3</v>
      </c>
      <c r="F842" s="26">
        <f>IFERROR(IF(VLOOKUP(C842,水车基础信息!B$2:F$10,5,0)=0,"输入水车基础数据",VLOOKUP(C842,水车基础信息!B$2:F$10,5,0)*E842),"输入水车基础数据")</f>
        <v>30.435</v>
      </c>
      <c r="G842" s="7" t="s">
        <v>64</v>
      </c>
      <c r="H842" s="28"/>
      <c r="I842" s="30"/>
      <c r="J842" s="31" t="str">
        <f t="shared" si="103"/>
        <v>202212闽AU9103</v>
      </c>
    </row>
    <row r="843" customFormat="1" ht="20.1" customHeight="1" spans="1:10">
      <c r="A843" s="4">
        <f t="shared" si="104"/>
        <v>842</v>
      </c>
      <c r="B843" s="23">
        <v>44910</v>
      </c>
      <c r="C843" s="5">
        <v>121020</v>
      </c>
      <c r="D843" s="6" t="s">
        <v>74</v>
      </c>
      <c r="E843" s="25">
        <v>6</v>
      </c>
      <c r="F843" s="26">
        <f>IFERROR(IF(VLOOKUP(C843,水车基础信息!B$2:F$10,5,0)=0,"输入水车基础数据",VLOOKUP(C843,水车基础信息!B$2:F$10,5,0)*E843),"输入水车基础数据")</f>
        <v>60.87</v>
      </c>
      <c r="G843" s="7" t="s">
        <v>64</v>
      </c>
      <c r="H843" s="28"/>
      <c r="I843" s="30"/>
      <c r="J843" s="31" t="str">
        <f t="shared" si="103"/>
        <v>202212闽AU9103</v>
      </c>
    </row>
    <row r="844" customFormat="1" ht="20.1" customHeight="1" spans="1:10">
      <c r="A844" s="4">
        <f t="shared" si="104"/>
        <v>843</v>
      </c>
      <c r="B844" s="23">
        <v>44911</v>
      </c>
      <c r="C844" s="5">
        <v>121020</v>
      </c>
      <c r="D844" s="6" t="s">
        <v>74</v>
      </c>
      <c r="E844" s="25">
        <v>6</v>
      </c>
      <c r="F844" s="26">
        <f>IFERROR(IF(VLOOKUP(C844,水车基础信息!B$2:F$10,5,0)=0,"输入水车基础数据",VLOOKUP(C844,水车基础信息!B$2:F$10,5,0)*E844),"输入水车基础数据")</f>
        <v>60.87</v>
      </c>
      <c r="G844" s="7" t="s">
        <v>64</v>
      </c>
      <c r="H844" s="28"/>
      <c r="I844" s="30" t="s">
        <v>673</v>
      </c>
      <c r="J844" s="31" t="str">
        <f t="shared" si="103"/>
        <v>202212闽AU9103</v>
      </c>
    </row>
    <row r="845" customFormat="1" ht="20.1" customHeight="1" spans="1:10">
      <c r="A845" s="4">
        <f t="shared" si="104"/>
        <v>844</v>
      </c>
      <c r="B845" s="23">
        <v>44912</v>
      </c>
      <c r="C845" s="5">
        <v>121020</v>
      </c>
      <c r="D845" s="6" t="s">
        <v>74</v>
      </c>
      <c r="E845" s="25">
        <v>3</v>
      </c>
      <c r="F845" s="26">
        <f>IFERROR(IF(VLOOKUP(C845,水车基础信息!B$2:F$10,5,0)=0,"输入水车基础数据",VLOOKUP(C845,水车基础信息!B$2:F$10,5,0)*E845),"输入水车基础数据")</f>
        <v>30.435</v>
      </c>
      <c r="G845" s="7" t="s">
        <v>64</v>
      </c>
      <c r="H845" s="28"/>
      <c r="I845" s="30" t="s">
        <v>689</v>
      </c>
      <c r="J845" s="31" t="str">
        <f t="shared" si="103"/>
        <v>202212闽AU9103</v>
      </c>
    </row>
    <row r="846" customFormat="1" ht="20.1" customHeight="1" spans="1:10">
      <c r="A846" s="4">
        <f t="shared" si="104"/>
        <v>845</v>
      </c>
      <c r="B846" s="23">
        <v>44913</v>
      </c>
      <c r="C846" s="5">
        <v>121020</v>
      </c>
      <c r="D846" s="6" t="s">
        <v>74</v>
      </c>
      <c r="E846" s="25">
        <v>6</v>
      </c>
      <c r="F846" s="26">
        <f>IFERROR(IF(VLOOKUP(C846,水车基础信息!B$2:F$10,5,0)=0,"输入水车基础数据",VLOOKUP(C846,水车基础信息!B$2:F$10,5,0)*E846),"输入水车基础数据")</f>
        <v>60.87</v>
      </c>
      <c r="G846" s="7" t="s">
        <v>64</v>
      </c>
      <c r="H846" s="28"/>
      <c r="I846" s="30"/>
      <c r="J846" s="31" t="str">
        <f t="shared" si="103"/>
        <v>202212闽AU9103</v>
      </c>
    </row>
    <row r="847" customFormat="1" ht="20.1" customHeight="1" spans="1:10">
      <c r="A847" s="4">
        <f t="shared" si="104"/>
        <v>846</v>
      </c>
      <c r="B847" s="23">
        <v>44914</v>
      </c>
      <c r="C847" s="5">
        <v>121020</v>
      </c>
      <c r="D847" s="6" t="s">
        <v>74</v>
      </c>
      <c r="E847" s="25">
        <v>6</v>
      </c>
      <c r="F847" s="26">
        <f>IFERROR(IF(VLOOKUP(C847,水车基础信息!B$2:F$10,5,0)=0,"输入水车基础数据",VLOOKUP(C847,水车基础信息!B$2:F$10,5,0)*E847),"输入水车基础数据")</f>
        <v>60.87</v>
      </c>
      <c r="G847" s="7" t="s">
        <v>64</v>
      </c>
      <c r="H847" s="28"/>
      <c r="I847" s="30"/>
      <c r="J847" s="31" t="str">
        <f t="shared" si="103"/>
        <v>202212闽AU9103</v>
      </c>
    </row>
    <row r="848" customFormat="1" ht="20.1" customHeight="1" spans="1:10">
      <c r="A848" s="4">
        <f t="shared" si="104"/>
        <v>847</v>
      </c>
      <c r="B848" s="23">
        <v>44915</v>
      </c>
      <c r="C848" s="5">
        <v>121020</v>
      </c>
      <c r="D848" s="6" t="s">
        <v>74</v>
      </c>
      <c r="E848" s="25">
        <v>5</v>
      </c>
      <c r="F848" s="26">
        <f>IFERROR(IF(VLOOKUP(C848,水车基础信息!B$2:F$10,5,0)=0,"输入水车基础数据",VLOOKUP(C848,水车基础信息!B$2:F$10,5,0)*E848),"输入水车基础数据")</f>
        <v>50.725</v>
      </c>
      <c r="G848" s="7" t="s">
        <v>64</v>
      </c>
      <c r="H848" s="28"/>
      <c r="I848" s="30"/>
      <c r="J848" s="31" t="str">
        <f t="shared" si="103"/>
        <v>202212闽AU9103</v>
      </c>
    </row>
    <row r="849" customFormat="1" ht="20.1" customHeight="1" spans="1:10">
      <c r="A849" s="4">
        <f t="shared" ref="A849:A858" si="105">ROW()-1</f>
        <v>848</v>
      </c>
      <c r="B849" s="23">
        <v>44916</v>
      </c>
      <c r="C849" s="5">
        <v>121020</v>
      </c>
      <c r="D849" s="6" t="s">
        <v>74</v>
      </c>
      <c r="E849" s="25">
        <v>5</v>
      </c>
      <c r="F849" s="26">
        <f>IFERROR(IF(VLOOKUP(C849,水车基础信息!B$2:F$10,5,0)=0,"输入水车基础数据",VLOOKUP(C849,水车基础信息!B$2:F$10,5,0)*E849),"输入水车基础数据")</f>
        <v>50.725</v>
      </c>
      <c r="G849" s="7" t="s">
        <v>64</v>
      </c>
      <c r="H849" s="28"/>
      <c r="I849" s="30"/>
      <c r="J849" s="31" t="str">
        <f t="shared" si="103"/>
        <v>202212闽AU9103</v>
      </c>
    </row>
    <row r="850" customFormat="1" ht="20.1" customHeight="1" spans="1:10">
      <c r="A850" s="4">
        <f t="shared" si="105"/>
        <v>849</v>
      </c>
      <c r="B850" s="23">
        <v>44917</v>
      </c>
      <c r="C850" s="5">
        <v>121020</v>
      </c>
      <c r="D850" s="6" t="s">
        <v>74</v>
      </c>
      <c r="E850" s="25">
        <v>6</v>
      </c>
      <c r="F850" s="26">
        <f>IFERROR(IF(VLOOKUP(C850,水车基础信息!B$2:F$10,5,0)=0,"输入水车基础数据",VLOOKUP(C850,水车基础信息!B$2:F$10,5,0)*E850),"输入水车基础数据")</f>
        <v>60.87</v>
      </c>
      <c r="G850" s="7" t="s">
        <v>64</v>
      </c>
      <c r="H850" s="28"/>
      <c r="I850" s="30"/>
      <c r="J850" s="31" t="str">
        <f t="shared" si="103"/>
        <v>202212闽AU9103</v>
      </c>
    </row>
    <row r="851" customFormat="1" ht="20.1" customHeight="1" spans="1:10">
      <c r="A851" s="4">
        <f t="shared" si="105"/>
        <v>850</v>
      </c>
      <c r="B851" s="23">
        <v>44918</v>
      </c>
      <c r="C851" s="5">
        <v>121020</v>
      </c>
      <c r="D851" s="6" t="s">
        <v>74</v>
      </c>
      <c r="E851" s="25">
        <v>6</v>
      </c>
      <c r="F851" s="26">
        <f>IFERROR(IF(VLOOKUP(C851,水车基础信息!B$2:F$10,5,0)=0,"输入水车基础数据",VLOOKUP(C851,水车基础信息!B$2:F$10,5,0)*E851),"输入水车基础数据")</f>
        <v>60.87</v>
      </c>
      <c r="G851" s="7" t="s">
        <v>64</v>
      </c>
      <c r="H851" s="28"/>
      <c r="I851" s="30"/>
      <c r="J851" s="31" t="str">
        <f t="shared" si="103"/>
        <v>202212闽AU9103</v>
      </c>
    </row>
    <row r="852" customFormat="1" ht="20.1" customHeight="1" spans="1:10">
      <c r="A852" s="4">
        <f t="shared" si="105"/>
        <v>851</v>
      </c>
      <c r="B852" s="23">
        <v>44919</v>
      </c>
      <c r="C852" s="5">
        <v>121020</v>
      </c>
      <c r="D852" s="6" t="s">
        <v>74</v>
      </c>
      <c r="E852" s="25">
        <v>6</v>
      </c>
      <c r="F852" s="26">
        <f>IFERROR(IF(VLOOKUP(C852,水车基础信息!B$2:F$10,5,0)=0,"输入水车基础数据",VLOOKUP(C852,水车基础信息!B$2:F$10,5,0)*E852),"输入水车基础数据")</f>
        <v>60.87</v>
      </c>
      <c r="G852" s="7" t="s">
        <v>64</v>
      </c>
      <c r="H852" s="28"/>
      <c r="I852" s="30"/>
      <c r="J852" s="31" t="str">
        <f t="shared" si="103"/>
        <v>202212闽AU9103</v>
      </c>
    </row>
    <row r="853" customFormat="1" ht="20.1" customHeight="1" spans="1:10">
      <c r="A853" s="4">
        <f t="shared" si="105"/>
        <v>852</v>
      </c>
      <c r="B853" s="23">
        <v>44920</v>
      </c>
      <c r="C853" s="5">
        <v>121020</v>
      </c>
      <c r="D853" s="6" t="s">
        <v>74</v>
      </c>
      <c r="E853" s="25">
        <v>3</v>
      </c>
      <c r="F853" s="26">
        <f>IFERROR(IF(VLOOKUP(C853,水车基础信息!B$2:F$10,5,0)=0,"输入水车基础数据",VLOOKUP(C853,水车基础信息!B$2:F$10,5,0)*E853),"输入水车基础数据")</f>
        <v>30.435</v>
      </c>
      <c r="G853" s="7" t="s">
        <v>64</v>
      </c>
      <c r="H853" s="28"/>
      <c r="I853" s="30"/>
      <c r="J853" s="31" t="str">
        <f t="shared" si="103"/>
        <v>202212闽AU9103</v>
      </c>
    </row>
    <row r="854" customFormat="1" ht="20.1" customHeight="1" spans="1:10">
      <c r="A854" s="4">
        <f t="shared" si="105"/>
        <v>853</v>
      </c>
      <c r="B854" s="23">
        <v>44921</v>
      </c>
      <c r="C854" s="5">
        <v>121020</v>
      </c>
      <c r="D854" s="6" t="s">
        <v>74</v>
      </c>
      <c r="E854" s="25">
        <v>0</v>
      </c>
      <c r="F854" s="26">
        <f>IFERROR(IF(VLOOKUP(C854,水车基础信息!B$2:F$10,5,0)=0,"输入水车基础数据",VLOOKUP(C854,水车基础信息!B$2:F$10,5,0)*E854),"输入水车基础数据")</f>
        <v>0</v>
      </c>
      <c r="G854" s="7" t="s">
        <v>64</v>
      </c>
      <c r="H854" s="28"/>
      <c r="I854" s="30" t="s">
        <v>690</v>
      </c>
      <c r="J854" s="31" t="str">
        <f t="shared" si="103"/>
        <v>202212闽AU9103</v>
      </c>
    </row>
    <row r="855" customFormat="1" ht="20.1" customHeight="1" spans="1:10">
      <c r="A855" s="4">
        <f t="shared" si="105"/>
        <v>854</v>
      </c>
      <c r="B855" s="23">
        <v>44922</v>
      </c>
      <c r="C855" s="5">
        <v>121020</v>
      </c>
      <c r="D855" s="6" t="s">
        <v>74</v>
      </c>
      <c r="E855" s="25">
        <v>0</v>
      </c>
      <c r="F855" s="26">
        <f>IFERROR(IF(VLOOKUP(C855,水车基础信息!B$2:F$10,5,0)=0,"输入水车基础数据",VLOOKUP(C855,水车基础信息!B$2:F$10,5,0)*E855),"输入水车基础数据")</f>
        <v>0</v>
      </c>
      <c r="G855" s="7" t="s">
        <v>64</v>
      </c>
      <c r="H855" s="28"/>
      <c r="I855" s="30" t="s">
        <v>691</v>
      </c>
      <c r="J855" s="31" t="str">
        <f t="shared" si="103"/>
        <v>202212闽AU9103</v>
      </c>
    </row>
    <row r="856" customFormat="1" ht="20.1" customHeight="1" spans="1:10">
      <c r="A856" s="4">
        <f t="shared" si="105"/>
        <v>855</v>
      </c>
      <c r="B856" s="23">
        <v>44923</v>
      </c>
      <c r="C856" s="5">
        <v>121020</v>
      </c>
      <c r="D856" s="6" t="s">
        <v>74</v>
      </c>
      <c r="E856" s="25">
        <v>0</v>
      </c>
      <c r="F856" s="26">
        <f>IFERROR(IF(VLOOKUP(C856,水车基础信息!B$2:F$10,5,0)=0,"输入水车基础数据",VLOOKUP(C856,水车基础信息!B$2:F$10,5,0)*E856),"输入水车基础数据")</f>
        <v>0</v>
      </c>
      <c r="G856" s="7" t="s">
        <v>64</v>
      </c>
      <c r="H856" s="28"/>
      <c r="I856" s="30" t="s">
        <v>691</v>
      </c>
      <c r="J856" s="31" t="str">
        <f t="shared" si="103"/>
        <v>202212闽AU9103</v>
      </c>
    </row>
    <row r="857" customFormat="1" ht="20.1" customHeight="1" spans="1:10">
      <c r="A857" s="4">
        <f t="shared" si="105"/>
        <v>856</v>
      </c>
      <c r="B857" s="23">
        <v>44924</v>
      </c>
      <c r="C857" s="5">
        <v>121020</v>
      </c>
      <c r="D857" s="6" t="s">
        <v>74</v>
      </c>
      <c r="E857" s="25">
        <v>3</v>
      </c>
      <c r="F857" s="26">
        <f>IFERROR(IF(VLOOKUP(C857,水车基础信息!B$2:F$10,5,0)=0,"输入水车基础数据",VLOOKUP(C857,水车基础信息!B$2:F$10,5,0)*E857),"输入水车基础数据")</f>
        <v>30.435</v>
      </c>
      <c r="G857" s="7" t="s">
        <v>64</v>
      </c>
      <c r="H857" s="28"/>
      <c r="I857" s="30"/>
      <c r="J857" s="31" t="str">
        <f t="shared" si="103"/>
        <v>202212闽AU9103</v>
      </c>
    </row>
    <row r="858" customFormat="1" ht="20.1" customHeight="1" spans="1:10">
      <c r="A858" s="4">
        <f t="shared" si="105"/>
        <v>857</v>
      </c>
      <c r="B858" s="23">
        <v>44925</v>
      </c>
      <c r="C858" s="5">
        <v>121020</v>
      </c>
      <c r="D858" s="6" t="s">
        <v>74</v>
      </c>
      <c r="E858" s="25">
        <v>5</v>
      </c>
      <c r="F858" s="26">
        <f>IFERROR(IF(VLOOKUP(C858,水车基础信息!B$2:F$10,5,0)=0,"输入水车基础数据",VLOOKUP(C858,水车基础信息!B$2:F$10,5,0)*E858),"输入水车基础数据")</f>
        <v>50.725</v>
      </c>
      <c r="G858" s="7" t="s">
        <v>64</v>
      </c>
      <c r="H858" s="28"/>
      <c r="I858" s="30"/>
      <c r="J858" s="31" t="str">
        <f t="shared" si="103"/>
        <v>202212闽AU9103</v>
      </c>
    </row>
    <row r="859" customFormat="1" ht="20.1" customHeight="1" spans="1:10">
      <c r="A859" s="4">
        <f t="shared" ref="A859:A868" si="106">ROW()-1</f>
        <v>858</v>
      </c>
      <c r="B859" s="23">
        <v>44926</v>
      </c>
      <c r="C859" s="5">
        <v>121020</v>
      </c>
      <c r="D859" s="6" t="s">
        <v>74</v>
      </c>
      <c r="E859" s="25">
        <v>6</v>
      </c>
      <c r="F859" s="26">
        <f>IFERROR(IF(VLOOKUP(C859,水车基础信息!B$2:F$10,5,0)=0,"输入水车基础数据",VLOOKUP(C859,水车基础信息!B$2:F$10,5,0)*E859),"输入水车基础数据")</f>
        <v>60.87</v>
      </c>
      <c r="G859" s="7" t="s">
        <v>64</v>
      </c>
      <c r="H859" s="28"/>
      <c r="I859" s="30"/>
      <c r="J859" s="31" t="str">
        <f t="shared" si="103"/>
        <v>202212闽AU9103</v>
      </c>
    </row>
    <row r="860" customFormat="1" ht="20.1" customHeight="1" spans="1:10">
      <c r="A860" s="4">
        <f t="shared" si="106"/>
        <v>859</v>
      </c>
      <c r="B860" s="23">
        <v>44896</v>
      </c>
      <c r="C860" s="5">
        <v>121017</v>
      </c>
      <c r="D860" s="6" t="s">
        <v>71</v>
      </c>
      <c r="E860" s="25">
        <v>3</v>
      </c>
      <c r="F860" s="26">
        <f>IFERROR(IF(VLOOKUP(C860,水车基础信息!B$2:F$10,5,0)=0,"输入水车基础数据",VLOOKUP(C860,水车基础信息!B$2:F$10,5,0)*E860),"输入水车基础数据")</f>
        <v>30.435</v>
      </c>
      <c r="G860" s="7" t="s">
        <v>168</v>
      </c>
      <c r="H860" s="28"/>
      <c r="I860" s="30"/>
      <c r="J860" s="31" t="str">
        <f t="shared" si="103"/>
        <v>202212闽AU8195</v>
      </c>
    </row>
    <row r="861" customFormat="1" ht="20.1" customHeight="1" spans="1:10">
      <c r="A861" s="4">
        <f t="shared" si="106"/>
        <v>860</v>
      </c>
      <c r="B861" s="23">
        <v>44897</v>
      </c>
      <c r="C861" s="5">
        <v>121017</v>
      </c>
      <c r="D861" s="6" t="s">
        <v>71</v>
      </c>
      <c r="E861" s="25">
        <v>0</v>
      </c>
      <c r="F861" s="26">
        <f>IFERROR(IF(VLOOKUP(C861,水车基础信息!B$2:F$10,5,0)=0,"输入水车基础数据",VLOOKUP(C861,水车基础信息!B$2:F$10,5,0)*E861),"输入水车基础数据")</f>
        <v>0</v>
      </c>
      <c r="G861" s="7" t="s">
        <v>168</v>
      </c>
      <c r="H861" s="28"/>
      <c r="I861" s="30" t="s">
        <v>692</v>
      </c>
      <c r="J861" s="31" t="str">
        <f t="shared" si="103"/>
        <v>202212闽AU8195</v>
      </c>
    </row>
    <row r="862" customFormat="1" ht="20.1" customHeight="1" spans="1:10">
      <c r="A862" s="4">
        <f t="shared" si="106"/>
        <v>861</v>
      </c>
      <c r="B862" s="23">
        <v>44898</v>
      </c>
      <c r="C862" s="5">
        <v>121017</v>
      </c>
      <c r="D862" s="6" t="s">
        <v>71</v>
      </c>
      <c r="E862" s="25">
        <v>3</v>
      </c>
      <c r="F862" s="26">
        <f>IFERROR(IF(VLOOKUP(C862,水车基础信息!B$2:F$10,5,0)=0,"输入水车基础数据",VLOOKUP(C862,水车基础信息!B$2:F$10,5,0)*E862),"输入水车基础数据")</f>
        <v>30.435</v>
      </c>
      <c r="G862" s="7" t="s">
        <v>168</v>
      </c>
      <c r="H862" s="28"/>
      <c r="I862" s="30"/>
      <c r="J862" s="31" t="str">
        <f t="shared" si="103"/>
        <v>202212闽AU8195</v>
      </c>
    </row>
    <row r="863" customFormat="1" ht="20.1" customHeight="1" spans="1:10">
      <c r="A863" s="4">
        <f t="shared" si="106"/>
        <v>862</v>
      </c>
      <c r="B863" s="23">
        <v>44899</v>
      </c>
      <c r="C863" s="5">
        <v>121017</v>
      </c>
      <c r="D863" s="6" t="s">
        <v>71</v>
      </c>
      <c r="E863" s="25">
        <v>4</v>
      </c>
      <c r="F863" s="26">
        <f>IFERROR(IF(VLOOKUP(C863,水车基础信息!B$2:F$10,5,0)=0,"输入水车基础数据",VLOOKUP(C863,水车基础信息!B$2:F$10,5,0)*E863),"输入水车基础数据")</f>
        <v>40.58</v>
      </c>
      <c r="G863" s="7" t="s">
        <v>168</v>
      </c>
      <c r="H863" s="28"/>
      <c r="I863" s="30" t="s">
        <v>680</v>
      </c>
      <c r="J863" s="31" t="str">
        <f t="shared" si="103"/>
        <v>202212闽AU8195</v>
      </c>
    </row>
    <row r="864" customFormat="1" ht="20.1" customHeight="1" spans="1:10">
      <c r="A864" s="4">
        <f t="shared" si="106"/>
        <v>863</v>
      </c>
      <c r="B864" s="23">
        <v>44900</v>
      </c>
      <c r="C864" s="5">
        <v>121017</v>
      </c>
      <c r="D864" s="6" t="s">
        <v>71</v>
      </c>
      <c r="E864" s="25">
        <v>3</v>
      </c>
      <c r="F864" s="26">
        <f>IFERROR(IF(VLOOKUP(C864,水车基础信息!B$2:F$10,5,0)=0,"输入水车基础数据",VLOOKUP(C864,水车基础信息!B$2:F$10,5,0)*E864),"输入水车基础数据")</f>
        <v>30.435</v>
      </c>
      <c r="G864" s="7" t="s">
        <v>168</v>
      </c>
      <c r="H864" s="28"/>
      <c r="I864" s="30"/>
      <c r="J864" s="31" t="str">
        <f t="shared" si="103"/>
        <v>202212闽AU8195</v>
      </c>
    </row>
    <row r="865" customFormat="1" ht="20.1" customHeight="1" spans="1:10">
      <c r="A865" s="4">
        <f t="shared" si="106"/>
        <v>864</v>
      </c>
      <c r="B865" s="23">
        <v>44901</v>
      </c>
      <c r="C865" s="5">
        <v>121017</v>
      </c>
      <c r="D865" s="6" t="s">
        <v>71</v>
      </c>
      <c r="E865" s="25">
        <v>3</v>
      </c>
      <c r="F865" s="26">
        <f>IFERROR(IF(VLOOKUP(C865,水车基础信息!B$2:F$10,5,0)=0,"输入水车基础数据",VLOOKUP(C865,水车基础信息!B$2:F$10,5,0)*E865),"输入水车基础数据")</f>
        <v>30.435</v>
      </c>
      <c r="G865" s="7" t="s">
        <v>168</v>
      </c>
      <c r="H865" s="28"/>
      <c r="I865" s="30"/>
      <c r="J865" s="31" t="str">
        <f t="shared" si="103"/>
        <v>202212闽AU8195</v>
      </c>
    </row>
    <row r="866" customFormat="1" ht="20.1" customHeight="1" spans="1:10">
      <c r="A866" s="4">
        <f t="shared" si="106"/>
        <v>865</v>
      </c>
      <c r="B866" s="23">
        <v>44902</v>
      </c>
      <c r="C866" s="5">
        <v>121017</v>
      </c>
      <c r="D866" s="6" t="s">
        <v>71</v>
      </c>
      <c r="E866" s="25">
        <v>5</v>
      </c>
      <c r="F866" s="26">
        <f>IFERROR(IF(VLOOKUP(C866,水车基础信息!B$2:F$10,5,0)=0,"输入水车基础数据",VLOOKUP(C866,水车基础信息!B$2:F$10,5,0)*E866),"输入水车基础数据")</f>
        <v>50.725</v>
      </c>
      <c r="G866" s="7" t="s">
        <v>168</v>
      </c>
      <c r="H866" s="28"/>
      <c r="I866" s="30" t="s">
        <v>673</v>
      </c>
      <c r="J866" s="31" t="str">
        <f t="shared" si="103"/>
        <v>202212闽AU8195</v>
      </c>
    </row>
    <row r="867" customFormat="1" ht="20.1" customHeight="1" spans="1:10">
      <c r="A867" s="4">
        <f t="shared" si="106"/>
        <v>866</v>
      </c>
      <c r="B867" s="23">
        <v>44903</v>
      </c>
      <c r="C867" s="5">
        <v>121017</v>
      </c>
      <c r="D867" s="6" t="s">
        <v>71</v>
      </c>
      <c r="E867" s="25">
        <v>2</v>
      </c>
      <c r="F867" s="26">
        <f>IFERROR(IF(VLOOKUP(C867,水车基础信息!B$2:F$10,5,0)=0,"输入水车基础数据",VLOOKUP(C867,水车基础信息!B$2:F$10,5,0)*E867),"输入水车基础数据")</f>
        <v>20.29</v>
      </c>
      <c r="G867" s="7" t="s">
        <v>168</v>
      </c>
      <c r="H867" s="28"/>
      <c r="I867" s="30"/>
      <c r="J867" s="31" t="str">
        <f t="shared" si="103"/>
        <v>202212闽AU8195</v>
      </c>
    </row>
    <row r="868" customFormat="1" ht="20.1" customHeight="1" spans="1:10">
      <c r="A868" s="4">
        <f t="shared" si="106"/>
        <v>867</v>
      </c>
      <c r="B868" s="23">
        <v>44904</v>
      </c>
      <c r="C868" s="5">
        <v>121017</v>
      </c>
      <c r="D868" s="6" t="s">
        <v>71</v>
      </c>
      <c r="E868" s="25">
        <v>5</v>
      </c>
      <c r="F868" s="26">
        <f>IFERROR(IF(VLOOKUP(C868,水车基础信息!B$2:F$10,5,0)=0,"输入水车基础数据",VLOOKUP(C868,水车基础信息!B$2:F$10,5,0)*E868),"输入水车基础数据")</f>
        <v>50.725</v>
      </c>
      <c r="G868" s="7" t="s">
        <v>168</v>
      </c>
      <c r="H868" s="28"/>
      <c r="I868" s="30" t="s">
        <v>671</v>
      </c>
      <c r="J868" s="31" t="str">
        <f t="shared" si="103"/>
        <v>202212闽AU8195</v>
      </c>
    </row>
    <row r="869" customFormat="1" ht="20.1" customHeight="1" spans="1:10">
      <c r="A869" s="4">
        <f t="shared" ref="A869:A878" si="107">ROW()-1</f>
        <v>868</v>
      </c>
      <c r="B869" s="23">
        <v>44905</v>
      </c>
      <c r="C869" s="5">
        <v>121017</v>
      </c>
      <c r="D869" s="6" t="s">
        <v>71</v>
      </c>
      <c r="E869" s="25">
        <v>2</v>
      </c>
      <c r="F869" s="26">
        <f>IFERROR(IF(VLOOKUP(C869,水车基础信息!B$2:F$10,5,0)=0,"输入水车基础数据",VLOOKUP(C869,水车基础信息!B$2:F$10,5,0)*E869),"输入水车基础数据")</f>
        <v>20.29</v>
      </c>
      <c r="G869" s="7" t="s">
        <v>168</v>
      </c>
      <c r="H869" s="28"/>
      <c r="I869" s="30"/>
      <c r="J869" s="31" t="str">
        <f t="shared" si="103"/>
        <v>202212闽AU8195</v>
      </c>
    </row>
    <row r="870" customFormat="1" ht="20.1" customHeight="1" spans="1:10">
      <c r="A870" s="4">
        <f t="shared" si="107"/>
        <v>869</v>
      </c>
      <c r="B870" s="23">
        <v>44906</v>
      </c>
      <c r="C870" s="5">
        <v>121017</v>
      </c>
      <c r="D870" s="6" t="s">
        <v>71</v>
      </c>
      <c r="E870" s="25">
        <v>2</v>
      </c>
      <c r="F870" s="26">
        <f>IFERROR(IF(VLOOKUP(C870,水车基础信息!B$2:F$10,5,0)=0,"输入水车基础数据",VLOOKUP(C870,水车基础信息!B$2:F$10,5,0)*E870),"输入水车基础数据")</f>
        <v>20.29</v>
      </c>
      <c r="G870" s="7" t="s">
        <v>168</v>
      </c>
      <c r="H870" s="28"/>
      <c r="I870" s="30"/>
      <c r="J870" s="31" t="str">
        <f t="shared" si="103"/>
        <v>202212闽AU8195</v>
      </c>
    </row>
    <row r="871" customFormat="1" ht="20.1" customHeight="1" spans="1:10">
      <c r="A871" s="4">
        <f t="shared" si="107"/>
        <v>870</v>
      </c>
      <c r="B871" s="23">
        <v>44907</v>
      </c>
      <c r="C871" s="5">
        <v>121017</v>
      </c>
      <c r="D871" s="6" t="s">
        <v>71</v>
      </c>
      <c r="E871" s="25">
        <v>2</v>
      </c>
      <c r="F871" s="26">
        <f>IFERROR(IF(VLOOKUP(C871,水车基础信息!B$2:F$10,5,0)=0,"输入水车基础数据",VLOOKUP(C871,水车基础信息!B$2:F$10,5,0)*E871),"输入水车基础数据")</f>
        <v>20.29</v>
      </c>
      <c r="G871" s="7" t="s">
        <v>168</v>
      </c>
      <c r="H871" s="28"/>
      <c r="I871" s="30"/>
      <c r="J871" s="31" t="str">
        <f t="shared" si="103"/>
        <v>202212闽AU8195</v>
      </c>
    </row>
    <row r="872" customFormat="1" ht="20.1" customHeight="1" spans="1:10">
      <c r="A872" s="4">
        <f t="shared" si="107"/>
        <v>871</v>
      </c>
      <c r="B872" s="23">
        <v>44908</v>
      </c>
      <c r="C872" s="5">
        <v>121017</v>
      </c>
      <c r="D872" s="6" t="s">
        <v>71</v>
      </c>
      <c r="E872" s="25">
        <v>3</v>
      </c>
      <c r="F872" s="26">
        <f>IFERROR(IF(VLOOKUP(C872,水车基础信息!B$2:F$10,5,0)=0,"输入水车基础数据",VLOOKUP(C872,水车基础信息!B$2:F$10,5,0)*E872),"输入水车基础数据")</f>
        <v>30.435</v>
      </c>
      <c r="G872" s="7" t="s">
        <v>168</v>
      </c>
      <c r="H872" s="28"/>
      <c r="I872" s="30" t="s">
        <v>680</v>
      </c>
      <c r="J872" s="31" t="str">
        <f t="shared" si="103"/>
        <v>202212闽AU8195</v>
      </c>
    </row>
    <row r="873" customFormat="1" ht="20.1" customHeight="1" spans="1:10">
      <c r="A873" s="4">
        <f t="shared" si="107"/>
        <v>872</v>
      </c>
      <c r="B873" s="23">
        <v>44909</v>
      </c>
      <c r="C873" s="5">
        <v>121017</v>
      </c>
      <c r="D873" s="6" t="s">
        <v>71</v>
      </c>
      <c r="E873" s="25">
        <v>3</v>
      </c>
      <c r="F873" s="26">
        <f>IFERROR(IF(VLOOKUP(C873,水车基础信息!B$2:F$10,5,0)=0,"输入水车基础数据",VLOOKUP(C873,水车基础信息!B$2:F$10,5,0)*E873),"输入水车基础数据")</f>
        <v>30.435</v>
      </c>
      <c r="G873" s="7" t="s">
        <v>693</v>
      </c>
      <c r="H873" s="28"/>
      <c r="I873" s="30"/>
      <c r="J873" s="31" t="str">
        <f t="shared" si="103"/>
        <v>202212闽AU8195</v>
      </c>
    </row>
    <row r="874" customFormat="1" ht="20.1" customHeight="1" spans="1:10">
      <c r="A874" s="4">
        <f t="shared" si="107"/>
        <v>873</v>
      </c>
      <c r="B874" s="23">
        <v>44910</v>
      </c>
      <c r="C874" s="5">
        <v>121017</v>
      </c>
      <c r="D874" s="6" t="s">
        <v>71</v>
      </c>
      <c r="E874" s="25">
        <v>1</v>
      </c>
      <c r="F874" s="26">
        <f>IFERROR(IF(VLOOKUP(C874,水车基础信息!B$2:F$10,5,0)=0,"输入水车基础数据",VLOOKUP(C874,水车基础信息!B$2:F$10,5,0)*E874),"输入水车基础数据")</f>
        <v>10.145</v>
      </c>
      <c r="G874" s="7" t="s">
        <v>693</v>
      </c>
      <c r="H874" s="28"/>
      <c r="I874" s="30" t="s">
        <v>672</v>
      </c>
      <c r="J874" s="31" t="str">
        <f t="shared" si="103"/>
        <v>202212闽AU8195</v>
      </c>
    </row>
    <row r="875" customFormat="1" ht="20.1" customHeight="1" spans="1:10">
      <c r="A875" s="4">
        <f t="shared" si="107"/>
        <v>874</v>
      </c>
      <c r="B875" s="23">
        <v>44911</v>
      </c>
      <c r="C875" s="5">
        <v>121017</v>
      </c>
      <c r="D875" s="6" t="s">
        <v>71</v>
      </c>
      <c r="E875" s="25">
        <v>5</v>
      </c>
      <c r="F875" s="26">
        <f>IFERROR(IF(VLOOKUP(C875,水车基础信息!B$2:F$10,5,0)=0,"输入水车基础数据",VLOOKUP(C875,水车基础信息!B$2:F$10,5,0)*E875),"输入水车基础数据")</f>
        <v>50.725</v>
      </c>
      <c r="G875" s="7" t="s">
        <v>693</v>
      </c>
      <c r="H875" s="28"/>
      <c r="I875" s="30" t="s">
        <v>671</v>
      </c>
      <c r="J875" s="31" t="str">
        <f t="shared" si="103"/>
        <v>202212闽AU8195</v>
      </c>
    </row>
    <row r="876" customFormat="1" ht="20.1" customHeight="1" spans="1:10">
      <c r="A876" s="4">
        <f t="shared" si="107"/>
        <v>875</v>
      </c>
      <c r="B876" s="23">
        <v>44912</v>
      </c>
      <c r="C876" s="5">
        <v>121017</v>
      </c>
      <c r="D876" s="6" t="s">
        <v>71</v>
      </c>
      <c r="E876" s="25">
        <v>2</v>
      </c>
      <c r="F876" s="26">
        <f>IFERROR(IF(VLOOKUP(C876,水车基础信息!B$2:F$10,5,0)=0,"输入水车基础数据",VLOOKUP(C876,水车基础信息!B$2:F$10,5,0)*E876),"输入水车基础数据")</f>
        <v>20.29</v>
      </c>
      <c r="G876" s="7" t="s">
        <v>693</v>
      </c>
      <c r="H876" s="28"/>
      <c r="I876" s="30"/>
      <c r="J876" s="31" t="str">
        <f t="shared" si="103"/>
        <v>202212闽AU8195</v>
      </c>
    </row>
    <row r="877" customFormat="1" ht="20.1" customHeight="1" spans="1:10">
      <c r="A877" s="4">
        <f t="shared" si="107"/>
        <v>876</v>
      </c>
      <c r="B877" s="23">
        <v>44913</v>
      </c>
      <c r="C877" s="5">
        <v>121017</v>
      </c>
      <c r="D877" s="6" t="s">
        <v>71</v>
      </c>
      <c r="E877" s="25">
        <v>2</v>
      </c>
      <c r="F877" s="26">
        <f>IFERROR(IF(VLOOKUP(C877,水车基础信息!B$2:F$10,5,0)=0,"输入水车基础数据",VLOOKUP(C877,水车基础信息!B$2:F$10,5,0)*E877),"输入水车基础数据")</f>
        <v>20.29</v>
      </c>
      <c r="G877" s="7" t="s">
        <v>693</v>
      </c>
      <c r="H877" s="28"/>
      <c r="I877" s="30"/>
      <c r="J877" s="31" t="str">
        <f t="shared" si="103"/>
        <v>202212闽AU8195</v>
      </c>
    </row>
    <row r="878" customFormat="1" ht="20.1" customHeight="1" spans="1:10">
      <c r="A878" s="4">
        <f t="shared" si="107"/>
        <v>877</v>
      </c>
      <c r="B878" s="23">
        <v>44914</v>
      </c>
      <c r="C878" s="5">
        <v>121017</v>
      </c>
      <c r="D878" s="6" t="s">
        <v>71</v>
      </c>
      <c r="E878" s="25">
        <v>2</v>
      </c>
      <c r="F878" s="26">
        <f>IFERROR(IF(VLOOKUP(C878,水车基础信息!B$2:F$10,5,0)=0,"输入水车基础数据",VLOOKUP(C878,水车基础信息!B$2:F$10,5,0)*E878),"输入水车基础数据")</f>
        <v>20.29</v>
      </c>
      <c r="G878" s="7" t="s">
        <v>693</v>
      </c>
      <c r="H878" s="28"/>
      <c r="I878" s="30"/>
      <c r="J878" s="31" t="str">
        <f t="shared" si="103"/>
        <v>202212闽AU8195</v>
      </c>
    </row>
    <row r="879" customFormat="1" ht="20.1" customHeight="1" spans="1:10">
      <c r="A879" s="4">
        <f t="shared" ref="A879:A888" si="108">ROW()-1</f>
        <v>878</v>
      </c>
      <c r="B879" s="23">
        <v>44915</v>
      </c>
      <c r="C879" s="5">
        <v>121017</v>
      </c>
      <c r="D879" s="6" t="s">
        <v>71</v>
      </c>
      <c r="E879" s="25">
        <v>2</v>
      </c>
      <c r="F879" s="26">
        <f>IFERROR(IF(VLOOKUP(C879,水车基础信息!B$2:F$10,5,0)=0,"输入水车基础数据",VLOOKUP(C879,水车基础信息!B$2:F$10,5,0)*E879),"输入水车基础数据")</f>
        <v>20.29</v>
      </c>
      <c r="G879" s="7" t="s">
        <v>693</v>
      </c>
      <c r="H879" s="28"/>
      <c r="I879" s="30"/>
      <c r="J879" s="31" t="str">
        <f t="shared" si="103"/>
        <v>202212闽AU8195</v>
      </c>
    </row>
    <row r="880" customFormat="1" ht="20.1" customHeight="1" spans="1:10">
      <c r="A880" s="4">
        <f t="shared" si="108"/>
        <v>879</v>
      </c>
      <c r="B880" s="23">
        <v>44916</v>
      </c>
      <c r="C880" s="5">
        <v>121017</v>
      </c>
      <c r="D880" s="6" t="s">
        <v>71</v>
      </c>
      <c r="E880" s="25">
        <v>4</v>
      </c>
      <c r="F880" s="26">
        <f>IFERROR(IF(VLOOKUP(C880,水车基础信息!B$2:F$10,5,0)=0,"输入水车基础数据",VLOOKUP(C880,水车基础信息!B$2:F$10,5,0)*E880),"输入水车基础数据")</f>
        <v>40.58</v>
      </c>
      <c r="G880" s="7" t="s">
        <v>693</v>
      </c>
      <c r="H880" s="28"/>
      <c r="I880" s="30"/>
      <c r="J880" s="31" t="str">
        <f t="shared" si="103"/>
        <v>202212闽AU8195</v>
      </c>
    </row>
    <row r="881" customFormat="1" ht="20.1" customHeight="1" spans="1:10">
      <c r="A881" s="4">
        <f t="shared" si="108"/>
        <v>880</v>
      </c>
      <c r="B881" s="23">
        <v>44917</v>
      </c>
      <c r="C881" s="5">
        <v>121017</v>
      </c>
      <c r="D881" s="6" t="s">
        <v>71</v>
      </c>
      <c r="E881" s="25">
        <v>4</v>
      </c>
      <c r="F881" s="26">
        <f>IFERROR(IF(VLOOKUP(C881,水车基础信息!B$2:F$10,5,0)=0,"输入水车基础数据",VLOOKUP(C881,水车基础信息!B$2:F$10,5,0)*E881),"输入水车基础数据")</f>
        <v>40.58</v>
      </c>
      <c r="G881" s="7" t="s">
        <v>693</v>
      </c>
      <c r="H881" s="28"/>
      <c r="I881" s="30"/>
      <c r="J881" s="31" t="str">
        <f t="shared" si="103"/>
        <v>202212闽AU8195</v>
      </c>
    </row>
    <row r="882" customFormat="1" ht="20.1" customHeight="1" spans="1:10">
      <c r="A882" s="4">
        <f t="shared" si="108"/>
        <v>881</v>
      </c>
      <c r="B882" s="23">
        <v>44918</v>
      </c>
      <c r="C882" s="5">
        <v>121017</v>
      </c>
      <c r="D882" s="6" t="s">
        <v>71</v>
      </c>
      <c r="E882" s="25">
        <v>2</v>
      </c>
      <c r="F882" s="26">
        <f>IFERROR(IF(VLOOKUP(C882,水车基础信息!B$2:F$10,5,0)=0,"输入水车基础数据",VLOOKUP(C882,水车基础信息!B$2:F$10,5,0)*E882),"输入水车基础数据")</f>
        <v>20.29</v>
      </c>
      <c r="G882" s="7" t="s">
        <v>693</v>
      </c>
      <c r="H882" s="28"/>
      <c r="I882" s="30"/>
      <c r="J882" s="31" t="str">
        <f t="shared" si="103"/>
        <v>202212闽AU8195</v>
      </c>
    </row>
    <row r="883" customFormat="1" ht="20.1" customHeight="1" spans="1:10">
      <c r="A883" s="4">
        <f t="shared" si="108"/>
        <v>882</v>
      </c>
      <c r="B883" s="23">
        <v>44919</v>
      </c>
      <c r="C883" s="5">
        <v>121017</v>
      </c>
      <c r="D883" s="6" t="s">
        <v>71</v>
      </c>
      <c r="E883" s="25">
        <v>4</v>
      </c>
      <c r="F883" s="26">
        <f>IFERROR(IF(VLOOKUP(C883,水车基础信息!B$2:F$10,5,0)=0,"输入水车基础数据",VLOOKUP(C883,水车基础信息!B$2:F$10,5,0)*E883),"输入水车基础数据")</f>
        <v>40.58</v>
      </c>
      <c r="G883" s="7" t="s">
        <v>693</v>
      </c>
      <c r="H883" s="28"/>
      <c r="I883" s="30"/>
      <c r="J883" s="31" t="str">
        <f t="shared" si="103"/>
        <v>202212闽AU8195</v>
      </c>
    </row>
    <row r="884" customFormat="1" ht="20.1" customHeight="1" spans="1:10">
      <c r="A884" s="4">
        <f t="shared" si="108"/>
        <v>883</v>
      </c>
      <c r="B884" s="23">
        <v>44920</v>
      </c>
      <c r="C884" s="5">
        <v>121017</v>
      </c>
      <c r="D884" s="6" t="s">
        <v>71</v>
      </c>
      <c r="E884" s="25">
        <v>4</v>
      </c>
      <c r="F884" s="26">
        <f>IFERROR(IF(VLOOKUP(C884,水车基础信息!B$2:F$10,5,0)=0,"输入水车基础数据",VLOOKUP(C884,水车基础信息!B$2:F$10,5,0)*E884),"输入水车基础数据")</f>
        <v>40.58</v>
      </c>
      <c r="G884" s="7" t="s">
        <v>693</v>
      </c>
      <c r="H884" s="28"/>
      <c r="I884" s="30"/>
      <c r="J884" s="31" t="str">
        <f t="shared" si="103"/>
        <v>202212闽AU8195</v>
      </c>
    </row>
    <row r="885" customFormat="1" ht="20.1" customHeight="1" spans="1:10">
      <c r="A885" s="4">
        <f t="shared" si="108"/>
        <v>884</v>
      </c>
      <c r="B885" s="23">
        <v>44921</v>
      </c>
      <c r="C885" s="5">
        <v>121017</v>
      </c>
      <c r="D885" s="6" t="s">
        <v>71</v>
      </c>
      <c r="E885" s="25">
        <v>4</v>
      </c>
      <c r="F885" s="26">
        <f>IFERROR(IF(VLOOKUP(C885,水车基础信息!B$2:F$10,5,0)=0,"输入水车基础数据",VLOOKUP(C885,水车基础信息!B$2:F$10,5,0)*E885),"输入水车基础数据")</f>
        <v>40.58</v>
      </c>
      <c r="G885" s="7" t="s">
        <v>693</v>
      </c>
      <c r="H885" s="28"/>
      <c r="I885" s="30"/>
      <c r="J885" s="31" t="str">
        <f t="shared" si="103"/>
        <v>202212闽AU8195</v>
      </c>
    </row>
    <row r="886" customFormat="1" ht="20.1" customHeight="1" spans="1:10">
      <c r="A886" s="4">
        <f t="shared" si="108"/>
        <v>885</v>
      </c>
      <c r="B886" s="23">
        <v>44922</v>
      </c>
      <c r="C886" s="5">
        <v>121017</v>
      </c>
      <c r="D886" s="6" t="s">
        <v>71</v>
      </c>
      <c r="E886" s="25">
        <v>4</v>
      </c>
      <c r="F886" s="26">
        <f>IFERROR(IF(VLOOKUP(C886,水车基础信息!B$2:F$10,5,0)=0,"输入水车基础数据",VLOOKUP(C886,水车基础信息!B$2:F$10,5,0)*E886),"输入水车基础数据")</f>
        <v>40.58</v>
      </c>
      <c r="G886" s="7" t="s">
        <v>693</v>
      </c>
      <c r="H886" s="28"/>
      <c r="I886" s="30"/>
      <c r="J886" s="31" t="str">
        <f t="shared" si="103"/>
        <v>202212闽AU8195</v>
      </c>
    </row>
    <row r="887" customFormat="1" ht="20.1" customHeight="1" spans="1:10">
      <c r="A887" s="4">
        <f t="shared" si="108"/>
        <v>886</v>
      </c>
      <c r="B887" s="23">
        <v>44923</v>
      </c>
      <c r="C887" s="5">
        <v>121017</v>
      </c>
      <c r="D887" s="6" t="s">
        <v>71</v>
      </c>
      <c r="E887" s="25">
        <v>4</v>
      </c>
      <c r="F887" s="26">
        <f>IFERROR(IF(VLOOKUP(C887,水车基础信息!B$2:F$10,5,0)=0,"输入水车基础数据",VLOOKUP(C887,水车基础信息!B$2:F$10,5,0)*E887),"输入水车基础数据")</f>
        <v>40.58</v>
      </c>
      <c r="G887" s="7" t="s">
        <v>693</v>
      </c>
      <c r="H887" s="28"/>
      <c r="I887" s="30"/>
      <c r="J887" s="31" t="str">
        <f t="shared" si="103"/>
        <v>202212闽AU8195</v>
      </c>
    </row>
    <row r="888" customFormat="1" ht="20.1" customHeight="1" spans="1:10">
      <c r="A888" s="4">
        <f t="shared" si="108"/>
        <v>887</v>
      </c>
      <c r="B888" s="23">
        <v>44924</v>
      </c>
      <c r="C888" s="5">
        <v>121017</v>
      </c>
      <c r="D888" s="6" t="s">
        <v>71</v>
      </c>
      <c r="E888" s="25">
        <v>3</v>
      </c>
      <c r="F888" s="26">
        <f>IFERROR(IF(VLOOKUP(C888,水车基础信息!B$2:F$10,5,0)=0,"输入水车基础数据",VLOOKUP(C888,水车基础信息!B$2:F$10,5,0)*E888),"输入水车基础数据")</f>
        <v>30.435</v>
      </c>
      <c r="G888" s="7" t="s">
        <v>693</v>
      </c>
      <c r="H888" s="28"/>
      <c r="I888" s="30"/>
      <c r="J888" s="31" t="str">
        <f t="shared" si="103"/>
        <v>202212闽AU8195</v>
      </c>
    </row>
    <row r="889" customFormat="1" ht="20.1" customHeight="1" spans="1:10">
      <c r="A889" s="4">
        <f t="shared" ref="A889:A898" si="109">ROW()-1</f>
        <v>888</v>
      </c>
      <c r="B889" s="23">
        <v>44925</v>
      </c>
      <c r="C889" s="5">
        <v>121017</v>
      </c>
      <c r="D889" s="6" t="s">
        <v>71</v>
      </c>
      <c r="E889" s="25">
        <v>4</v>
      </c>
      <c r="F889" s="26">
        <f>IFERROR(IF(VLOOKUP(C889,水车基础信息!B$2:F$10,5,0)=0,"输入水车基础数据",VLOOKUP(C889,水车基础信息!B$2:F$10,5,0)*E889),"输入水车基础数据")</f>
        <v>40.58</v>
      </c>
      <c r="G889" s="7" t="s">
        <v>693</v>
      </c>
      <c r="H889" s="28"/>
      <c r="I889" s="30"/>
      <c r="J889" s="31" t="str">
        <f t="shared" si="103"/>
        <v>202212闽AU8195</v>
      </c>
    </row>
    <row r="890" customFormat="1" ht="20.1" customHeight="1" spans="1:10">
      <c r="A890" s="4">
        <f t="shared" si="109"/>
        <v>889</v>
      </c>
      <c r="B890" s="23">
        <v>44926</v>
      </c>
      <c r="C890" s="5">
        <v>121017</v>
      </c>
      <c r="D890" s="6" t="s">
        <v>71</v>
      </c>
      <c r="E890" s="25">
        <v>3</v>
      </c>
      <c r="F890" s="26">
        <f>IFERROR(IF(VLOOKUP(C890,水车基础信息!B$2:F$10,5,0)=0,"输入水车基础数据",VLOOKUP(C890,水车基础信息!B$2:F$10,5,0)*E890),"输入水车基础数据")</f>
        <v>30.435</v>
      </c>
      <c r="G890" s="7" t="s">
        <v>693</v>
      </c>
      <c r="H890" s="28"/>
      <c r="I890" s="30"/>
      <c r="J890" s="31" t="str">
        <f t="shared" si="103"/>
        <v>202212闽AU8195</v>
      </c>
    </row>
    <row r="891" customFormat="1" ht="20.1" customHeight="1" spans="1:10">
      <c r="A891" s="4">
        <f t="shared" si="109"/>
        <v>890</v>
      </c>
      <c r="B891" s="23">
        <v>44896</v>
      </c>
      <c r="C891" s="34">
        <v>121019</v>
      </c>
      <c r="D891" s="32" t="s">
        <v>72</v>
      </c>
      <c r="E891" s="25">
        <v>6</v>
      </c>
      <c r="F891" s="26">
        <f>IFERROR(IF(VLOOKUP(C891,水车基础信息!B$2:F$10,5,0)=0,"输入水车基础数据",VLOOKUP(C891,水车基础信息!B$2:F$10,5,0)*E891),"输入水车基础数据")</f>
        <v>60.87</v>
      </c>
      <c r="G891" s="33" t="s">
        <v>345</v>
      </c>
      <c r="H891" s="28"/>
      <c r="I891" s="30"/>
      <c r="J891" s="31" t="str">
        <f t="shared" si="103"/>
        <v>202212闽AU9653</v>
      </c>
    </row>
    <row r="892" customFormat="1" ht="20.1" customHeight="1" spans="1:10">
      <c r="A892" s="4">
        <f t="shared" si="109"/>
        <v>891</v>
      </c>
      <c r="B892" s="23">
        <v>44897</v>
      </c>
      <c r="C892" s="34">
        <v>121020</v>
      </c>
      <c r="D892" s="32" t="s">
        <v>72</v>
      </c>
      <c r="E892" s="25">
        <v>6</v>
      </c>
      <c r="F892" s="26">
        <f>IFERROR(IF(VLOOKUP(C892,水车基础信息!B$2:F$10,5,0)=0,"输入水车基础数据",VLOOKUP(C892,水车基础信息!B$2:F$10,5,0)*E892),"输入水车基础数据")</f>
        <v>60.87</v>
      </c>
      <c r="G892" s="33" t="s">
        <v>345</v>
      </c>
      <c r="H892" s="28"/>
      <c r="I892" s="30"/>
      <c r="J892" s="31" t="str">
        <f t="shared" si="103"/>
        <v>202212闽AU9653</v>
      </c>
    </row>
    <row r="893" customFormat="1" ht="20.1" customHeight="1" spans="1:10">
      <c r="A893" s="4">
        <f t="shared" si="109"/>
        <v>892</v>
      </c>
      <c r="B893" s="23">
        <v>44898</v>
      </c>
      <c r="C893" s="34">
        <v>121021</v>
      </c>
      <c r="D893" s="32" t="s">
        <v>72</v>
      </c>
      <c r="E893" s="25">
        <v>6</v>
      </c>
      <c r="F893" s="26">
        <f>IFERROR(IF(VLOOKUP(C893,水车基础信息!B$2:F$10,5,0)=0,"输入水车基础数据",VLOOKUP(C893,水车基础信息!B$2:F$10,5,0)*E893),"输入水车基础数据")</f>
        <v>60.87</v>
      </c>
      <c r="G893" s="33" t="s">
        <v>345</v>
      </c>
      <c r="H893" s="28"/>
      <c r="I893" s="30"/>
      <c r="J893" s="31" t="str">
        <f t="shared" si="103"/>
        <v>202212闽AU9653</v>
      </c>
    </row>
    <row r="894" customFormat="1" ht="20.1" customHeight="1" spans="1:10">
      <c r="A894" s="4">
        <f t="shared" si="109"/>
        <v>893</v>
      </c>
      <c r="B894" s="23">
        <v>44899</v>
      </c>
      <c r="C894" s="34">
        <v>121019</v>
      </c>
      <c r="D894" s="32" t="s">
        <v>72</v>
      </c>
      <c r="E894" s="25">
        <v>5</v>
      </c>
      <c r="F894" s="26">
        <f>IFERROR(IF(VLOOKUP(C894,水车基础信息!B$2:F$10,5,0)=0,"输入水车基础数据",VLOOKUP(C894,水车基础信息!B$2:F$10,5,0)*E894),"输入水车基础数据")</f>
        <v>50.725</v>
      </c>
      <c r="G894" s="33" t="s">
        <v>345</v>
      </c>
      <c r="H894" s="28"/>
      <c r="I894" s="30"/>
      <c r="J894" s="31" t="str">
        <f t="shared" si="103"/>
        <v>202212闽AU9653</v>
      </c>
    </row>
    <row r="895" customFormat="1" ht="20.1" customHeight="1" spans="1:10">
      <c r="A895" s="4">
        <f t="shared" si="109"/>
        <v>894</v>
      </c>
      <c r="B895" s="23">
        <v>44900</v>
      </c>
      <c r="C895" s="34">
        <v>121019</v>
      </c>
      <c r="D895" s="32" t="s">
        <v>72</v>
      </c>
      <c r="E895" s="25">
        <v>6</v>
      </c>
      <c r="F895" s="26">
        <f>IFERROR(IF(VLOOKUP(C895,水车基础信息!B$2:F$10,5,0)=0,"输入水车基础数据",VLOOKUP(C895,水车基础信息!B$2:F$10,5,0)*E895),"输入水车基础数据")</f>
        <v>60.87</v>
      </c>
      <c r="G895" s="33" t="s">
        <v>345</v>
      </c>
      <c r="H895" s="28"/>
      <c r="I895" s="30"/>
      <c r="J895" s="31" t="str">
        <f t="shared" si="103"/>
        <v>202212闽AU9653</v>
      </c>
    </row>
    <row r="896" customFormat="1" ht="20.1" customHeight="1" spans="1:10">
      <c r="A896" s="4">
        <f t="shared" si="109"/>
        <v>895</v>
      </c>
      <c r="B896" s="23">
        <v>44901</v>
      </c>
      <c r="C896" s="34">
        <v>121019</v>
      </c>
      <c r="D896" s="32" t="s">
        <v>72</v>
      </c>
      <c r="E896" s="25">
        <v>6</v>
      </c>
      <c r="F896" s="26">
        <f>IFERROR(IF(VLOOKUP(C896,水车基础信息!B$2:F$10,5,0)=0,"输入水车基础数据",VLOOKUP(C896,水车基础信息!B$2:F$10,5,0)*E896),"输入水车基础数据")</f>
        <v>60.87</v>
      </c>
      <c r="G896" s="33" t="s">
        <v>345</v>
      </c>
      <c r="H896" s="28"/>
      <c r="I896" s="30"/>
      <c r="J896" s="31" t="str">
        <f t="shared" si="103"/>
        <v>202212闽AU9653</v>
      </c>
    </row>
    <row r="897" customFormat="1" ht="20.1" customHeight="1" spans="1:10">
      <c r="A897" s="4">
        <f t="shared" si="109"/>
        <v>896</v>
      </c>
      <c r="B897" s="23">
        <v>44902</v>
      </c>
      <c r="C897" s="34">
        <v>121019</v>
      </c>
      <c r="D897" s="32" t="s">
        <v>72</v>
      </c>
      <c r="E897" s="25">
        <v>6</v>
      </c>
      <c r="F897" s="26">
        <f>IFERROR(IF(VLOOKUP(C897,水车基础信息!B$2:F$10,5,0)=0,"输入水车基础数据",VLOOKUP(C897,水车基础信息!B$2:F$10,5,0)*E897),"输入水车基础数据")</f>
        <v>60.87</v>
      </c>
      <c r="G897" s="33" t="s">
        <v>345</v>
      </c>
      <c r="H897" s="28"/>
      <c r="I897" s="30"/>
      <c r="J897" s="31" t="str">
        <f t="shared" si="103"/>
        <v>202212闽AU9653</v>
      </c>
    </row>
    <row r="898" customFormat="1" ht="20.1" customHeight="1" spans="1:10">
      <c r="A898" s="4">
        <f t="shared" si="109"/>
        <v>897</v>
      </c>
      <c r="B898" s="23">
        <v>44903</v>
      </c>
      <c r="C898" s="34">
        <v>121019</v>
      </c>
      <c r="D898" s="32" t="s">
        <v>72</v>
      </c>
      <c r="E898" s="25">
        <v>7</v>
      </c>
      <c r="F898" s="26">
        <f>IFERROR(IF(VLOOKUP(C898,水车基础信息!B$2:F$10,5,0)=0,"输入水车基础数据",VLOOKUP(C898,水车基础信息!B$2:F$10,5,0)*E898),"输入水车基础数据")</f>
        <v>71.015</v>
      </c>
      <c r="G898" s="33" t="s">
        <v>345</v>
      </c>
      <c r="H898" s="28"/>
      <c r="I898" s="30"/>
      <c r="J898" s="31" t="str">
        <f t="shared" si="103"/>
        <v>202212闽AU9653</v>
      </c>
    </row>
    <row r="899" customFormat="1" ht="20.1" customHeight="1" spans="1:10">
      <c r="A899" s="4">
        <f t="shared" ref="A899:A908" si="110">ROW()-1</f>
        <v>898</v>
      </c>
      <c r="B899" s="23">
        <v>44904</v>
      </c>
      <c r="C899" s="34">
        <v>121019</v>
      </c>
      <c r="D899" s="32" t="s">
        <v>72</v>
      </c>
      <c r="E899" s="25">
        <v>6</v>
      </c>
      <c r="F899" s="26">
        <f>IFERROR(IF(VLOOKUP(C899,水车基础信息!B$2:F$10,5,0)=0,"输入水车基础数据",VLOOKUP(C899,水车基础信息!B$2:F$10,5,0)*E899),"输入水车基础数据")</f>
        <v>60.87</v>
      </c>
      <c r="G899" s="33" t="s">
        <v>345</v>
      </c>
      <c r="H899" s="28"/>
      <c r="I899" s="30"/>
      <c r="J899" s="31" t="str">
        <f t="shared" si="103"/>
        <v>202212闽AU9653</v>
      </c>
    </row>
    <row r="900" customFormat="1" ht="20.1" customHeight="1" spans="1:10">
      <c r="A900" s="4">
        <f t="shared" si="110"/>
        <v>899</v>
      </c>
      <c r="B900" s="23">
        <v>44905</v>
      </c>
      <c r="C900" s="34">
        <v>121019</v>
      </c>
      <c r="D900" s="32" t="s">
        <v>72</v>
      </c>
      <c r="E900" s="25">
        <v>6</v>
      </c>
      <c r="F900" s="26">
        <f>IFERROR(IF(VLOOKUP(C900,水车基础信息!B$2:F$10,5,0)=0,"输入水车基础数据",VLOOKUP(C900,水车基础信息!B$2:F$10,5,0)*E900),"输入水车基础数据")</f>
        <v>60.87</v>
      </c>
      <c r="G900" s="33" t="s">
        <v>345</v>
      </c>
      <c r="H900" s="28"/>
      <c r="I900" s="30"/>
      <c r="J900" s="31" t="str">
        <f t="shared" si="103"/>
        <v>202212闽AU9653</v>
      </c>
    </row>
    <row r="901" customFormat="1" ht="20.1" customHeight="1" spans="1:10">
      <c r="A901" s="4">
        <f t="shared" si="110"/>
        <v>900</v>
      </c>
      <c r="B901" s="23">
        <v>44906</v>
      </c>
      <c r="C901" s="34">
        <v>121019</v>
      </c>
      <c r="D901" s="32" t="s">
        <v>72</v>
      </c>
      <c r="E901" s="25">
        <v>6</v>
      </c>
      <c r="F901" s="26">
        <f>IFERROR(IF(VLOOKUP(C901,水车基础信息!B$2:F$10,5,0)=0,"输入水车基础数据",VLOOKUP(C901,水车基础信息!B$2:F$10,5,0)*E901),"输入水车基础数据")</f>
        <v>60.87</v>
      </c>
      <c r="G901" s="33" t="s">
        <v>345</v>
      </c>
      <c r="H901" s="28"/>
      <c r="I901" s="30"/>
      <c r="J901" s="31" t="str">
        <f t="shared" ref="J901:J964" si="111">YEAR(B901)&amp;MONTH(B901)&amp;D901</f>
        <v>202212闽AU9653</v>
      </c>
    </row>
    <row r="902" customFormat="1" ht="20.1" customHeight="1" spans="1:10">
      <c r="A902" s="4">
        <f t="shared" si="110"/>
        <v>901</v>
      </c>
      <c r="B902" s="23">
        <v>44907</v>
      </c>
      <c r="C902" s="34">
        <v>121019</v>
      </c>
      <c r="D902" s="32" t="s">
        <v>72</v>
      </c>
      <c r="E902" s="25">
        <v>5</v>
      </c>
      <c r="F902" s="26">
        <f>IFERROR(IF(VLOOKUP(C902,水车基础信息!B$2:F$10,5,0)=0,"输入水车基础数据",VLOOKUP(C902,水车基础信息!B$2:F$10,5,0)*E902),"输入水车基础数据")</f>
        <v>50.725</v>
      </c>
      <c r="G902" s="33" t="s">
        <v>345</v>
      </c>
      <c r="H902" s="28"/>
      <c r="I902" s="30"/>
      <c r="J902" s="31" t="str">
        <f t="shared" si="111"/>
        <v>202212闽AU9653</v>
      </c>
    </row>
    <row r="903" customFormat="1" ht="20.1" customHeight="1" spans="1:10">
      <c r="A903" s="4">
        <f t="shared" si="110"/>
        <v>902</v>
      </c>
      <c r="B903" s="23">
        <v>44908</v>
      </c>
      <c r="C903" s="34">
        <v>121019</v>
      </c>
      <c r="D903" s="32" t="s">
        <v>72</v>
      </c>
      <c r="E903" s="25">
        <v>6</v>
      </c>
      <c r="F903" s="26">
        <f>IFERROR(IF(VLOOKUP(C903,水车基础信息!B$2:F$10,5,0)=0,"输入水车基础数据",VLOOKUP(C903,水车基础信息!B$2:F$10,5,0)*E903),"输入水车基础数据")</f>
        <v>60.87</v>
      </c>
      <c r="G903" s="33" t="s">
        <v>694</v>
      </c>
      <c r="H903" s="28"/>
      <c r="I903" s="30"/>
      <c r="J903" s="31" t="str">
        <f t="shared" si="111"/>
        <v>202212闽AU9653</v>
      </c>
    </row>
    <row r="904" customFormat="1" ht="20.1" customHeight="1" spans="1:10">
      <c r="A904" s="4">
        <f t="shared" si="110"/>
        <v>903</v>
      </c>
      <c r="B904" s="23">
        <v>44909</v>
      </c>
      <c r="C904" s="34">
        <v>121019</v>
      </c>
      <c r="D904" s="32" t="s">
        <v>72</v>
      </c>
      <c r="E904" s="25">
        <v>6</v>
      </c>
      <c r="F904" s="26">
        <f>IFERROR(IF(VLOOKUP(C904,水车基础信息!B$2:F$10,5,0)=0,"输入水车基础数据",VLOOKUP(C904,水车基础信息!B$2:F$10,5,0)*E904),"输入水车基础数据")</f>
        <v>60.87</v>
      </c>
      <c r="G904" s="33" t="s">
        <v>694</v>
      </c>
      <c r="H904" s="28"/>
      <c r="I904" s="30"/>
      <c r="J904" s="31" t="str">
        <f t="shared" si="111"/>
        <v>202212闽AU9653</v>
      </c>
    </row>
    <row r="905" customFormat="1" ht="20.1" customHeight="1" spans="1:10">
      <c r="A905" s="4">
        <f t="shared" si="110"/>
        <v>904</v>
      </c>
      <c r="B905" s="23">
        <v>44910</v>
      </c>
      <c r="C905" s="34">
        <v>121019</v>
      </c>
      <c r="D905" s="32" t="s">
        <v>72</v>
      </c>
      <c r="E905" s="25">
        <v>1</v>
      </c>
      <c r="F905" s="26">
        <f>IFERROR(IF(VLOOKUP(C905,水车基础信息!B$2:F$10,5,0)=0,"输入水车基础数据",VLOOKUP(C905,水车基础信息!B$2:F$10,5,0)*E905),"输入水车基础数据")</f>
        <v>10.145</v>
      </c>
      <c r="G905" s="33" t="s">
        <v>694</v>
      </c>
      <c r="H905" s="28"/>
      <c r="I905" s="30"/>
      <c r="J905" s="31" t="str">
        <f t="shared" si="111"/>
        <v>202212闽AU9653</v>
      </c>
    </row>
    <row r="906" customFormat="1" ht="20.1" customHeight="1" spans="1:10">
      <c r="A906" s="4">
        <f t="shared" si="110"/>
        <v>905</v>
      </c>
      <c r="B906" s="23">
        <v>44911</v>
      </c>
      <c r="C906" s="34">
        <v>121019</v>
      </c>
      <c r="D906" s="32" t="s">
        <v>72</v>
      </c>
      <c r="E906" s="25">
        <v>8</v>
      </c>
      <c r="F906" s="26">
        <f>IFERROR(IF(VLOOKUP(C906,水车基础信息!B$2:F$10,5,0)=0,"输入水车基础数据",VLOOKUP(C906,水车基础信息!B$2:F$10,5,0)*E906),"输入水车基础数据")</f>
        <v>81.16</v>
      </c>
      <c r="G906" s="33" t="s">
        <v>694</v>
      </c>
      <c r="H906" s="28"/>
      <c r="I906" s="30" t="s">
        <v>673</v>
      </c>
      <c r="J906" s="31" t="str">
        <f t="shared" si="111"/>
        <v>202212闽AU9653</v>
      </c>
    </row>
    <row r="907" customFormat="1" ht="20.1" customHeight="1" spans="1:10">
      <c r="A907" s="4">
        <f t="shared" si="110"/>
        <v>906</v>
      </c>
      <c r="B907" s="23">
        <v>44912</v>
      </c>
      <c r="C907" s="34">
        <v>121019</v>
      </c>
      <c r="D907" s="32" t="s">
        <v>72</v>
      </c>
      <c r="E907" s="25">
        <v>2</v>
      </c>
      <c r="F907" s="26">
        <f>IFERROR(IF(VLOOKUP(C907,水车基础信息!B$2:F$10,5,0)=0,"输入水车基础数据",VLOOKUP(C907,水车基础信息!B$2:F$10,5,0)*E907),"输入水车基础数据")</f>
        <v>20.29</v>
      </c>
      <c r="G907" s="33" t="s">
        <v>694</v>
      </c>
      <c r="H907" s="28"/>
      <c r="I907" s="30"/>
      <c r="J907" s="31" t="str">
        <f t="shared" si="111"/>
        <v>202212闽AU9653</v>
      </c>
    </row>
    <row r="908" customFormat="1" ht="20.1" customHeight="1" spans="1:10">
      <c r="A908" s="4">
        <f t="shared" si="110"/>
        <v>907</v>
      </c>
      <c r="B908" s="23">
        <v>44913</v>
      </c>
      <c r="C908" s="34">
        <v>121019</v>
      </c>
      <c r="D908" s="32" t="s">
        <v>72</v>
      </c>
      <c r="E908" s="25">
        <v>6</v>
      </c>
      <c r="F908" s="26">
        <f>IFERROR(IF(VLOOKUP(C908,水车基础信息!B$2:F$10,5,0)=0,"输入水车基础数据",VLOOKUP(C908,水车基础信息!B$2:F$10,5,0)*E908),"输入水车基础数据")</f>
        <v>60.87</v>
      </c>
      <c r="G908" s="33" t="s">
        <v>694</v>
      </c>
      <c r="H908" s="28"/>
      <c r="I908" s="30"/>
      <c r="J908" s="31" t="str">
        <f t="shared" si="111"/>
        <v>202212闽AU9653</v>
      </c>
    </row>
    <row r="909" customFormat="1" ht="20.1" customHeight="1" spans="1:10">
      <c r="A909" s="4">
        <f t="shared" ref="A909:A918" si="112">ROW()-1</f>
        <v>908</v>
      </c>
      <c r="B909" s="23">
        <v>44914</v>
      </c>
      <c r="C909" s="34">
        <v>121019</v>
      </c>
      <c r="D909" s="32" t="s">
        <v>72</v>
      </c>
      <c r="E909" s="25">
        <v>6</v>
      </c>
      <c r="F909" s="26">
        <f>IFERROR(IF(VLOOKUP(C909,水车基础信息!B$2:F$10,5,0)=0,"输入水车基础数据",VLOOKUP(C909,水车基础信息!B$2:F$10,5,0)*E909),"输入水车基础数据")</f>
        <v>60.87</v>
      </c>
      <c r="G909" s="33" t="s">
        <v>694</v>
      </c>
      <c r="H909" s="28"/>
      <c r="I909" s="30"/>
      <c r="J909" s="31" t="str">
        <f t="shared" si="111"/>
        <v>202212闽AU9653</v>
      </c>
    </row>
    <row r="910" customFormat="1" ht="20.1" customHeight="1" spans="1:10">
      <c r="A910" s="4">
        <f t="shared" si="112"/>
        <v>909</v>
      </c>
      <c r="B910" s="23">
        <v>44915</v>
      </c>
      <c r="C910" s="34">
        <v>121019</v>
      </c>
      <c r="D910" s="32" t="s">
        <v>72</v>
      </c>
      <c r="E910" s="25">
        <v>5</v>
      </c>
      <c r="F910" s="26">
        <f>IFERROR(IF(VLOOKUP(C910,水车基础信息!B$2:F$10,5,0)=0,"输入水车基础数据",VLOOKUP(C910,水车基础信息!B$2:F$10,5,0)*E910),"输入水车基础数据")</f>
        <v>50.725</v>
      </c>
      <c r="G910" s="33" t="s">
        <v>694</v>
      </c>
      <c r="H910" s="28"/>
      <c r="I910" s="30"/>
      <c r="J910" s="31" t="str">
        <f t="shared" si="111"/>
        <v>202212闽AU9653</v>
      </c>
    </row>
    <row r="911" customFormat="1" ht="20.1" customHeight="1" spans="1:10">
      <c r="A911" s="4">
        <f t="shared" si="112"/>
        <v>910</v>
      </c>
      <c r="B911" s="23">
        <v>44916</v>
      </c>
      <c r="C911" s="34">
        <v>121019</v>
      </c>
      <c r="D911" s="32" t="s">
        <v>72</v>
      </c>
      <c r="E911" s="25">
        <v>6</v>
      </c>
      <c r="F911" s="26">
        <f>IFERROR(IF(VLOOKUP(C911,水车基础信息!B$2:F$10,5,0)=0,"输入水车基础数据",VLOOKUP(C911,水车基础信息!B$2:F$10,5,0)*E911),"输入水车基础数据")</f>
        <v>60.87</v>
      </c>
      <c r="G911" s="33" t="s">
        <v>694</v>
      </c>
      <c r="H911" s="28"/>
      <c r="I911" s="30"/>
      <c r="J911" s="31" t="str">
        <f t="shared" si="111"/>
        <v>202212闽AU9653</v>
      </c>
    </row>
    <row r="912" customFormat="1" ht="20.1" customHeight="1" spans="1:10">
      <c r="A912" s="4">
        <f t="shared" si="112"/>
        <v>911</v>
      </c>
      <c r="B912" s="23">
        <v>44917</v>
      </c>
      <c r="C912" s="34">
        <v>121019</v>
      </c>
      <c r="D912" s="32" t="s">
        <v>72</v>
      </c>
      <c r="E912" s="25">
        <v>6</v>
      </c>
      <c r="F912" s="26">
        <f>IFERROR(IF(VLOOKUP(C912,水车基础信息!B$2:F$10,5,0)=0,"输入水车基础数据",VLOOKUP(C912,水车基础信息!B$2:F$10,5,0)*E912),"输入水车基础数据")</f>
        <v>60.87</v>
      </c>
      <c r="G912" s="33" t="s">
        <v>694</v>
      </c>
      <c r="H912" s="28"/>
      <c r="I912" s="30"/>
      <c r="J912" s="31" t="str">
        <f t="shared" si="111"/>
        <v>202212闽AU9653</v>
      </c>
    </row>
    <row r="913" customFormat="1" ht="20.1" customHeight="1" spans="1:10">
      <c r="A913" s="4">
        <f t="shared" si="112"/>
        <v>912</v>
      </c>
      <c r="B913" s="23">
        <v>44918</v>
      </c>
      <c r="C913" s="34">
        <v>121019</v>
      </c>
      <c r="D913" s="32" t="s">
        <v>72</v>
      </c>
      <c r="E913" s="25">
        <v>6</v>
      </c>
      <c r="F913" s="26">
        <f>IFERROR(IF(VLOOKUP(C913,水车基础信息!B$2:F$10,5,0)=0,"输入水车基础数据",VLOOKUP(C913,水车基础信息!B$2:F$10,5,0)*E913),"输入水车基础数据")</f>
        <v>60.87</v>
      </c>
      <c r="G913" s="33" t="s">
        <v>694</v>
      </c>
      <c r="H913" s="28"/>
      <c r="I913" s="30"/>
      <c r="J913" s="31" t="str">
        <f t="shared" si="111"/>
        <v>202212闽AU9653</v>
      </c>
    </row>
    <row r="914" customFormat="1" ht="20.1" customHeight="1" spans="1:10">
      <c r="A914" s="4">
        <f t="shared" si="112"/>
        <v>913</v>
      </c>
      <c r="B914" s="23">
        <v>44919</v>
      </c>
      <c r="C914" s="34">
        <v>121019</v>
      </c>
      <c r="D914" s="32" t="s">
        <v>72</v>
      </c>
      <c r="E914" s="25">
        <v>7</v>
      </c>
      <c r="F914" s="26">
        <f>IFERROR(IF(VLOOKUP(C914,水车基础信息!B$2:F$10,5,0)=0,"输入水车基础数据",VLOOKUP(C914,水车基础信息!B$2:F$10,5,0)*E914),"输入水车基础数据")</f>
        <v>71.015</v>
      </c>
      <c r="G914" s="33" t="s">
        <v>694</v>
      </c>
      <c r="H914" s="28"/>
      <c r="I914" s="30"/>
      <c r="J914" s="31" t="str">
        <f t="shared" si="111"/>
        <v>202212闽AU9653</v>
      </c>
    </row>
    <row r="915" customFormat="1" ht="20.1" customHeight="1" spans="1:10">
      <c r="A915" s="4">
        <f t="shared" si="112"/>
        <v>914</v>
      </c>
      <c r="B915" s="23">
        <v>44920</v>
      </c>
      <c r="C915" s="34">
        <v>121019</v>
      </c>
      <c r="D915" s="32" t="s">
        <v>72</v>
      </c>
      <c r="E915" s="25">
        <v>5</v>
      </c>
      <c r="F915" s="26">
        <f>IFERROR(IF(VLOOKUP(C915,水车基础信息!B$2:F$10,5,0)=0,"输入水车基础数据",VLOOKUP(C915,水车基础信息!B$2:F$10,5,0)*E915),"输入水车基础数据")</f>
        <v>50.725</v>
      </c>
      <c r="G915" s="33" t="s">
        <v>694</v>
      </c>
      <c r="H915" s="28"/>
      <c r="I915" s="30"/>
      <c r="J915" s="31" t="str">
        <f t="shared" si="111"/>
        <v>202212闽AU9653</v>
      </c>
    </row>
    <row r="916" customFormat="1" ht="20.1" customHeight="1" spans="1:10">
      <c r="A916" s="4">
        <f t="shared" si="112"/>
        <v>915</v>
      </c>
      <c r="B916" s="23">
        <v>44921</v>
      </c>
      <c r="C916" s="34">
        <v>121019</v>
      </c>
      <c r="D916" s="32" t="s">
        <v>72</v>
      </c>
      <c r="E916" s="25">
        <v>5</v>
      </c>
      <c r="F916" s="26">
        <f>IFERROR(IF(VLOOKUP(C916,水车基础信息!B$2:F$10,5,0)=0,"输入水车基础数据",VLOOKUP(C916,水车基础信息!B$2:F$10,5,0)*E916),"输入水车基础数据")</f>
        <v>50.725</v>
      </c>
      <c r="G916" s="33" t="s">
        <v>694</v>
      </c>
      <c r="H916" s="28"/>
      <c r="I916" s="30"/>
      <c r="J916" s="31" t="str">
        <f t="shared" si="111"/>
        <v>202212闽AU9653</v>
      </c>
    </row>
    <row r="917" customFormat="1" ht="20.1" customHeight="1" spans="1:10">
      <c r="A917" s="4">
        <f t="shared" si="112"/>
        <v>916</v>
      </c>
      <c r="B917" s="23">
        <v>44922</v>
      </c>
      <c r="C917" s="34">
        <v>121019</v>
      </c>
      <c r="D917" s="32" t="s">
        <v>72</v>
      </c>
      <c r="E917" s="25">
        <v>6</v>
      </c>
      <c r="F917" s="26">
        <f>IFERROR(IF(VLOOKUP(C917,水车基础信息!B$2:F$10,5,0)=0,"输入水车基础数据",VLOOKUP(C917,水车基础信息!B$2:F$10,5,0)*E917),"输入水车基础数据")</f>
        <v>60.87</v>
      </c>
      <c r="G917" s="33" t="s">
        <v>694</v>
      </c>
      <c r="H917" s="28"/>
      <c r="I917" s="30"/>
      <c r="J917" s="31" t="str">
        <f t="shared" si="111"/>
        <v>202212闽AU9653</v>
      </c>
    </row>
    <row r="918" customFormat="1" ht="20.1" customHeight="1" spans="1:10">
      <c r="A918" s="4">
        <f t="shared" si="112"/>
        <v>917</v>
      </c>
      <c r="B918" s="23">
        <v>44923</v>
      </c>
      <c r="C918" s="34">
        <v>121019</v>
      </c>
      <c r="D918" s="32" t="s">
        <v>72</v>
      </c>
      <c r="E918" s="25">
        <v>6</v>
      </c>
      <c r="F918" s="26">
        <f>IFERROR(IF(VLOOKUP(C918,水车基础信息!B$2:F$10,5,0)=0,"输入水车基础数据",VLOOKUP(C918,水车基础信息!B$2:F$10,5,0)*E918),"输入水车基础数据")</f>
        <v>60.87</v>
      </c>
      <c r="G918" s="33" t="s">
        <v>694</v>
      </c>
      <c r="H918" s="28"/>
      <c r="I918" s="30"/>
      <c r="J918" s="31" t="str">
        <f t="shared" si="111"/>
        <v>202212闽AU9653</v>
      </c>
    </row>
    <row r="919" customFormat="1" ht="20.1" customHeight="1" spans="1:10">
      <c r="A919" s="4">
        <f t="shared" ref="A919:A928" si="113">ROW()-1</f>
        <v>918</v>
      </c>
      <c r="B919" s="23">
        <v>44924</v>
      </c>
      <c r="C919" s="34">
        <v>121019</v>
      </c>
      <c r="D919" s="32" t="s">
        <v>72</v>
      </c>
      <c r="E919" s="25">
        <v>5</v>
      </c>
      <c r="F919" s="26">
        <f>IFERROR(IF(VLOOKUP(C919,水车基础信息!B$2:F$10,5,0)=0,"输入水车基础数据",VLOOKUP(C919,水车基础信息!B$2:F$10,5,0)*E919),"输入水车基础数据")</f>
        <v>50.725</v>
      </c>
      <c r="G919" s="33" t="s">
        <v>694</v>
      </c>
      <c r="H919" s="28"/>
      <c r="I919" s="30"/>
      <c r="J919" s="31" t="str">
        <f t="shared" si="111"/>
        <v>202212闽AU9653</v>
      </c>
    </row>
    <row r="920" customFormat="1" ht="20.1" customHeight="1" spans="1:10">
      <c r="A920" s="4">
        <f t="shared" si="113"/>
        <v>919</v>
      </c>
      <c r="B920" s="23">
        <v>44925</v>
      </c>
      <c r="C920" s="34">
        <v>121019</v>
      </c>
      <c r="D920" s="32" t="s">
        <v>72</v>
      </c>
      <c r="E920" s="25">
        <v>6</v>
      </c>
      <c r="F920" s="26">
        <f>IFERROR(IF(VLOOKUP(C920,水车基础信息!B$2:F$10,5,0)=0,"输入水车基础数据",VLOOKUP(C920,水车基础信息!B$2:F$10,5,0)*E920),"输入水车基础数据")</f>
        <v>60.87</v>
      </c>
      <c r="G920" s="33" t="s">
        <v>694</v>
      </c>
      <c r="H920" s="28"/>
      <c r="I920" s="30"/>
      <c r="J920" s="31" t="str">
        <f t="shared" si="111"/>
        <v>202212闽AU9653</v>
      </c>
    </row>
    <row r="921" customFormat="1" ht="20.1" customHeight="1" spans="1:10">
      <c r="A921" s="4">
        <f t="shared" si="113"/>
        <v>920</v>
      </c>
      <c r="B921" s="23">
        <v>44926</v>
      </c>
      <c r="C921" s="34">
        <v>121019</v>
      </c>
      <c r="D921" s="32" t="s">
        <v>72</v>
      </c>
      <c r="E921" s="25">
        <v>5</v>
      </c>
      <c r="F921" s="26">
        <f>IFERROR(IF(VLOOKUP(C921,水车基础信息!B$2:F$10,5,0)=0,"输入水车基础数据",VLOOKUP(C921,水车基础信息!B$2:F$10,5,0)*E921),"输入水车基础数据")</f>
        <v>50.725</v>
      </c>
      <c r="G921" s="33" t="s">
        <v>694</v>
      </c>
      <c r="H921" s="28"/>
      <c r="I921" s="30"/>
      <c r="J921" s="31" t="str">
        <f t="shared" si="111"/>
        <v>202212闽AU9653</v>
      </c>
    </row>
    <row r="922" customFormat="1" ht="20.1" customHeight="1" spans="1:10">
      <c r="A922" s="4">
        <f t="shared" si="113"/>
        <v>921</v>
      </c>
      <c r="B922" s="23">
        <v>44896</v>
      </c>
      <c r="C922" s="5">
        <v>121018</v>
      </c>
      <c r="D922" s="6" t="s">
        <v>68</v>
      </c>
      <c r="E922" s="25">
        <v>4</v>
      </c>
      <c r="F922" s="26">
        <f>IFERROR(IF(VLOOKUP(C922,水车基础信息!B$2:F$10,5,0)=0,"输入水车基础数据",VLOOKUP(C922,水车基础信息!B$2:F$10,5,0)*E922),"输入水车基础数据")</f>
        <v>40.58</v>
      </c>
      <c r="G922" s="7" t="s">
        <v>695</v>
      </c>
      <c r="H922" s="28"/>
      <c r="I922" s="30"/>
      <c r="J922" s="31" t="str">
        <f t="shared" si="111"/>
        <v>202212闽AU7993</v>
      </c>
    </row>
    <row r="923" customFormat="1" ht="20.1" customHeight="1" spans="1:10">
      <c r="A923" s="4">
        <f t="shared" si="113"/>
        <v>922</v>
      </c>
      <c r="B923" s="23">
        <v>44897</v>
      </c>
      <c r="C923" s="5">
        <v>121018</v>
      </c>
      <c r="D923" s="6" t="s">
        <v>68</v>
      </c>
      <c r="E923" s="25">
        <v>4</v>
      </c>
      <c r="F923" s="26">
        <f>IFERROR(IF(VLOOKUP(C923,水车基础信息!B$2:F$10,5,0)=0,"输入水车基础数据",VLOOKUP(C923,水车基础信息!B$2:F$10,5,0)*E923),"输入水车基础数据")</f>
        <v>40.58</v>
      </c>
      <c r="G923" s="7" t="s">
        <v>695</v>
      </c>
      <c r="H923" s="28"/>
      <c r="I923" s="30"/>
      <c r="J923" s="31" t="str">
        <f t="shared" si="111"/>
        <v>202212闽AU7993</v>
      </c>
    </row>
    <row r="924" customFormat="1" ht="20.1" customHeight="1" spans="1:10">
      <c r="A924" s="4">
        <f t="shared" si="113"/>
        <v>923</v>
      </c>
      <c r="B924" s="23">
        <v>44898</v>
      </c>
      <c r="C924" s="5">
        <v>121018</v>
      </c>
      <c r="D924" s="6" t="s">
        <v>68</v>
      </c>
      <c r="E924" s="25">
        <v>3</v>
      </c>
      <c r="F924" s="26">
        <f>IFERROR(IF(VLOOKUP(C924,水车基础信息!B$2:F$10,5,0)=0,"输入水车基础数据",VLOOKUP(C924,水车基础信息!B$2:F$10,5,0)*E924),"输入水车基础数据")</f>
        <v>30.435</v>
      </c>
      <c r="G924" s="7" t="s">
        <v>695</v>
      </c>
      <c r="H924" s="28"/>
      <c r="I924" s="30"/>
      <c r="J924" s="31" t="str">
        <f t="shared" si="111"/>
        <v>202212闽AU7993</v>
      </c>
    </row>
    <row r="925" customFormat="1" ht="20.1" customHeight="1" spans="1:10">
      <c r="A925" s="4">
        <f t="shared" si="113"/>
        <v>924</v>
      </c>
      <c r="B925" s="23">
        <v>44899</v>
      </c>
      <c r="C925" s="5">
        <v>121018</v>
      </c>
      <c r="D925" s="6" t="s">
        <v>68</v>
      </c>
      <c r="E925" s="25">
        <v>3</v>
      </c>
      <c r="F925" s="26">
        <f>IFERROR(IF(VLOOKUP(C925,水车基础信息!B$2:F$10,5,0)=0,"输入水车基础数据",VLOOKUP(C925,水车基础信息!B$2:F$10,5,0)*E925),"输入水车基础数据")</f>
        <v>30.435</v>
      </c>
      <c r="G925" s="7" t="s">
        <v>695</v>
      </c>
      <c r="H925" s="28"/>
      <c r="I925" s="30"/>
      <c r="J925" s="31" t="str">
        <f t="shared" si="111"/>
        <v>202212闽AU7993</v>
      </c>
    </row>
    <row r="926" customFormat="1" ht="20.1" customHeight="1" spans="1:10">
      <c r="A926" s="4">
        <f t="shared" si="113"/>
        <v>925</v>
      </c>
      <c r="B926" s="23">
        <v>44900</v>
      </c>
      <c r="C926" s="5">
        <v>121018</v>
      </c>
      <c r="D926" s="6" t="s">
        <v>68</v>
      </c>
      <c r="E926" s="25">
        <v>4</v>
      </c>
      <c r="F926" s="26">
        <f>IFERROR(IF(VLOOKUP(C926,水车基础信息!B$2:F$10,5,0)=0,"输入水车基础数据",VLOOKUP(C926,水车基础信息!B$2:F$10,5,0)*E926),"输入水车基础数据")</f>
        <v>40.58</v>
      </c>
      <c r="G926" s="7" t="s">
        <v>695</v>
      </c>
      <c r="H926" s="28"/>
      <c r="I926" s="30"/>
      <c r="J926" s="31" t="str">
        <f t="shared" si="111"/>
        <v>202212闽AU7993</v>
      </c>
    </row>
    <row r="927" customFormat="1" ht="20.1" customHeight="1" spans="1:10">
      <c r="A927" s="4">
        <f t="shared" si="113"/>
        <v>926</v>
      </c>
      <c r="B927" s="23">
        <v>44901</v>
      </c>
      <c r="C927" s="5">
        <v>121018</v>
      </c>
      <c r="D927" s="6" t="s">
        <v>68</v>
      </c>
      <c r="E927" s="25">
        <v>3</v>
      </c>
      <c r="F927" s="26">
        <f>IFERROR(IF(VLOOKUP(C927,水车基础信息!B$2:F$10,5,0)=0,"输入水车基础数据",VLOOKUP(C927,水车基础信息!B$2:F$10,5,0)*E927),"输入水车基础数据")</f>
        <v>30.435</v>
      </c>
      <c r="G927" s="7" t="s">
        <v>695</v>
      </c>
      <c r="H927" s="28"/>
      <c r="I927" s="30"/>
      <c r="J927" s="31" t="str">
        <f t="shared" si="111"/>
        <v>202212闽AU7993</v>
      </c>
    </row>
    <row r="928" customFormat="1" ht="20.1" customHeight="1" spans="1:10">
      <c r="A928" s="4">
        <f t="shared" si="113"/>
        <v>927</v>
      </c>
      <c r="B928" s="23">
        <v>44902</v>
      </c>
      <c r="C928" s="5">
        <v>121018</v>
      </c>
      <c r="D928" s="6" t="s">
        <v>68</v>
      </c>
      <c r="E928" s="25">
        <v>5</v>
      </c>
      <c r="F928" s="26">
        <f>IFERROR(IF(VLOOKUP(C928,水车基础信息!B$2:F$10,5,0)=0,"输入水车基础数据",VLOOKUP(C928,水车基础信息!B$2:F$10,5,0)*E928),"输入水车基础数据")</f>
        <v>50.725</v>
      </c>
      <c r="G928" s="7" t="s">
        <v>695</v>
      </c>
      <c r="H928" s="28"/>
      <c r="I928" s="30"/>
      <c r="J928" s="31" t="str">
        <f t="shared" si="111"/>
        <v>202212闽AU7993</v>
      </c>
    </row>
    <row r="929" customFormat="1" ht="20.1" customHeight="1" spans="1:10">
      <c r="A929" s="4">
        <f t="shared" ref="A929:A938" si="114">ROW()-1</f>
        <v>928</v>
      </c>
      <c r="B929" s="23">
        <v>44903</v>
      </c>
      <c r="C929" s="5">
        <v>121018</v>
      </c>
      <c r="D929" s="6" t="s">
        <v>68</v>
      </c>
      <c r="E929" s="25">
        <v>3</v>
      </c>
      <c r="F929" s="26">
        <f>IFERROR(IF(VLOOKUP(C929,水车基础信息!B$2:F$10,5,0)=0,"输入水车基础数据",VLOOKUP(C929,水车基础信息!B$2:F$10,5,0)*E929),"输入水车基础数据")</f>
        <v>30.435</v>
      </c>
      <c r="G929" s="7" t="s">
        <v>695</v>
      </c>
      <c r="H929" s="28"/>
      <c r="I929" s="30"/>
      <c r="J929" s="31" t="str">
        <f t="shared" si="111"/>
        <v>202212闽AU7993</v>
      </c>
    </row>
    <row r="930" customFormat="1" ht="20.1" customHeight="1" spans="1:10">
      <c r="A930" s="4">
        <f t="shared" si="114"/>
        <v>929</v>
      </c>
      <c r="B930" s="23">
        <v>44904</v>
      </c>
      <c r="C930" s="5">
        <v>121018</v>
      </c>
      <c r="D930" s="6" t="s">
        <v>68</v>
      </c>
      <c r="E930" s="25">
        <v>4</v>
      </c>
      <c r="F930" s="26">
        <f>IFERROR(IF(VLOOKUP(C930,水车基础信息!B$2:F$10,5,0)=0,"输入水车基础数据",VLOOKUP(C930,水车基础信息!B$2:F$10,5,0)*E930),"输入水车基础数据")</f>
        <v>40.58</v>
      </c>
      <c r="G930" s="7" t="s">
        <v>695</v>
      </c>
      <c r="H930" s="28"/>
      <c r="I930" s="30"/>
      <c r="J930" s="31" t="str">
        <f t="shared" si="111"/>
        <v>202212闽AU7993</v>
      </c>
    </row>
    <row r="931" customFormat="1" ht="20.1" customHeight="1" spans="1:10">
      <c r="A931" s="4">
        <f t="shared" si="114"/>
        <v>930</v>
      </c>
      <c r="B931" s="23">
        <v>44905</v>
      </c>
      <c r="C931" s="5">
        <v>121018</v>
      </c>
      <c r="D931" s="6" t="s">
        <v>68</v>
      </c>
      <c r="E931" s="25">
        <v>3</v>
      </c>
      <c r="F931" s="26">
        <f>IFERROR(IF(VLOOKUP(C931,水车基础信息!B$2:F$10,5,0)=0,"输入水车基础数据",VLOOKUP(C931,水车基础信息!B$2:F$10,5,0)*E931),"输入水车基础数据")</f>
        <v>30.435</v>
      </c>
      <c r="G931" s="7" t="s">
        <v>695</v>
      </c>
      <c r="H931" s="28"/>
      <c r="I931" s="30"/>
      <c r="J931" s="31" t="str">
        <f t="shared" si="111"/>
        <v>202212闽AU7993</v>
      </c>
    </row>
    <row r="932" customFormat="1" ht="20.1" customHeight="1" spans="1:10">
      <c r="A932" s="4">
        <f t="shared" si="114"/>
        <v>931</v>
      </c>
      <c r="B932" s="23">
        <v>44906</v>
      </c>
      <c r="C932" s="5">
        <v>121018</v>
      </c>
      <c r="D932" s="6" t="s">
        <v>68</v>
      </c>
      <c r="E932" s="25">
        <v>3</v>
      </c>
      <c r="F932" s="26">
        <f>IFERROR(IF(VLOOKUP(C932,水车基础信息!B$2:F$10,5,0)=0,"输入水车基础数据",VLOOKUP(C932,水车基础信息!B$2:F$10,5,0)*E932),"输入水车基础数据")</f>
        <v>30.435</v>
      </c>
      <c r="G932" s="7" t="s">
        <v>695</v>
      </c>
      <c r="H932" s="28"/>
      <c r="I932" s="30"/>
      <c r="J932" s="31" t="str">
        <f t="shared" si="111"/>
        <v>202212闽AU7993</v>
      </c>
    </row>
    <row r="933" customFormat="1" ht="20.1" customHeight="1" spans="1:10">
      <c r="A933" s="4">
        <f t="shared" si="114"/>
        <v>932</v>
      </c>
      <c r="B933" s="23">
        <v>44907</v>
      </c>
      <c r="C933" s="5">
        <v>121018</v>
      </c>
      <c r="D933" s="6" t="s">
        <v>68</v>
      </c>
      <c r="E933" s="25">
        <v>3</v>
      </c>
      <c r="F933" s="26">
        <f>IFERROR(IF(VLOOKUP(C933,水车基础信息!B$2:F$10,5,0)=0,"输入水车基础数据",VLOOKUP(C933,水车基础信息!B$2:F$10,5,0)*E933),"输入水车基础数据")</f>
        <v>30.435</v>
      </c>
      <c r="G933" s="7" t="s">
        <v>695</v>
      </c>
      <c r="H933" s="28"/>
      <c r="I933" s="30"/>
      <c r="J933" s="31" t="str">
        <f t="shared" si="111"/>
        <v>202212闽AU7993</v>
      </c>
    </row>
    <row r="934" customFormat="1" ht="20.1" customHeight="1" spans="1:10">
      <c r="A934" s="4">
        <f t="shared" si="114"/>
        <v>933</v>
      </c>
      <c r="B934" s="23">
        <v>44908</v>
      </c>
      <c r="C934" s="5">
        <v>121018</v>
      </c>
      <c r="D934" s="6" t="s">
        <v>68</v>
      </c>
      <c r="E934" s="25">
        <v>5</v>
      </c>
      <c r="F934" s="26">
        <f>IFERROR(IF(VLOOKUP(C934,水车基础信息!B$2:F$10,5,0)=0,"输入水车基础数据",VLOOKUP(C934,水车基础信息!B$2:F$10,5,0)*E934),"输入水车基础数据")</f>
        <v>50.725</v>
      </c>
      <c r="G934" s="7" t="s">
        <v>695</v>
      </c>
      <c r="H934" s="28"/>
      <c r="I934" s="30" t="s">
        <v>673</v>
      </c>
      <c r="J934" s="31" t="str">
        <f t="shared" si="111"/>
        <v>202212闽AU7993</v>
      </c>
    </row>
    <row r="935" customFormat="1" ht="20.1" customHeight="1" spans="1:10">
      <c r="A935" s="4">
        <f t="shared" si="114"/>
        <v>934</v>
      </c>
      <c r="B935" s="23">
        <v>44909</v>
      </c>
      <c r="C935" s="5">
        <v>121018</v>
      </c>
      <c r="D935" s="6" t="s">
        <v>68</v>
      </c>
      <c r="E935" s="25">
        <v>2</v>
      </c>
      <c r="F935" s="26">
        <f>IFERROR(IF(VLOOKUP(C935,水车基础信息!B$2:F$10,5,0)=0,"输入水车基础数据",VLOOKUP(C935,水车基础信息!B$2:F$10,5,0)*E935),"输入水车基础数据")</f>
        <v>20.29</v>
      </c>
      <c r="G935" s="7" t="s">
        <v>695</v>
      </c>
      <c r="H935" s="28"/>
      <c r="I935" s="30"/>
      <c r="J935" s="31" t="str">
        <f t="shared" si="111"/>
        <v>202212闽AU7993</v>
      </c>
    </row>
    <row r="936" customFormat="1" ht="20.1" customHeight="1" spans="1:10">
      <c r="A936" s="4">
        <f t="shared" si="114"/>
        <v>935</v>
      </c>
      <c r="B936" s="23">
        <v>44910</v>
      </c>
      <c r="C936" s="5">
        <v>121018</v>
      </c>
      <c r="D936" s="6" t="s">
        <v>68</v>
      </c>
      <c r="E936" s="25">
        <v>3</v>
      </c>
      <c r="F936" s="26">
        <f>IFERROR(IF(VLOOKUP(C936,水车基础信息!B$2:F$10,5,0)=0,"输入水车基础数据",VLOOKUP(C936,水车基础信息!B$2:F$10,5,0)*E936),"输入水车基础数据")</f>
        <v>30.435</v>
      </c>
      <c r="G936" s="7" t="s">
        <v>695</v>
      </c>
      <c r="H936" s="28"/>
      <c r="I936" s="30"/>
      <c r="J936" s="31" t="str">
        <f t="shared" si="111"/>
        <v>202212闽AU7993</v>
      </c>
    </row>
    <row r="937" customFormat="1" ht="20.1" customHeight="1" spans="1:10">
      <c r="A937" s="4">
        <f t="shared" si="114"/>
        <v>936</v>
      </c>
      <c r="B937" s="23">
        <v>44911</v>
      </c>
      <c r="C937" s="5">
        <v>121018</v>
      </c>
      <c r="D937" s="6" t="s">
        <v>68</v>
      </c>
      <c r="E937" s="25">
        <v>3</v>
      </c>
      <c r="F937" s="26">
        <f>IFERROR(IF(VLOOKUP(C937,水车基础信息!B$2:F$10,5,0)=0,"输入水车基础数据",VLOOKUP(C937,水车基础信息!B$2:F$10,5,0)*E937),"输入水车基础数据")</f>
        <v>30.435</v>
      </c>
      <c r="G937" s="7" t="s">
        <v>695</v>
      </c>
      <c r="H937" s="28"/>
      <c r="I937" s="30" t="s">
        <v>673</v>
      </c>
      <c r="J937" s="31" t="str">
        <f t="shared" si="111"/>
        <v>202212闽AU7993</v>
      </c>
    </row>
    <row r="938" customFormat="1" ht="20.1" customHeight="1" spans="1:10">
      <c r="A938" s="4">
        <f t="shared" si="114"/>
        <v>937</v>
      </c>
      <c r="B938" s="23">
        <v>44912</v>
      </c>
      <c r="C938" s="5">
        <v>121018</v>
      </c>
      <c r="D938" s="6" t="s">
        <v>68</v>
      </c>
      <c r="E938" s="25">
        <v>2</v>
      </c>
      <c r="F938" s="26">
        <f>IFERROR(IF(VLOOKUP(C938,水车基础信息!B$2:F$10,5,0)=0,"输入水车基础数据",VLOOKUP(C938,水车基础信息!B$2:F$10,5,0)*E938),"输入水车基础数据")</f>
        <v>20.29</v>
      </c>
      <c r="G938" s="7" t="s">
        <v>695</v>
      </c>
      <c r="H938" s="28"/>
      <c r="I938" s="37" t="s">
        <v>696</v>
      </c>
      <c r="J938" s="31" t="str">
        <f t="shared" si="111"/>
        <v>202212闽AU7993</v>
      </c>
    </row>
    <row r="939" customFormat="1" ht="20.1" customHeight="1" spans="1:10">
      <c r="A939" s="4">
        <f t="shared" ref="A939:A948" si="115">ROW()-1</f>
        <v>938</v>
      </c>
      <c r="B939" s="23">
        <v>44913</v>
      </c>
      <c r="C939" s="5">
        <v>121018</v>
      </c>
      <c r="D939" s="6" t="s">
        <v>68</v>
      </c>
      <c r="E939" s="25">
        <v>3</v>
      </c>
      <c r="F939" s="26">
        <f>IFERROR(IF(VLOOKUP(C939,水车基础信息!B$2:F$10,5,0)=0,"输入水车基础数据",VLOOKUP(C939,水车基础信息!B$2:F$10,5,0)*E939),"输入水车基础数据")</f>
        <v>30.435</v>
      </c>
      <c r="G939" s="7" t="s">
        <v>695</v>
      </c>
      <c r="H939" s="28"/>
      <c r="I939" s="37"/>
      <c r="J939" s="31" t="str">
        <f t="shared" si="111"/>
        <v>202212闽AU7993</v>
      </c>
    </row>
    <row r="940" customFormat="1" ht="20.1" customHeight="1" spans="1:10">
      <c r="A940" s="4">
        <f t="shared" si="115"/>
        <v>939</v>
      </c>
      <c r="B940" s="23">
        <v>44914</v>
      </c>
      <c r="C940" s="5">
        <v>121018</v>
      </c>
      <c r="D940" s="6" t="s">
        <v>68</v>
      </c>
      <c r="E940" s="25">
        <v>2</v>
      </c>
      <c r="F940" s="26">
        <f>IFERROR(IF(VLOOKUP(C940,水车基础信息!B$2:F$10,5,0)=0,"输入水车基础数据",VLOOKUP(C940,水车基础信息!B$2:F$10,5,0)*E940),"输入水车基础数据")</f>
        <v>20.29</v>
      </c>
      <c r="G940" s="7" t="s">
        <v>695</v>
      </c>
      <c r="H940" s="28"/>
      <c r="I940" s="30"/>
      <c r="J940" s="31" t="str">
        <f t="shared" si="111"/>
        <v>202212闽AU7993</v>
      </c>
    </row>
    <row r="941" customFormat="1" ht="20.1" customHeight="1" spans="1:10">
      <c r="A941" s="4">
        <f t="shared" si="115"/>
        <v>940</v>
      </c>
      <c r="B941" s="23">
        <v>44915</v>
      </c>
      <c r="C941" s="5">
        <v>121018</v>
      </c>
      <c r="D941" s="6" t="s">
        <v>68</v>
      </c>
      <c r="E941" s="25">
        <v>2</v>
      </c>
      <c r="F941" s="26">
        <f>IFERROR(IF(VLOOKUP(C941,水车基础信息!B$2:F$10,5,0)=0,"输入水车基础数据",VLOOKUP(C941,水车基础信息!B$2:F$10,5,0)*E941),"输入水车基础数据")</f>
        <v>20.29</v>
      </c>
      <c r="G941" s="7" t="s">
        <v>695</v>
      </c>
      <c r="H941" s="28"/>
      <c r="I941" s="30"/>
      <c r="J941" s="31" t="str">
        <f t="shared" si="111"/>
        <v>202212闽AU7993</v>
      </c>
    </row>
    <row r="942" customFormat="1" ht="20.1" customHeight="1" spans="1:10">
      <c r="A942" s="4">
        <f t="shared" si="115"/>
        <v>941</v>
      </c>
      <c r="B942" s="23">
        <v>44916</v>
      </c>
      <c r="C942" s="5">
        <v>121018</v>
      </c>
      <c r="D942" s="6" t="s">
        <v>68</v>
      </c>
      <c r="E942" s="25">
        <v>4</v>
      </c>
      <c r="F942" s="26">
        <f>IFERROR(IF(VLOOKUP(C942,水车基础信息!B$2:F$10,5,0)=0,"输入水车基础数据",VLOOKUP(C942,水车基础信息!B$2:F$10,5,0)*E942),"输入水车基础数据")</f>
        <v>40.58</v>
      </c>
      <c r="G942" s="7" t="s">
        <v>695</v>
      </c>
      <c r="H942" s="28"/>
      <c r="I942" s="30"/>
      <c r="J942" s="31" t="str">
        <f t="shared" si="111"/>
        <v>202212闽AU7993</v>
      </c>
    </row>
    <row r="943" customFormat="1" ht="20.1" customHeight="1" spans="1:10">
      <c r="A943" s="4">
        <f t="shared" si="115"/>
        <v>942</v>
      </c>
      <c r="B943" s="23">
        <v>44917</v>
      </c>
      <c r="C943" s="5">
        <v>121018</v>
      </c>
      <c r="D943" s="6" t="s">
        <v>68</v>
      </c>
      <c r="E943" s="25">
        <v>5</v>
      </c>
      <c r="F943" s="26">
        <f>IFERROR(IF(VLOOKUP(C943,水车基础信息!B$2:F$10,5,0)=0,"输入水车基础数据",VLOOKUP(C943,水车基础信息!B$2:F$10,5,0)*E943),"输入水车基础数据")</f>
        <v>50.725</v>
      </c>
      <c r="G943" s="7" t="s">
        <v>695</v>
      </c>
      <c r="H943" s="28"/>
      <c r="I943" s="30"/>
      <c r="J943" s="31" t="str">
        <f t="shared" si="111"/>
        <v>202212闽AU7993</v>
      </c>
    </row>
    <row r="944" customFormat="1" ht="20.1" customHeight="1" spans="1:10">
      <c r="A944" s="4">
        <f t="shared" si="115"/>
        <v>943</v>
      </c>
      <c r="B944" s="23">
        <v>44918</v>
      </c>
      <c r="C944" s="5">
        <v>121018</v>
      </c>
      <c r="D944" s="6" t="s">
        <v>68</v>
      </c>
      <c r="E944" s="25">
        <v>4</v>
      </c>
      <c r="F944" s="26">
        <f>IFERROR(IF(VLOOKUP(C944,水车基础信息!B$2:F$10,5,0)=0,"输入水车基础数据",VLOOKUP(C944,水车基础信息!B$2:F$10,5,0)*E944),"输入水车基础数据")</f>
        <v>40.58</v>
      </c>
      <c r="G944" s="7" t="s">
        <v>695</v>
      </c>
      <c r="H944" s="28"/>
      <c r="I944" s="30"/>
      <c r="J944" s="31" t="str">
        <f t="shared" si="111"/>
        <v>202212闽AU7993</v>
      </c>
    </row>
    <row r="945" customFormat="1" ht="20.1" customHeight="1" spans="1:10">
      <c r="A945" s="4">
        <f t="shared" si="115"/>
        <v>944</v>
      </c>
      <c r="B945" s="23">
        <v>44919</v>
      </c>
      <c r="C945" s="5">
        <v>121018</v>
      </c>
      <c r="D945" s="6" t="s">
        <v>68</v>
      </c>
      <c r="E945" s="25">
        <v>3</v>
      </c>
      <c r="F945" s="26">
        <f>IFERROR(IF(VLOOKUP(C945,水车基础信息!B$2:F$10,5,0)=0,"输入水车基础数据",VLOOKUP(C945,水车基础信息!B$2:F$10,5,0)*E945),"输入水车基础数据")</f>
        <v>30.435</v>
      </c>
      <c r="G945" s="7" t="s">
        <v>695</v>
      </c>
      <c r="H945" s="28"/>
      <c r="I945" s="30"/>
      <c r="J945" s="31" t="str">
        <f t="shared" si="111"/>
        <v>202212闽AU7993</v>
      </c>
    </row>
    <row r="946" customFormat="1" ht="20.1" customHeight="1" spans="1:10">
      <c r="A946" s="4">
        <f t="shared" si="115"/>
        <v>945</v>
      </c>
      <c r="B946" s="23">
        <v>44920</v>
      </c>
      <c r="C946" s="5">
        <v>121018</v>
      </c>
      <c r="D946" s="6" t="s">
        <v>68</v>
      </c>
      <c r="E946" s="25">
        <v>2</v>
      </c>
      <c r="F946" s="26">
        <f>IFERROR(IF(VLOOKUP(C946,水车基础信息!B$2:F$10,5,0)=0,"输入水车基础数据",VLOOKUP(C946,水车基础信息!B$2:F$10,5,0)*E946),"输入水车基础数据")</f>
        <v>20.29</v>
      </c>
      <c r="G946" s="7" t="s">
        <v>695</v>
      </c>
      <c r="H946" s="28"/>
      <c r="I946" s="30"/>
      <c r="J946" s="31" t="str">
        <f t="shared" si="111"/>
        <v>202212闽AU7993</v>
      </c>
    </row>
    <row r="947" customFormat="1" ht="20.1" customHeight="1" spans="1:10">
      <c r="A947" s="4">
        <f t="shared" si="115"/>
        <v>946</v>
      </c>
      <c r="B947" s="23">
        <v>44921</v>
      </c>
      <c r="C947" s="5">
        <v>121018</v>
      </c>
      <c r="D947" s="6" t="s">
        <v>68</v>
      </c>
      <c r="E947" s="25">
        <v>3</v>
      </c>
      <c r="F947" s="26">
        <f>IFERROR(IF(VLOOKUP(C947,水车基础信息!B$2:F$10,5,0)=0,"输入水车基础数据",VLOOKUP(C947,水车基础信息!B$2:F$10,5,0)*E947),"输入水车基础数据")</f>
        <v>30.435</v>
      </c>
      <c r="G947" s="7" t="s">
        <v>695</v>
      </c>
      <c r="H947" s="28"/>
      <c r="I947" s="30" t="s">
        <v>673</v>
      </c>
      <c r="J947" s="31" t="str">
        <f t="shared" si="111"/>
        <v>202212闽AU7993</v>
      </c>
    </row>
    <row r="948" customFormat="1" ht="20.1" customHeight="1" spans="1:10">
      <c r="A948" s="4">
        <f t="shared" si="115"/>
        <v>947</v>
      </c>
      <c r="B948" s="23">
        <v>44922</v>
      </c>
      <c r="C948" s="5">
        <v>121018</v>
      </c>
      <c r="D948" s="6" t="s">
        <v>68</v>
      </c>
      <c r="E948" s="25">
        <v>3</v>
      </c>
      <c r="F948" s="26">
        <f>IFERROR(IF(VLOOKUP(C948,水车基础信息!B$2:F$10,5,0)=0,"输入水车基础数据",VLOOKUP(C948,水车基础信息!B$2:F$10,5,0)*E948),"输入水车基础数据")</f>
        <v>30.435</v>
      </c>
      <c r="G948" s="7" t="s">
        <v>695</v>
      </c>
      <c r="H948" s="28"/>
      <c r="I948" s="30"/>
      <c r="J948" s="31" t="str">
        <f t="shared" si="111"/>
        <v>202212闽AU7993</v>
      </c>
    </row>
    <row r="949" customFormat="1" ht="20.1" customHeight="1" spans="1:10">
      <c r="A949" s="4">
        <f t="shared" ref="A949:A957" si="116">ROW()-1</f>
        <v>948</v>
      </c>
      <c r="B949" s="23">
        <v>44923</v>
      </c>
      <c r="C949" s="5">
        <v>121018</v>
      </c>
      <c r="D949" s="6" t="s">
        <v>68</v>
      </c>
      <c r="E949" s="25">
        <v>5</v>
      </c>
      <c r="F949" s="26">
        <f>IFERROR(IF(VLOOKUP(C949,水车基础信息!B$2:F$10,5,0)=0,"输入水车基础数据",VLOOKUP(C949,水车基础信息!B$2:F$10,5,0)*E949),"输入水车基础数据")</f>
        <v>50.725</v>
      </c>
      <c r="G949" s="7" t="s">
        <v>695</v>
      </c>
      <c r="H949" s="28"/>
      <c r="I949" s="30" t="s">
        <v>673</v>
      </c>
      <c r="J949" s="31" t="str">
        <f t="shared" si="111"/>
        <v>202212闽AU7993</v>
      </c>
    </row>
    <row r="950" customFormat="1" ht="20.1" customHeight="1" spans="1:10">
      <c r="A950" s="4">
        <f t="shared" si="116"/>
        <v>949</v>
      </c>
      <c r="B950" s="23">
        <v>44924</v>
      </c>
      <c r="C950" s="5">
        <v>121018</v>
      </c>
      <c r="D950" s="6" t="s">
        <v>68</v>
      </c>
      <c r="E950" s="25">
        <v>4</v>
      </c>
      <c r="F950" s="26">
        <f>IFERROR(IF(VLOOKUP(C950,水车基础信息!B$2:F$10,5,0)=0,"输入水车基础数据",VLOOKUP(C950,水车基础信息!B$2:F$10,5,0)*E950),"输入水车基础数据")</f>
        <v>40.58</v>
      </c>
      <c r="G950" s="7" t="s">
        <v>695</v>
      </c>
      <c r="H950" s="28"/>
      <c r="I950" s="30"/>
      <c r="J950" s="31" t="str">
        <f t="shared" si="111"/>
        <v>202212闽AU7993</v>
      </c>
    </row>
    <row r="951" customFormat="1" ht="20.1" customHeight="1" spans="1:10">
      <c r="A951" s="4">
        <f t="shared" si="116"/>
        <v>950</v>
      </c>
      <c r="B951" s="23">
        <v>44925</v>
      </c>
      <c r="C951" s="5">
        <v>121018</v>
      </c>
      <c r="D951" s="6" t="s">
        <v>68</v>
      </c>
      <c r="E951" s="25">
        <v>3</v>
      </c>
      <c r="F951" s="26">
        <f>IFERROR(IF(VLOOKUP(C951,水车基础信息!B$2:F$10,5,0)=0,"输入水车基础数据",VLOOKUP(C951,水车基础信息!B$2:F$10,5,0)*E951),"输入水车基础数据")</f>
        <v>30.435</v>
      </c>
      <c r="G951" s="7" t="s">
        <v>695</v>
      </c>
      <c r="H951" s="28"/>
      <c r="I951" s="30"/>
      <c r="J951" s="31" t="str">
        <f t="shared" si="111"/>
        <v>202212闽AU7993</v>
      </c>
    </row>
    <row r="952" customFormat="1" ht="20.1" customHeight="1" spans="1:10">
      <c r="A952" s="4">
        <f t="shared" si="116"/>
        <v>951</v>
      </c>
      <c r="B952" s="23">
        <v>44926</v>
      </c>
      <c r="C952" s="5">
        <v>121018</v>
      </c>
      <c r="D952" s="6" t="s">
        <v>68</v>
      </c>
      <c r="E952" s="25">
        <v>3</v>
      </c>
      <c r="F952" s="26">
        <f>IFERROR(IF(VLOOKUP(C952,水车基础信息!B$2:F$10,5,0)=0,"输入水车基础数据",VLOOKUP(C952,水车基础信息!B$2:F$10,5,0)*E952),"输入水车基础数据")</f>
        <v>30.435</v>
      </c>
      <c r="G952" s="7" t="s">
        <v>695</v>
      </c>
      <c r="H952" s="28"/>
      <c r="I952" s="30"/>
      <c r="J952" s="31" t="str">
        <f t="shared" si="111"/>
        <v>202212闽AU7993</v>
      </c>
    </row>
    <row r="953" customFormat="1" ht="20.1" customHeight="1" spans="1:10">
      <c r="A953" s="4">
        <f t="shared" si="116"/>
        <v>952</v>
      </c>
      <c r="B953" s="23">
        <v>44927</v>
      </c>
      <c r="C953" s="5">
        <v>121020</v>
      </c>
      <c r="D953" s="6" t="s">
        <v>74</v>
      </c>
      <c r="E953" s="25">
        <v>6</v>
      </c>
      <c r="F953" s="26">
        <f>IFERROR(IF(VLOOKUP(C953,水车基础信息!B$2:F$10,5,0)=0,"输入水车基础数据",VLOOKUP(C953,水车基础信息!B$2:F$10,5,0)*E953),"输入水车基础数据")</f>
        <v>60.87</v>
      </c>
      <c r="G953" s="7" t="s">
        <v>64</v>
      </c>
      <c r="H953" s="28"/>
      <c r="I953" s="30"/>
      <c r="J953" s="31" t="str">
        <f t="shared" si="111"/>
        <v>20231闽AU9103</v>
      </c>
    </row>
    <row r="954" customFormat="1" ht="20.1" customHeight="1" spans="1:10">
      <c r="A954" s="4">
        <f t="shared" si="116"/>
        <v>953</v>
      </c>
      <c r="B954" s="23">
        <v>44928</v>
      </c>
      <c r="C954" s="5">
        <v>121020</v>
      </c>
      <c r="D954" s="6" t="s">
        <v>74</v>
      </c>
      <c r="E954" s="25">
        <v>6</v>
      </c>
      <c r="F954" s="26">
        <f>IFERROR(IF(VLOOKUP(C954,水车基础信息!B$2:F$10,5,0)=0,"输入水车基础数据",VLOOKUP(C954,水车基础信息!B$2:F$10,5,0)*E954),"输入水车基础数据")</f>
        <v>60.87</v>
      </c>
      <c r="G954" s="7" t="s">
        <v>64</v>
      </c>
      <c r="H954" s="28"/>
      <c r="I954" s="30"/>
      <c r="J954" s="31" t="str">
        <f t="shared" si="111"/>
        <v>20231闽AU9103</v>
      </c>
    </row>
    <row r="955" customFormat="1" ht="20.1" customHeight="1" spans="1:10">
      <c r="A955" s="4">
        <f t="shared" si="116"/>
        <v>954</v>
      </c>
      <c r="B955" s="23">
        <v>44929</v>
      </c>
      <c r="C955" s="5">
        <v>121020</v>
      </c>
      <c r="D955" s="6" t="s">
        <v>74</v>
      </c>
      <c r="E955" s="25">
        <v>6</v>
      </c>
      <c r="F955" s="26">
        <f>IFERROR(IF(VLOOKUP(C955,水车基础信息!B$2:F$10,5,0)=0,"输入水车基础数据",VLOOKUP(C955,水车基础信息!B$2:F$10,5,0)*E955),"输入水车基础数据")</f>
        <v>60.87</v>
      </c>
      <c r="G955" s="7" t="s">
        <v>64</v>
      </c>
      <c r="H955" s="28"/>
      <c r="I955" s="30"/>
      <c r="J955" s="31" t="str">
        <f t="shared" si="111"/>
        <v>20231闽AU9103</v>
      </c>
    </row>
    <row r="956" customFormat="1" ht="20.1" customHeight="1" spans="1:10">
      <c r="A956" s="4">
        <f t="shared" si="116"/>
        <v>955</v>
      </c>
      <c r="B956" s="23">
        <v>44930</v>
      </c>
      <c r="C956" s="5">
        <v>121020</v>
      </c>
      <c r="D956" s="6" t="s">
        <v>74</v>
      </c>
      <c r="E956" s="25">
        <v>6</v>
      </c>
      <c r="F956" s="26">
        <f>IFERROR(IF(VLOOKUP(C956,水车基础信息!B$2:F$10,5,0)=0,"输入水车基础数据",VLOOKUP(C956,水车基础信息!B$2:F$10,5,0)*E956),"输入水车基础数据")</f>
        <v>60.87</v>
      </c>
      <c r="G956" s="7" t="s">
        <v>64</v>
      </c>
      <c r="H956" s="28"/>
      <c r="I956" s="30"/>
      <c r="J956" s="31" t="str">
        <f t="shared" si="111"/>
        <v>20231闽AU9103</v>
      </c>
    </row>
    <row r="957" customFormat="1" ht="20.1" customHeight="1" spans="1:10">
      <c r="A957" s="4">
        <f t="shared" si="116"/>
        <v>956</v>
      </c>
      <c r="B957" s="23">
        <v>44931</v>
      </c>
      <c r="C957" s="5">
        <v>121020</v>
      </c>
      <c r="D957" s="6" t="s">
        <v>74</v>
      </c>
      <c r="E957" s="25">
        <v>6</v>
      </c>
      <c r="F957" s="26">
        <f>IFERROR(IF(VLOOKUP(C957,水车基础信息!B$2:F$10,5,0)=0,"输入水车基础数据",VLOOKUP(C957,水车基础信息!B$2:F$10,5,0)*E957),"输入水车基础数据")</f>
        <v>60.87</v>
      </c>
      <c r="G957" s="7" t="s">
        <v>64</v>
      </c>
      <c r="H957" s="28"/>
      <c r="I957" s="30"/>
      <c r="J957" s="31" t="str">
        <f t="shared" si="111"/>
        <v>20231闽AU9103</v>
      </c>
    </row>
    <row r="958" customFormat="1" ht="20.1" customHeight="1" spans="1:10">
      <c r="A958" s="4">
        <f t="shared" ref="A958:A967" si="117">ROW()-1</f>
        <v>957</v>
      </c>
      <c r="B958" s="23">
        <v>44932</v>
      </c>
      <c r="C958" s="5">
        <v>121020</v>
      </c>
      <c r="D958" s="6" t="s">
        <v>74</v>
      </c>
      <c r="E958" s="25">
        <v>6</v>
      </c>
      <c r="F958" s="26">
        <f>IFERROR(IF(VLOOKUP(C958,水车基础信息!B$2:F$10,5,0)=0,"输入水车基础数据",VLOOKUP(C958,水车基础信息!B$2:F$10,5,0)*E958),"输入水车基础数据")</f>
        <v>60.87</v>
      </c>
      <c r="G958" s="7" t="s">
        <v>64</v>
      </c>
      <c r="H958" s="28"/>
      <c r="I958" s="30"/>
      <c r="J958" s="31" t="str">
        <f t="shared" si="111"/>
        <v>20231闽AU9103</v>
      </c>
    </row>
    <row r="959" customFormat="1" ht="20.1" customHeight="1" spans="1:10">
      <c r="A959" s="4">
        <f t="shared" si="117"/>
        <v>958</v>
      </c>
      <c r="B959" s="23">
        <v>44933</v>
      </c>
      <c r="C959" s="5">
        <v>121020</v>
      </c>
      <c r="D959" s="6" t="s">
        <v>74</v>
      </c>
      <c r="E959" s="25">
        <v>6</v>
      </c>
      <c r="F959" s="26">
        <f>IFERROR(IF(VLOOKUP(C959,水车基础信息!B$2:F$10,5,0)=0,"输入水车基础数据",VLOOKUP(C959,水车基础信息!B$2:F$10,5,0)*E959),"输入水车基础数据")</f>
        <v>60.87</v>
      </c>
      <c r="G959" s="7" t="s">
        <v>64</v>
      </c>
      <c r="H959" s="28"/>
      <c r="I959" s="30"/>
      <c r="J959" s="31" t="str">
        <f t="shared" si="111"/>
        <v>20231闽AU9103</v>
      </c>
    </row>
    <row r="960" customFormat="1" ht="20.1" customHeight="1" spans="1:10">
      <c r="A960" s="4">
        <f t="shared" si="117"/>
        <v>959</v>
      </c>
      <c r="B960" s="23">
        <v>44934</v>
      </c>
      <c r="C960" s="5">
        <v>121020</v>
      </c>
      <c r="D960" s="6" t="s">
        <v>74</v>
      </c>
      <c r="E960" s="25">
        <v>6</v>
      </c>
      <c r="F960" s="26">
        <f>IFERROR(IF(VLOOKUP(C960,水车基础信息!B$2:F$10,5,0)=0,"输入水车基础数据",VLOOKUP(C960,水车基础信息!B$2:F$10,5,0)*E960),"输入水车基础数据")</f>
        <v>60.87</v>
      </c>
      <c r="G960" s="7" t="s">
        <v>64</v>
      </c>
      <c r="H960" s="28"/>
      <c r="I960" s="30"/>
      <c r="J960" s="31" t="str">
        <f t="shared" si="111"/>
        <v>20231闽AU9103</v>
      </c>
    </row>
    <row r="961" customFormat="1" ht="20.1" customHeight="1" spans="1:10">
      <c r="A961" s="4">
        <f t="shared" si="117"/>
        <v>960</v>
      </c>
      <c r="B961" s="23">
        <v>44935</v>
      </c>
      <c r="C961" s="5">
        <v>121020</v>
      </c>
      <c r="D961" s="6" t="s">
        <v>74</v>
      </c>
      <c r="E961" s="25">
        <v>0</v>
      </c>
      <c r="F961" s="26">
        <f>IFERROR(IF(VLOOKUP(C961,水车基础信息!B$2:F$10,5,0)=0,"输入水车基础数据",VLOOKUP(C961,水车基础信息!B$2:F$10,5,0)*E961),"输入水车基础数据")</f>
        <v>0</v>
      </c>
      <c r="G961" s="7" t="s">
        <v>64</v>
      </c>
      <c r="H961" s="28"/>
      <c r="I961" s="30" t="s">
        <v>672</v>
      </c>
      <c r="J961" s="31" t="str">
        <f t="shared" si="111"/>
        <v>20231闽AU9103</v>
      </c>
    </row>
    <row r="962" customFormat="1" ht="20.1" customHeight="1" spans="1:10">
      <c r="A962" s="4">
        <f t="shared" si="117"/>
        <v>961</v>
      </c>
      <c r="B962" s="23">
        <v>44936</v>
      </c>
      <c r="C962" s="5">
        <v>121020</v>
      </c>
      <c r="D962" s="6" t="s">
        <v>74</v>
      </c>
      <c r="E962" s="25">
        <v>6</v>
      </c>
      <c r="F962" s="26">
        <f>IFERROR(IF(VLOOKUP(C962,水车基础信息!B$2:F$10,5,0)=0,"输入水车基础数据",VLOOKUP(C962,水车基础信息!B$2:F$10,5,0)*E962),"输入水车基础数据")</f>
        <v>60.87</v>
      </c>
      <c r="G962" s="7" t="s">
        <v>64</v>
      </c>
      <c r="H962" s="28"/>
      <c r="I962" s="30"/>
      <c r="J962" s="31" t="str">
        <f t="shared" si="111"/>
        <v>20231闽AU9103</v>
      </c>
    </row>
    <row r="963" customFormat="1" ht="20.1" customHeight="1" spans="1:10">
      <c r="A963" s="4">
        <f t="shared" si="117"/>
        <v>962</v>
      </c>
      <c r="B963" s="23">
        <v>44937</v>
      </c>
      <c r="C963" s="5">
        <v>121020</v>
      </c>
      <c r="D963" s="6" t="s">
        <v>74</v>
      </c>
      <c r="E963" s="25">
        <v>6</v>
      </c>
      <c r="F963" s="26">
        <f>IFERROR(IF(VLOOKUP(C963,水车基础信息!B$2:F$10,5,0)=0,"输入水车基础数据",VLOOKUP(C963,水车基础信息!B$2:F$10,5,0)*E963),"输入水车基础数据")</f>
        <v>60.87</v>
      </c>
      <c r="G963" s="7" t="s">
        <v>64</v>
      </c>
      <c r="H963" s="28"/>
      <c r="I963" s="30"/>
      <c r="J963" s="31" t="str">
        <f t="shared" si="111"/>
        <v>20231闽AU9103</v>
      </c>
    </row>
    <row r="964" customFormat="1" ht="20.1" customHeight="1" spans="1:10">
      <c r="A964" s="4">
        <f t="shared" si="117"/>
        <v>963</v>
      </c>
      <c r="B964" s="23">
        <v>44938</v>
      </c>
      <c r="C964" s="5">
        <v>121020</v>
      </c>
      <c r="D964" s="6" t="s">
        <v>74</v>
      </c>
      <c r="E964" s="25">
        <v>6</v>
      </c>
      <c r="F964" s="26">
        <f>IFERROR(IF(VLOOKUP(C964,水车基础信息!B$2:F$10,5,0)=0,"输入水车基础数据",VLOOKUP(C964,水车基础信息!B$2:F$10,5,0)*E964),"输入水车基础数据")</f>
        <v>60.87</v>
      </c>
      <c r="G964" s="7" t="s">
        <v>64</v>
      </c>
      <c r="H964" s="28"/>
      <c r="I964" s="30"/>
      <c r="J964" s="31" t="str">
        <f t="shared" si="111"/>
        <v>20231闽AU9103</v>
      </c>
    </row>
    <row r="965" customFormat="1" ht="20.1" customHeight="1" spans="1:10">
      <c r="A965" s="4">
        <f t="shared" si="117"/>
        <v>964</v>
      </c>
      <c r="B965" s="23">
        <v>44939</v>
      </c>
      <c r="C965" s="5">
        <v>121020</v>
      </c>
      <c r="D965" s="6" t="s">
        <v>74</v>
      </c>
      <c r="E965" s="25">
        <v>8</v>
      </c>
      <c r="F965" s="26">
        <f>IFERROR(IF(VLOOKUP(C965,水车基础信息!B$2:F$10,5,0)=0,"输入水车基础数据",VLOOKUP(C965,水车基础信息!B$2:F$10,5,0)*E965),"输入水车基础数据")</f>
        <v>81.16</v>
      </c>
      <c r="G965" s="7" t="s">
        <v>64</v>
      </c>
      <c r="H965" s="28"/>
      <c r="I965" s="30" t="s">
        <v>673</v>
      </c>
      <c r="J965" s="31" t="str">
        <f t="shared" ref="J965:J1028" si="118">YEAR(B965)&amp;MONTH(B965)&amp;D965</f>
        <v>20231闽AU9103</v>
      </c>
    </row>
    <row r="966" customFormat="1" ht="20.1" customHeight="1" spans="1:10">
      <c r="A966" s="4">
        <f t="shared" si="117"/>
        <v>965</v>
      </c>
      <c r="B966" s="23">
        <v>44940</v>
      </c>
      <c r="C966" s="5">
        <v>121020</v>
      </c>
      <c r="D966" s="6" t="s">
        <v>74</v>
      </c>
      <c r="E966" s="25">
        <v>6</v>
      </c>
      <c r="F966" s="26">
        <f>IFERROR(IF(VLOOKUP(C966,水车基础信息!B$2:F$10,5,0)=0,"输入水车基础数据",VLOOKUP(C966,水车基础信息!B$2:F$10,5,0)*E966),"输入水车基础数据")</f>
        <v>60.87</v>
      </c>
      <c r="G966" s="7" t="s">
        <v>64</v>
      </c>
      <c r="H966" s="28"/>
      <c r="I966" s="30"/>
      <c r="J966" s="31" t="str">
        <f t="shared" si="118"/>
        <v>20231闽AU9103</v>
      </c>
    </row>
    <row r="967" customFormat="1" ht="20.1" customHeight="1" spans="1:10">
      <c r="A967" s="4">
        <f t="shared" si="117"/>
        <v>966</v>
      </c>
      <c r="B967" s="23">
        <v>44941</v>
      </c>
      <c r="C967" s="5">
        <v>121020</v>
      </c>
      <c r="D967" s="6" t="s">
        <v>74</v>
      </c>
      <c r="E967" s="25">
        <v>6</v>
      </c>
      <c r="F967" s="26">
        <f>IFERROR(IF(VLOOKUP(C967,水车基础信息!B$2:F$10,5,0)=0,"输入水车基础数据",VLOOKUP(C967,水车基础信息!B$2:F$10,5,0)*E967),"输入水车基础数据")</f>
        <v>60.87</v>
      </c>
      <c r="G967" s="7" t="s">
        <v>64</v>
      </c>
      <c r="H967" s="28"/>
      <c r="I967" s="30"/>
      <c r="J967" s="31" t="str">
        <f t="shared" si="118"/>
        <v>20231闽AU9103</v>
      </c>
    </row>
    <row r="968" customFormat="1" ht="20.1" customHeight="1" spans="1:10">
      <c r="A968" s="4">
        <f t="shared" ref="A968:A977" si="119">ROW()-1</f>
        <v>967</v>
      </c>
      <c r="B968" s="23">
        <v>44942</v>
      </c>
      <c r="C968" s="5">
        <v>121020</v>
      </c>
      <c r="D968" s="6" t="s">
        <v>74</v>
      </c>
      <c r="E968" s="25">
        <v>6</v>
      </c>
      <c r="F968" s="26">
        <f>IFERROR(IF(VLOOKUP(C968,水车基础信息!B$2:F$10,5,0)=0,"输入水车基础数据",VLOOKUP(C968,水车基础信息!B$2:F$10,5,0)*E968),"输入水车基础数据")</f>
        <v>60.87</v>
      </c>
      <c r="G968" s="7" t="s">
        <v>64</v>
      </c>
      <c r="H968" s="28"/>
      <c r="I968" s="30"/>
      <c r="J968" s="31" t="str">
        <f t="shared" si="118"/>
        <v>20231闽AU9103</v>
      </c>
    </row>
    <row r="969" customFormat="1" ht="20.1" customHeight="1" spans="1:10">
      <c r="A969" s="4">
        <f t="shared" si="119"/>
        <v>968</v>
      </c>
      <c r="B969" s="23">
        <v>44943</v>
      </c>
      <c r="C969" s="5">
        <v>121020</v>
      </c>
      <c r="D969" s="6" t="s">
        <v>74</v>
      </c>
      <c r="E969" s="25">
        <v>6</v>
      </c>
      <c r="F969" s="26">
        <f>IFERROR(IF(VLOOKUP(C969,水车基础信息!B$2:F$10,5,0)=0,"输入水车基础数据",VLOOKUP(C969,水车基础信息!B$2:F$10,5,0)*E969),"输入水车基础数据")</f>
        <v>60.87</v>
      </c>
      <c r="G969" s="7" t="s">
        <v>64</v>
      </c>
      <c r="H969" s="28"/>
      <c r="I969" s="30"/>
      <c r="J969" s="31" t="str">
        <f t="shared" si="118"/>
        <v>20231闽AU9103</v>
      </c>
    </row>
    <row r="970" customFormat="1" ht="20.1" customHeight="1" spans="1:10">
      <c r="A970" s="4">
        <f t="shared" si="119"/>
        <v>969</v>
      </c>
      <c r="B970" s="23">
        <v>44944</v>
      </c>
      <c r="C970" s="5">
        <v>121020</v>
      </c>
      <c r="D970" s="6" t="s">
        <v>74</v>
      </c>
      <c r="E970" s="25">
        <v>0</v>
      </c>
      <c r="F970" s="26">
        <f>IFERROR(IF(VLOOKUP(C970,水车基础信息!B$2:F$10,5,0)=0,"输入水车基础数据",VLOOKUP(C970,水车基础信息!B$2:F$10,5,0)*E970),"输入水车基础数据")</f>
        <v>0</v>
      </c>
      <c r="G970" s="7" t="s">
        <v>64</v>
      </c>
      <c r="H970" s="28"/>
      <c r="I970" s="30"/>
      <c r="J970" s="31" t="str">
        <f t="shared" si="118"/>
        <v>20231闽AU9103</v>
      </c>
    </row>
    <row r="971" customFormat="1" ht="20.1" customHeight="1" spans="1:10">
      <c r="A971" s="4">
        <f t="shared" si="119"/>
        <v>970</v>
      </c>
      <c r="B971" s="23">
        <v>44945</v>
      </c>
      <c r="C971" s="5">
        <v>121020</v>
      </c>
      <c r="D971" s="6" t="s">
        <v>74</v>
      </c>
      <c r="E971" s="25">
        <v>0</v>
      </c>
      <c r="F971" s="26">
        <f>IFERROR(IF(VLOOKUP(C971,水车基础信息!B$2:F$10,5,0)=0,"输入水车基础数据",VLOOKUP(C971,水车基础信息!B$2:F$10,5,0)*E971),"输入水车基础数据")</f>
        <v>0</v>
      </c>
      <c r="G971" s="7" t="s">
        <v>64</v>
      </c>
      <c r="H971" s="28"/>
      <c r="I971" s="30"/>
      <c r="J971" s="31" t="str">
        <f t="shared" si="118"/>
        <v>20231闽AU9103</v>
      </c>
    </row>
    <row r="972" customFormat="1" ht="20.1" customHeight="1" spans="1:10">
      <c r="A972" s="4">
        <f t="shared" si="119"/>
        <v>971</v>
      </c>
      <c r="B972" s="23">
        <v>44946</v>
      </c>
      <c r="C972" s="5">
        <v>121020</v>
      </c>
      <c r="D972" s="6" t="s">
        <v>74</v>
      </c>
      <c r="E972" s="25">
        <v>0</v>
      </c>
      <c r="F972" s="26">
        <f>IFERROR(IF(VLOOKUP(C972,水车基础信息!B$2:F$10,5,0)=0,"输入水车基础数据",VLOOKUP(C972,水车基础信息!B$2:F$10,5,0)*E972),"输入水车基础数据")</f>
        <v>0</v>
      </c>
      <c r="G972" s="7" t="s">
        <v>64</v>
      </c>
      <c r="H972" s="28"/>
      <c r="I972" s="30"/>
      <c r="J972" s="31" t="str">
        <f t="shared" si="118"/>
        <v>20231闽AU9103</v>
      </c>
    </row>
    <row r="973" customFormat="1" ht="20.1" customHeight="1" spans="1:10">
      <c r="A973" s="4">
        <f t="shared" si="119"/>
        <v>972</v>
      </c>
      <c r="B973" s="23">
        <v>44947</v>
      </c>
      <c r="C973" s="5">
        <v>121020</v>
      </c>
      <c r="D973" s="6" t="s">
        <v>74</v>
      </c>
      <c r="E973" s="25">
        <v>0</v>
      </c>
      <c r="F973" s="26">
        <f>IFERROR(IF(VLOOKUP(C973,水车基础信息!B$2:F$10,5,0)=0,"输入水车基础数据",VLOOKUP(C973,水车基础信息!B$2:F$10,5,0)*E973),"输入水车基础数据")</f>
        <v>0</v>
      </c>
      <c r="G973" s="7" t="s">
        <v>64</v>
      </c>
      <c r="H973" s="28"/>
      <c r="I973" s="30"/>
      <c r="J973" s="31" t="str">
        <f t="shared" si="118"/>
        <v>20231闽AU9103</v>
      </c>
    </row>
    <row r="974" customFormat="1" ht="20.1" customHeight="1" spans="1:10">
      <c r="A974" s="4">
        <f t="shared" si="119"/>
        <v>973</v>
      </c>
      <c r="B974" s="23">
        <v>44948</v>
      </c>
      <c r="C974" s="5">
        <v>121020</v>
      </c>
      <c r="D974" s="6" t="s">
        <v>74</v>
      </c>
      <c r="E974" s="25">
        <v>0</v>
      </c>
      <c r="F974" s="26">
        <f>IFERROR(IF(VLOOKUP(C974,水车基础信息!B$2:F$10,5,0)=0,"输入水车基础数据",VLOOKUP(C974,水车基础信息!B$2:F$10,5,0)*E974),"输入水车基础数据")</f>
        <v>0</v>
      </c>
      <c r="G974" s="7" t="s">
        <v>64</v>
      </c>
      <c r="H974" s="28"/>
      <c r="I974" s="30"/>
      <c r="J974" s="31" t="str">
        <f t="shared" si="118"/>
        <v>20231闽AU9103</v>
      </c>
    </row>
    <row r="975" customFormat="1" ht="20.1" customHeight="1" spans="1:10">
      <c r="A975" s="4">
        <f t="shared" si="119"/>
        <v>974</v>
      </c>
      <c r="B975" s="23">
        <v>44949</v>
      </c>
      <c r="C975" s="5">
        <v>121020</v>
      </c>
      <c r="D975" s="6" t="s">
        <v>74</v>
      </c>
      <c r="E975" s="25">
        <v>0</v>
      </c>
      <c r="F975" s="26">
        <f>IFERROR(IF(VLOOKUP(C975,水车基础信息!B$2:F$10,5,0)=0,"输入水车基础数据",VLOOKUP(C975,水车基础信息!B$2:F$10,5,0)*E975),"输入水车基础数据")</f>
        <v>0</v>
      </c>
      <c r="G975" s="7" t="s">
        <v>64</v>
      </c>
      <c r="H975" s="28"/>
      <c r="I975" s="30"/>
      <c r="J975" s="31" t="str">
        <f t="shared" si="118"/>
        <v>20231闽AU9103</v>
      </c>
    </row>
    <row r="976" customFormat="1" ht="20.1" customHeight="1" spans="1:10">
      <c r="A976" s="4">
        <f t="shared" si="119"/>
        <v>975</v>
      </c>
      <c r="B976" s="23">
        <v>44950</v>
      </c>
      <c r="C976" s="5">
        <v>121020</v>
      </c>
      <c r="D976" s="6" t="s">
        <v>74</v>
      </c>
      <c r="E976" s="25">
        <v>0</v>
      </c>
      <c r="F976" s="26">
        <f>IFERROR(IF(VLOOKUP(C976,水车基础信息!B$2:F$10,5,0)=0,"输入水车基础数据",VLOOKUP(C976,水车基础信息!B$2:F$10,5,0)*E976),"输入水车基础数据")</f>
        <v>0</v>
      </c>
      <c r="G976" s="7" t="s">
        <v>64</v>
      </c>
      <c r="H976" s="28"/>
      <c r="I976" s="30"/>
      <c r="J976" s="31" t="str">
        <f t="shared" si="118"/>
        <v>20231闽AU9103</v>
      </c>
    </row>
    <row r="977" customFormat="1" ht="20.1" customHeight="1" spans="1:10">
      <c r="A977" s="4">
        <f t="shared" si="119"/>
        <v>976</v>
      </c>
      <c r="B977" s="23">
        <v>44951</v>
      </c>
      <c r="C977" s="5">
        <v>121020</v>
      </c>
      <c r="D977" s="6" t="s">
        <v>74</v>
      </c>
      <c r="E977" s="25">
        <v>0</v>
      </c>
      <c r="F977" s="26">
        <f>IFERROR(IF(VLOOKUP(C977,水车基础信息!B$2:F$10,5,0)=0,"输入水车基础数据",VLOOKUP(C977,水车基础信息!B$2:F$10,5,0)*E977),"输入水车基础数据")</f>
        <v>0</v>
      </c>
      <c r="G977" s="7" t="s">
        <v>64</v>
      </c>
      <c r="H977" s="28"/>
      <c r="I977" s="30"/>
      <c r="J977" s="31" t="str">
        <f t="shared" si="118"/>
        <v>20231闽AU9103</v>
      </c>
    </row>
    <row r="978" customFormat="1" ht="20.1" customHeight="1" spans="1:10">
      <c r="A978" s="4">
        <f t="shared" ref="A978:A987" si="120">ROW()-1</f>
        <v>977</v>
      </c>
      <c r="B978" s="23">
        <v>44952</v>
      </c>
      <c r="C978" s="5">
        <v>121020</v>
      </c>
      <c r="D978" s="6" t="s">
        <v>74</v>
      </c>
      <c r="E978" s="25">
        <v>0</v>
      </c>
      <c r="F978" s="26">
        <f>IFERROR(IF(VLOOKUP(C978,水车基础信息!B$2:F$10,5,0)=0,"输入水车基础数据",VLOOKUP(C978,水车基础信息!B$2:F$10,5,0)*E978),"输入水车基础数据")</f>
        <v>0</v>
      </c>
      <c r="G978" s="7" t="s">
        <v>64</v>
      </c>
      <c r="H978" s="28"/>
      <c r="I978" s="30"/>
      <c r="J978" s="31" t="str">
        <f t="shared" si="118"/>
        <v>20231闽AU9103</v>
      </c>
    </row>
    <row r="979" customFormat="1" ht="20.1" customHeight="1" spans="1:10">
      <c r="A979" s="4">
        <f t="shared" si="120"/>
        <v>978</v>
      </c>
      <c r="B979" s="23">
        <v>44953</v>
      </c>
      <c r="C979" s="5">
        <v>121020</v>
      </c>
      <c r="D979" s="6" t="s">
        <v>74</v>
      </c>
      <c r="E979" s="25">
        <v>0</v>
      </c>
      <c r="F979" s="26">
        <f>IFERROR(IF(VLOOKUP(C979,水车基础信息!B$2:F$10,5,0)=0,"输入水车基础数据",VLOOKUP(C979,水车基础信息!B$2:F$10,5,0)*E979),"输入水车基础数据")</f>
        <v>0</v>
      </c>
      <c r="G979" s="7" t="s">
        <v>64</v>
      </c>
      <c r="H979" s="28"/>
      <c r="I979" s="30"/>
      <c r="J979" s="31" t="str">
        <f t="shared" si="118"/>
        <v>20231闽AU9103</v>
      </c>
    </row>
    <row r="980" customFormat="1" ht="20.1" customHeight="1" spans="1:10">
      <c r="A980" s="4">
        <f t="shared" si="120"/>
        <v>979</v>
      </c>
      <c r="B980" s="23">
        <v>44954</v>
      </c>
      <c r="C980" s="5">
        <v>121020</v>
      </c>
      <c r="D980" s="6" t="s">
        <v>74</v>
      </c>
      <c r="E980" s="25">
        <v>0</v>
      </c>
      <c r="F980" s="26">
        <f>IFERROR(IF(VLOOKUP(C980,水车基础信息!B$2:F$10,5,0)=0,"输入水车基础数据",VLOOKUP(C980,水车基础信息!B$2:F$10,5,0)*E980),"输入水车基础数据")</f>
        <v>0</v>
      </c>
      <c r="G980" s="7" t="s">
        <v>64</v>
      </c>
      <c r="H980" s="28"/>
      <c r="I980" s="30"/>
      <c r="J980" s="31" t="str">
        <f t="shared" si="118"/>
        <v>20231闽AU9103</v>
      </c>
    </row>
    <row r="981" customFormat="1" ht="20.1" customHeight="1" spans="1:10">
      <c r="A981" s="4">
        <f t="shared" si="120"/>
        <v>980</v>
      </c>
      <c r="B981" s="23">
        <v>44955</v>
      </c>
      <c r="C981" s="5">
        <v>121020</v>
      </c>
      <c r="D981" s="6" t="s">
        <v>74</v>
      </c>
      <c r="E981" s="25">
        <v>8</v>
      </c>
      <c r="F981" s="26">
        <f>IFERROR(IF(VLOOKUP(C981,水车基础信息!B$2:F$10,5,0)=0,"输入水车基础数据",VLOOKUP(C981,水车基础信息!B$2:F$10,5,0)*E981),"输入水车基础数据")</f>
        <v>81.16</v>
      </c>
      <c r="G981" s="7" t="s">
        <v>64</v>
      </c>
      <c r="H981" s="28"/>
      <c r="I981" s="30" t="s">
        <v>673</v>
      </c>
      <c r="J981" s="31" t="str">
        <f t="shared" si="118"/>
        <v>20231闽AU9103</v>
      </c>
    </row>
    <row r="982" customFormat="1" ht="20.1" customHeight="1" spans="1:10">
      <c r="A982" s="4">
        <f t="shared" si="120"/>
        <v>981</v>
      </c>
      <c r="B982" s="23">
        <v>44956</v>
      </c>
      <c r="C982" s="5">
        <v>121020</v>
      </c>
      <c r="D982" s="6" t="s">
        <v>74</v>
      </c>
      <c r="E982" s="25">
        <v>6</v>
      </c>
      <c r="F982" s="26">
        <f>IFERROR(IF(VLOOKUP(C982,水车基础信息!B$2:F$10,5,0)=0,"输入水车基础数据",VLOOKUP(C982,水车基础信息!B$2:F$10,5,0)*E982),"输入水车基础数据")</f>
        <v>60.87</v>
      </c>
      <c r="G982" s="7" t="s">
        <v>64</v>
      </c>
      <c r="H982" s="28"/>
      <c r="I982" s="30"/>
      <c r="J982" s="31" t="str">
        <f t="shared" si="118"/>
        <v>20231闽AU9103</v>
      </c>
    </row>
    <row r="983" customFormat="1" ht="20.1" customHeight="1" spans="1:10">
      <c r="A983" s="4">
        <f t="shared" si="120"/>
        <v>982</v>
      </c>
      <c r="B983" s="23">
        <v>44957</v>
      </c>
      <c r="C983" s="5">
        <v>121020</v>
      </c>
      <c r="D983" s="6" t="s">
        <v>74</v>
      </c>
      <c r="E983" s="25">
        <v>6</v>
      </c>
      <c r="F983" s="26">
        <f>IFERROR(IF(VLOOKUP(C983,水车基础信息!B$2:F$10,5,0)=0,"输入水车基础数据",VLOOKUP(C983,水车基础信息!B$2:F$10,5,0)*E983),"输入水车基础数据")</f>
        <v>60.87</v>
      </c>
      <c r="G983" s="7" t="s">
        <v>64</v>
      </c>
      <c r="H983" s="28"/>
      <c r="I983" s="30"/>
      <c r="J983" s="31" t="str">
        <f t="shared" si="118"/>
        <v>20231闽AU9103</v>
      </c>
    </row>
    <row r="984" customFormat="1" ht="20.1" customHeight="1" spans="1:10">
      <c r="A984" s="4">
        <f t="shared" si="120"/>
        <v>983</v>
      </c>
      <c r="B984" s="23">
        <v>44927</v>
      </c>
      <c r="C984" s="5">
        <v>121017</v>
      </c>
      <c r="D984" s="6" t="s">
        <v>71</v>
      </c>
      <c r="E984" s="25">
        <v>4</v>
      </c>
      <c r="F984" s="26">
        <f>IFERROR(IF(VLOOKUP(C984,水车基础信息!B$2:F$10,5,0)=0,"输入水车基础数据",VLOOKUP(C984,水车基础信息!B$2:F$10,5,0)*E984),"输入水车基础数据")</f>
        <v>40.58</v>
      </c>
      <c r="G984" s="7" t="s">
        <v>168</v>
      </c>
      <c r="H984" s="28"/>
      <c r="I984" s="30"/>
      <c r="J984" s="31" t="str">
        <f t="shared" si="118"/>
        <v>20231闽AU8195</v>
      </c>
    </row>
    <row r="985" customFormat="1" ht="20.1" customHeight="1" spans="1:10">
      <c r="A985" s="4">
        <f t="shared" si="120"/>
        <v>984</v>
      </c>
      <c r="B985" s="23">
        <v>44928</v>
      </c>
      <c r="C985" s="5">
        <v>121017</v>
      </c>
      <c r="D985" s="6" t="s">
        <v>71</v>
      </c>
      <c r="E985" s="25">
        <v>3</v>
      </c>
      <c r="F985" s="26">
        <f>IFERROR(IF(VLOOKUP(C985,水车基础信息!B$2:F$10,5,0)=0,"输入水车基础数据",VLOOKUP(C985,水车基础信息!B$2:F$10,5,0)*E985),"输入水车基础数据")</f>
        <v>30.435</v>
      </c>
      <c r="G985" s="7" t="s">
        <v>168</v>
      </c>
      <c r="H985" s="28"/>
      <c r="I985" s="30"/>
      <c r="J985" s="31" t="str">
        <f t="shared" si="118"/>
        <v>20231闽AU8195</v>
      </c>
    </row>
    <row r="986" customFormat="1" ht="20.1" customHeight="1" spans="1:10">
      <c r="A986" s="4">
        <f t="shared" si="120"/>
        <v>985</v>
      </c>
      <c r="B986" s="23">
        <v>44929</v>
      </c>
      <c r="C986" s="5">
        <v>121017</v>
      </c>
      <c r="D986" s="6" t="s">
        <v>71</v>
      </c>
      <c r="E986" s="25">
        <v>3</v>
      </c>
      <c r="F986" s="26">
        <f>IFERROR(IF(VLOOKUP(C986,水车基础信息!B$2:F$10,5,0)=0,"输入水车基础数据",VLOOKUP(C986,水车基础信息!B$2:F$10,5,0)*E986),"输入水车基础数据")</f>
        <v>30.435</v>
      </c>
      <c r="G986" s="7" t="s">
        <v>168</v>
      </c>
      <c r="H986" s="28"/>
      <c r="I986" s="30"/>
      <c r="J986" s="31" t="str">
        <f t="shared" si="118"/>
        <v>20231闽AU8195</v>
      </c>
    </row>
    <row r="987" customFormat="1" ht="20.1" customHeight="1" spans="1:10">
      <c r="A987" s="4">
        <f t="shared" si="120"/>
        <v>986</v>
      </c>
      <c r="B987" s="23">
        <v>44930</v>
      </c>
      <c r="C987" s="5">
        <v>121017</v>
      </c>
      <c r="D987" s="6" t="s">
        <v>71</v>
      </c>
      <c r="E987" s="25">
        <v>4</v>
      </c>
      <c r="F987" s="26">
        <f>IFERROR(IF(VLOOKUP(C987,水车基础信息!B$2:F$10,5,0)=0,"输入水车基础数据",VLOOKUP(C987,水车基础信息!B$2:F$10,5,0)*E987),"输入水车基础数据")</f>
        <v>40.58</v>
      </c>
      <c r="G987" s="7" t="s">
        <v>168</v>
      </c>
      <c r="H987" s="28"/>
      <c r="I987" s="30"/>
      <c r="J987" s="31" t="str">
        <f t="shared" si="118"/>
        <v>20231闽AU8195</v>
      </c>
    </row>
    <row r="988" customFormat="1" ht="20.1" customHeight="1" spans="1:10">
      <c r="A988" s="4">
        <f t="shared" ref="A988:A997" si="121">ROW()-1</f>
        <v>987</v>
      </c>
      <c r="B988" s="23">
        <v>44931</v>
      </c>
      <c r="C988" s="5">
        <v>121017</v>
      </c>
      <c r="D988" s="6" t="s">
        <v>71</v>
      </c>
      <c r="E988" s="25">
        <v>4</v>
      </c>
      <c r="F988" s="26">
        <f>IFERROR(IF(VLOOKUP(C988,水车基础信息!B$2:F$10,5,0)=0,"输入水车基础数据",VLOOKUP(C988,水车基础信息!B$2:F$10,5,0)*E988),"输入水车基础数据")</f>
        <v>40.58</v>
      </c>
      <c r="G988" s="7" t="s">
        <v>168</v>
      </c>
      <c r="H988" s="28"/>
      <c r="I988" s="30"/>
      <c r="J988" s="31" t="str">
        <f t="shared" si="118"/>
        <v>20231闽AU8195</v>
      </c>
    </row>
    <row r="989" customFormat="1" ht="20.1" customHeight="1" spans="1:10">
      <c r="A989" s="4">
        <f t="shared" si="121"/>
        <v>988</v>
      </c>
      <c r="B989" s="23">
        <v>44932</v>
      </c>
      <c r="C989" s="5">
        <v>121017</v>
      </c>
      <c r="D989" s="6" t="s">
        <v>71</v>
      </c>
      <c r="E989" s="25">
        <v>4</v>
      </c>
      <c r="F989" s="26">
        <f>IFERROR(IF(VLOOKUP(C989,水车基础信息!B$2:F$10,5,0)=0,"输入水车基础数据",VLOOKUP(C989,水车基础信息!B$2:F$10,5,0)*E989),"输入水车基础数据")</f>
        <v>40.58</v>
      </c>
      <c r="G989" s="7" t="s">
        <v>168</v>
      </c>
      <c r="H989" s="28"/>
      <c r="I989" s="30"/>
      <c r="J989" s="31" t="str">
        <f t="shared" si="118"/>
        <v>20231闽AU8195</v>
      </c>
    </row>
    <row r="990" customFormat="1" ht="20.1" customHeight="1" spans="1:10">
      <c r="A990" s="4">
        <f t="shared" si="121"/>
        <v>989</v>
      </c>
      <c r="B990" s="23">
        <v>44933</v>
      </c>
      <c r="C990" s="5">
        <v>121017</v>
      </c>
      <c r="D990" s="6" t="s">
        <v>71</v>
      </c>
      <c r="E990" s="25">
        <v>4</v>
      </c>
      <c r="F990" s="26">
        <f>IFERROR(IF(VLOOKUP(C990,水车基础信息!B$2:F$10,5,0)=0,"输入水车基础数据",VLOOKUP(C990,水车基础信息!B$2:F$10,5,0)*E990),"输入水车基础数据")</f>
        <v>40.58</v>
      </c>
      <c r="G990" s="7" t="s">
        <v>168</v>
      </c>
      <c r="H990" s="28"/>
      <c r="I990" s="30"/>
      <c r="J990" s="31" t="str">
        <f t="shared" si="118"/>
        <v>20231闽AU8195</v>
      </c>
    </row>
    <row r="991" customFormat="1" ht="20.1" customHeight="1" spans="1:10">
      <c r="A991" s="4">
        <f t="shared" si="121"/>
        <v>990</v>
      </c>
      <c r="B991" s="23">
        <v>44934</v>
      </c>
      <c r="C991" s="5">
        <v>121017</v>
      </c>
      <c r="D991" s="6" t="s">
        <v>71</v>
      </c>
      <c r="E991" s="25">
        <v>4</v>
      </c>
      <c r="F991" s="26">
        <f>IFERROR(IF(VLOOKUP(C991,水车基础信息!B$2:F$10,5,0)=0,"输入水车基础数据",VLOOKUP(C991,水车基础信息!B$2:F$10,5,0)*E991),"输入水车基础数据")</f>
        <v>40.58</v>
      </c>
      <c r="G991" s="7" t="s">
        <v>168</v>
      </c>
      <c r="H991" s="28"/>
      <c r="I991" s="30"/>
      <c r="J991" s="31" t="str">
        <f t="shared" si="118"/>
        <v>20231闽AU8195</v>
      </c>
    </row>
    <row r="992" customFormat="1" ht="20.1" customHeight="1" spans="1:10">
      <c r="A992" s="4">
        <f t="shared" si="121"/>
        <v>991</v>
      </c>
      <c r="B992" s="23">
        <v>44935</v>
      </c>
      <c r="C992" s="5">
        <v>121017</v>
      </c>
      <c r="D992" s="6" t="s">
        <v>71</v>
      </c>
      <c r="E992" s="25">
        <v>0</v>
      </c>
      <c r="F992" s="26">
        <f>IFERROR(IF(VLOOKUP(C992,水车基础信息!B$2:F$10,5,0)=0,"输入水车基础数据",VLOOKUP(C992,水车基础信息!B$2:F$10,5,0)*E992),"输入水车基础数据")</f>
        <v>0</v>
      </c>
      <c r="G992" s="7" t="s">
        <v>168</v>
      </c>
      <c r="H992" s="28"/>
      <c r="I992" s="30" t="s">
        <v>672</v>
      </c>
      <c r="J992" s="31" t="str">
        <f t="shared" si="118"/>
        <v>20231闽AU8195</v>
      </c>
    </row>
    <row r="993" customFormat="1" ht="20.1" customHeight="1" spans="1:10">
      <c r="A993" s="4">
        <f t="shared" si="121"/>
        <v>992</v>
      </c>
      <c r="B993" s="23">
        <v>44936</v>
      </c>
      <c r="C993" s="5">
        <v>121017</v>
      </c>
      <c r="D993" s="6" t="s">
        <v>71</v>
      </c>
      <c r="E993" s="25">
        <v>2</v>
      </c>
      <c r="F993" s="26">
        <f>IFERROR(IF(VLOOKUP(C993,水车基础信息!B$2:F$10,5,0)=0,"输入水车基础数据",VLOOKUP(C993,水车基础信息!B$2:F$10,5,0)*E993),"输入水车基础数据")</f>
        <v>20.29</v>
      </c>
      <c r="G993" s="7" t="s">
        <v>168</v>
      </c>
      <c r="H993" s="28"/>
      <c r="I993" s="30"/>
      <c r="J993" s="31" t="str">
        <f t="shared" si="118"/>
        <v>20231闽AU8195</v>
      </c>
    </row>
    <row r="994" customFormat="1" ht="20.1" customHeight="1" spans="1:10">
      <c r="A994" s="4">
        <f t="shared" si="121"/>
        <v>993</v>
      </c>
      <c r="B994" s="23">
        <v>44937</v>
      </c>
      <c r="C994" s="5">
        <v>121017</v>
      </c>
      <c r="D994" s="6" t="s">
        <v>71</v>
      </c>
      <c r="E994" s="25">
        <v>4</v>
      </c>
      <c r="F994" s="26">
        <f>IFERROR(IF(VLOOKUP(C994,水车基础信息!B$2:F$10,5,0)=0,"输入水车基础数据",VLOOKUP(C994,水车基础信息!B$2:F$10,5,0)*E994),"输入水车基础数据")</f>
        <v>40.58</v>
      </c>
      <c r="G994" s="7" t="s">
        <v>168</v>
      </c>
      <c r="H994" s="28"/>
      <c r="I994" s="30"/>
      <c r="J994" s="31" t="str">
        <f t="shared" si="118"/>
        <v>20231闽AU8195</v>
      </c>
    </row>
    <row r="995" customFormat="1" ht="20.1" customHeight="1" spans="1:10">
      <c r="A995" s="4">
        <f t="shared" si="121"/>
        <v>994</v>
      </c>
      <c r="B995" s="23">
        <v>44938</v>
      </c>
      <c r="C995" s="5">
        <v>121017</v>
      </c>
      <c r="D995" s="6" t="s">
        <v>71</v>
      </c>
      <c r="E995" s="25">
        <v>4</v>
      </c>
      <c r="F995" s="26">
        <f>IFERROR(IF(VLOOKUP(C995,水车基础信息!B$2:F$10,5,0)=0,"输入水车基础数据",VLOOKUP(C995,水车基础信息!B$2:F$10,5,0)*E995),"输入水车基础数据")</f>
        <v>40.58</v>
      </c>
      <c r="G995" s="7" t="s">
        <v>168</v>
      </c>
      <c r="H995" s="28"/>
      <c r="I995" s="30"/>
      <c r="J995" s="31" t="str">
        <f t="shared" si="118"/>
        <v>20231闽AU8195</v>
      </c>
    </row>
    <row r="996" customFormat="1" ht="20.1" customHeight="1" spans="1:10">
      <c r="A996" s="4">
        <f t="shared" si="121"/>
        <v>995</v>
      </c>
      <c r="B996" s="23">
        <v>44939</v>
      </c>
      <c r="C996" s="5">
        <v>121017</v>
      </c>
      <c r="D996" s="6" t="s">
        <v>71</v>
      </c>
      <c r="E996" s="25">
        <v>5</v>
      </c>
      <c r="F996" s="26">
        <f>IFERROR(IF(VLOOKUP(C996,水车基础信息!B$2:F$10,5,0)=0,"输入水车基础数据",VLOOKUP(C996,水车基础信息!B$2:F$10,5,0)*E996),"输入水车基础数据")</f>
        <v>50.725</v>
      </c>
      <c r="G996" s="7" t="s">
        <v>168</v>
      </c>
      <c r="H996" s="28"/>
      <c r="I996" s="30"/>
      <c r="J996" s="31" t="str">
        <f t="shared" si="118"/>
        <v>20231闽AU8195</v>
      </c>
    </row>
    <row r="997" customFormat="1" ht="20.1" customHeight="1" spans="1:10">
      <c r="A997" s="4">
        <f t="shared" si="121"/>
        <v>996</v>
      </c>
      <c r="B997" s="23">
        <v>44940</v>
      </c>
      <c r="C997" s="5">
        <v>121017</v>
      </c>
      <c r="D997" s="6" t="s">
        <v>71</v>
      </c>
      <c r="E997" s="25">
        <v>3</v>
      </c>
      <c r="F997" s="26">
        <f>IFERROR(IF(VLOOKUP(C997,水车基础信息!B$2:F$10,5,0)=0,"输入水车基础数据",VLOOKUP(C997,水车基础信息!B$2:F$10,5,0)*E997),"输入水车基础数据")</f>
        <v>30.435</v>
      </c>
      <c r="G997" s="7" t="s">
        <v>693</v>
      </c>
      <c r="H997" s="28"/>
      <c r="I997" s="30"/>
      <c r="J997" s="31" t="str">
        <f t="shared" si="118"/>
        <v>20231闽AU8195</v>
      </c>
    </row>
    <row r="998" customFormat="1" ht="20.1" customHeight="1" spans="1:10">
      <c r="A998" s="4">
        <f t="shared" ref="A998:A1007" si="122">ROW()-1</f>
        <v>997</v>
      </c>
      <c r="B998" s="23">
        <v>44941</v>
      </c>
      <c r="C998" s="5">
        <v>121017</v>
      </c>
      <c r="D998" s="6" t="s">
        <v>71</v>
      </c>
      <c r="E998" s="25">
        <v>4</v>
      </c>
      <c r="F998" s="26">
        <f>IFERROR(IF(VLOOKUP(C998,水车基础信息!B$2:F$10,5,0)=0,"输入水车基础数据",VLOOKUP(C998,水车基础信息!B$2:F$10,5,0)*E998),"输入水车基础数据")</f>
        <v>40.58</v>
      </c>
      <c r="G998" s="7" t="s">
        <v>693</v>
      </c>
      <c r="H998" s="28"/>
      <c r="I998" s="30"/>
      <c r="J998" s="31" t="str">
        <f t="shared" si="118"/>
        <v>20231闽AU8195</v>
      </c>
    </row>
    <row r="999" customFormat="1" ht="20.1" customHeight="1" spans="1:10">
      <c r="A999" s="4">
        <f t="shared" si="122"/>
        <v>998</v>
      </c>
      <c r="B999" s="23">
        <v>44942</v>
      </c>
      <c r="C999" s="5">
        <v>121017</v>
      </c>
      <c r="D999" s="6" t="s">
        <v>71</v>
      </c>
      <c r="E999" s="25">
        <v>4</v>
      </c>
      <c r="F999" s="26">
        <f>IFERROR(IF(VLOOKUP(C999,水车基础信息!B$2:F$10,5,0)=0,"输入水车基础数据",VLOOKUP(C999,水车基础信息!B$2:F$10,5,0)*E999),"输入水车基础数据")</f>
        <v>40.58</v>
      </c>
      <c r="G999" s="7" t="s">
        <v>693</v>
      </c>
      <c r="H999" s="28"/>
      <c r="I999" s="30"/>
      <c r="J999" s="31" t="str">
        <f t="shared" si="118"/>
        <v>20231闽AU8195</v>
      </c>
    </row>
    <row r="1000" customFormat="1" ht="20.1" customHeight="1" spans="1:10">
      <c r="A1000" s="4">
        <f t="shared" si="122"/>
        <v>999</v>
      </c>
      <c r="B1000" s="23">
        <v>44943</v>
      </c>
      <c r="C1000" s="5">
        <v>121017</v>
      </c>
      <c r="D1000" s="6" t="s">
        <v>71</v>
      </c>
      <c r="E1000" s="25">
        <v>4</v>
      </c>
      <c r="F1000" s="26">
        <f>IFERROR(IF(VLOOKUP(C1000,水车基础信息!B$2:F$10,5,0)=0,"输入水车基础数据",VLOOKUP(C1000,水车基础信息!B$2:F$10,5,0)*E1000),"输入水车基础数据")</f>
        <v>40.58</v>
      </c>
      <c r="G1000" s="7" t="s">
        <v>693</v>
      </c>
      <c r="H1000" s="28"/>
      <c r="I1000" s="30"/>
      <c r="J1000" s="31" t="str">
        <f t="shared" si="118"/>
        <v>20231闽AU8195</v>
      </c>
    </row>
    <row r="1001" customFormat="1" ht="20.1" customHeight="1" spans="1:10">
      <c r="A1001" s="4">
        <f t="shared" si="122"/>
        <v>1000</v>
      </c>
      <c r="B1001" s="23">
        <v>44944</v>
      </c>
      <c r="C1001" s="5">
        <v>121017</v>
      </c>
      <c r="D1001" s="6" t="s">
        <v>71</v>
      </c>
      <c r="E1001" s="25">
        <v>4</v>
      </c>
      <c r="F1001" s="26">
        <f>IFERROR(IF(VLOOKUP(C1001,水车基础信息!B$2:F$10,5,0)=0,"输入水车基础数据",VLOOKUP(C1001,水车基础信息!B$2:F$10,5,0)*E1001),"输入水车基础数据")</f>
        <v>40.58</v>
      </c>
      <c r="G1001" s="7" t="s">
        <v>693</v>
      </c>
      <c r="H1001" s="28"/>
      <c r="I1001" s="30"/>
      <c r="J1001" s="31" t="str">
        <f t="shared" si="118"/>
        <v>20231闽AU8195</v>
      </c>
    </row>
    <row r="1002" customFormat="1" ht="20.1" customHeight="1" spans="1:10">
      <c r="A1002" s="4">
        <f t="shared" si="122"/>
        <v>1001</v>
      </c>
      <c r="B1002" s="23">
        <v>44945</v>
      </c>
      <c r="C1002" s="5">
        <v>121017</v>
      </c>
      <c r="D1002" s="6" t="s">
        <v>71</v>
      </c>
      <c r="E1002" s="25">
        <v>4</v>
      </c>
      <c r="F1002" s="26">
        <f>IFERROR(IF(VLOOKUP(C1002,水车基础信息!B$2:F$10,5,0)=0,"输入水车基础数据",VLOOKUP(C1002,水车基础信息!B$2:F$10,5,0)*E1002),"输入水车基础数据")</f>
        <v>40.58</v>
      </c>
      <c r="G1002" s="7" t="s">
        <v>693</v>
      </c>
      <c r="H1002" s="28"/>
      <c r="I1002" s="30"/>
      <c r="J1002" s="31" t="str">
        <f t="shared" si="118"/>
        <v>20231闽AU8195</v>
      </c>
    </row>
    <row r="1003" customFormat="1" ht="20.1" customHeight="1" spans="1:10">
      <c r="A1003" s="4">
        <f t="shared" si="122"/>
        <v>1002</v>
      </c>
      <c r="B1003" s="23">
        <v>44946</v>
      </c>
      <c r="C1003" s="5">
        <v>121017</v>
      </c>
      <c r="D1003" s="6" t="s">
        <v>71</v>
      </c>
      <c r="E1003" s="25">
        <v>3</v>
      </c>
      <c r="F1003" s="26">
        <f>IFERROR(IF(VLOOKUP(C1003,水车基础信息!B$2:F$10,5,0)=0,"输入水车基础数据",VLOOKUP(C1003,水车基础信息!B$2:F$10,5,0)*E1003),"输入水车基础数据")</f>
        <v>30.435</v>
      </c>
      <c r="G1003" s="7" t="s">
        <v>693</v>
      </c>
      <c r="H1003" s="28"/>
      <c r="I1003" s="30"/>
      <c r="J1003" s="31" t="str">
        <f t="shared" si="118"/>
        <v>20231闽AU8195</v>
      </c>
    </row>
    <row r="1004" customFormat="1" ht="20.1" customHeight="1" spans="1:10">
      <c r="A1004" s="4">
        <f t="shared" si="122"/>
        <v>1003</v>
      </c>
      <c r="B1004" s="23">
        <v>44947</v>
      </c>
      <c r="C1004" s="5">
        <v>121017</v>
      </c>
      <c r="D1004" s="6" t="s">
        <v>71</v>
      </c>
      <c r="E1004" s="25">
        <v>3</v>
      </c>
      <c r="F1004" s="26">
        <f>IFERROR(IF(VLOOKUP(C1004,水车基础信息!B$2:F$10,5,0)=0,"输入水车基础数据",VLOOKUP(C1004,水车基础信息!B$2:F$10,5,0)*E1004),"输入水车基础数据")</f>
        <v>30.435</v>
      </c>
      <c r="G1004" s="7" t="s">
        <v>693</v>
      </c>
      <c r="H1004" s="28"/>
      <c r="I1004" s="30"/>
      <c r="J1004" s="31" t="str">
        <f t="shared" si="118"/>
        <v>20231闽AU8195</v>
      </c>
    </row>
    <row r="1005" customFormat="1" ht="20.1" customHeight="1" spans="1:10">
      <c r="A1005" s="4">
        <f t="shared" si="122"/>
        <v>1004</v>
      </c>
      <c r="B1005" s="23">
        <v>44948</v>
      </c>
      <c r="C1005" s="5">
        <v>121017</v>
      </c>
      <c r="D1005" s="6" t="s">
        <v>71</v>
      </c>
      <c r="E1005" s="25"/>
      <c r="F1005" s="26">
        <f>IFERROR(IF(VLOOKUP(C1005,水车基础信息!B$2:F$10,5,0)=0,"输入水车基础数据",VLOOKUP(C1005,水车基础信息!B$2:F$10,5,0)*E1005),"输入水车基础数据")</f>
        <v>0</v>
      </c>
      <c r="G1005" s="7" t="s">
        <v>693</v>
      </c>
      <c r="H1005" s="28"/>
      <c r="I1005" s="30" t="s">
        <v>697</v>
      </c>
      <c r="J1005" s="31" t="str">
        <f t="shared" si="118"/>
        <v>20231闽AU8195</v>
      </c>
    </row>
    <row r="1006" customFormat="1" ht="20.1" customHeight="1" spans="1:10">
      <c r="A1006" s="4">
        <f t="shared" si="122"/>
        <v>1005</v>
      </c>
      <c r="B1006" s="23">
        <v>44949</v>
      </c>
      <c r="C1006" s="5">
        <v>121017</v>
      </c>
      <c r="D1006" s="6" t="s">
        <v>71</v>
      </c>
      <c r="E1006" s="25">
        <v>2</v>
      </c>
      <c r="F1006" s="26">
        <f>IFERROR(IF(VLOOKUP(C1006,水车基础信息!B$2:F$10,5,0)=0,"输入水车基础数据",VLOOKUP(C1006,水车基础信息!B$2:F$10,5,0)*E1006),"输入水车基础数据")</f>
        <v>20.29</v>
      </c>
      <c r="G1006" s="7" t="s">
        <v>693</v>
      </c>
      <c r="H1006" s="28"/>
      <c r="I1006" s="30"/>
      <c r="J1006" s="31" t="str">
        <f t="shared" si="118"/>
        <v>20231闽AU8195</v>
      </c>
    </row>
    <row r="1007" customFormat="1" ht="20.1" customHeight="1" spans="1:10">
      <c r="A1007" s="4">
        <f t="shared" si="122"/>
        <v>1006</v>
      </c>
      <c r="B1007" s="23">
        <v>44950</v>
      </c>
      <c r="C1007" s="5">
        <v>121017</v>
      </c>
      <c r="D1007" s="6" t="s">
        <v>71</v>
      </c>
      <c r="E1007" s="25">
        <v>2</v>
      </c>
      <c r="F1007" s="26">
        <f>IFERROR(IF(VLOOKUP(C1007,水车基础信息!B$2:F$10,5,0)=0,"输入水车基础数据",VLOOKUP(C1007,水车基础信息!B$2:F$10,5,0)*E1007),"输入水车基础数据")</f>
        <v>20.29</v>
      </c>
      <c r="G1007" s="7" t="s">
        <v>693</v>
      </c>
      <c r="H1007" s="28"/>
      <c r="I1007" s="30"/>
      <c r="J1007" s="31" t="str">
        <f t="shared" si="118"/>
        <v>20231闽AU8195</v>
      </c>
    </row>
    <row r="1008" customFormat="1" ht="20.1" customHeight="1" spans="1:10">
      <c r="A1008" s="4">
        <f t="shared" ref="A1008:A1017" si="123">ROW()-1</f>
        <v>1007</v>
      </c>
      <c r="B1008" s="23">
        <v>44951</v>
      </c>
      <c r="C1008" s="5">
        <v>121017</v>
      </c>
      <c r="D1008" s="6" t="s">
        <v>71</v>
      </c>
      <c r="E1008" s="25">
        <v>2</v>
      </c>
      <c r="F1008" s="26">
        <f>IFERROR(IF(VLOOKUP(C1008,水车基础信息!B$2:F$10,5,0)=0,"输入水车基础数据",VLOOKUP(C1008,水车基础信息!B$2:F$10,5,0)*E1008),"输入水车基础数据")</f>
        <v>20.29</v>
      </c>
      <c r="G1008" s="7" t="s">
        <v>693</v>
      </c>
      <c r="H1008" s="28"/>
      <c r="I1008" s="30"/>
      <c r="J1008" s="31" t="str">
        <f t="shared" si="118"/>
        <v>20231闽AU8195</v>
      </c>
    </row>
    <row r="1009" customFormat="1" ht="20.1" customHeight="1" spans="1:10">
      <c r="A1009" s="4">
        <f t="shared" si="123"/>
        <v>1008</v>
      </c>
      <c r="B1009" s="23">
        <v>44952</v>
      </c>
      <c r="C1009" s="5">
        <v>121017</v>
      </c>
      <c r="D1009" s="6" t="s">
        <v>71</v>
      </c>
      <c r="E1009" s="25">
        <v>2</v>
      </c>
      <c r="F1009" s="26">
        <f>IFERROR(IF(VLOOKUP(C1009,水车基础信息!B$2:F$10,5,0)=0,"输入水车基础数据",VLOOKUP(C1009,水车基础信息!B$2:F$10,5,0)*E1009),"输入水车基础数据")</f>
        <v>20.29</v>
      </c>
      <c r="G1009" s="7" t="s">
        <v>693</v>
      </c>
      <c r="H1009" s="28"/>
      <c r="I1009" s="30"/>
      <c r="J1009" s="31" t="str">
        <f t="shared" si="118"/>
        <v>20231闽AU8195</v>
      </c>
    </row>
    <row r="1010" customFormat="1" ht="20.1" customHeight="1" spans="1:10">
      <c r="A1010" s="4">
        <f t="shared" si="123"/>
        <v>1009</v>
      </c>
      <c r="B1010" s="23">
        <v>44953</v>
      </c>
      <c r="C1010" s="5">
        <v>121017</v>
      </c>
      <c r="D1010" s="6" t="s">
        <v>71</v>
      </c>
      <c r="E1010" s="25">
        <v>3</v>
      </c>
      <c r="F1010" s="26">
        <f>IFERROR(IF(VLOOKUP(C1010,水车基础信息!B$2:F$10,5,0)=0,"输入水车基础数据",VLOOKUP(C1010,水车基础信息!B$2:F$10,5,0)*E1010),"输入水车基础数据")</f>
        <v>30.435</v>
      </c>
      <c r="G1010" s="7" t="s">
        <v>693</v>
      </c>
      <c r="H1010" s="28"/>
      <c r="I1010" s="30"/>
      <c r="J1010" s="31" t="str">
        <f t="shared" si="118"/>
        <v>20231闽AU8195</v>
      </c>
    </row>
    <row r="1011" customFormat="1" ht="20.1" customHeight="1" spans="1:10">
      <c r="A1011" s="4">
        <f t="shared" si="123"/>
        <v>1010</v>
      </c>
      <c r="B1011" s="23">
        <v>44954</v>
      </c>
      <c r="C1011" s="5">
        <v>121017</v>
      </c>
      <c r="D1011" s="6" t="s">
        <v>71</v>
      </c>
      <c r="E1011" s="25">
        <v>2</v>
      </c>
      <c r="F1011" s="26">
        <f>IFERROR(IF(VLOOKUP(C1011,水车基础信息!B$2:F$10,5,0)=0,"输入水车基础数据",VLOOKUP(C1011,水车基础信息!B$2:F$10,5,0)*E1011),"输入水车基础数据")</f>
        <v>20.29</v>
      </c>
      <c r="G1011" s="7" t="s">
        <v>693</v>
      </c>
      <c r="H1011" s="28"/>
      <c r="I1011" s="30"/>
      <c r="J1011" s="31" t="str">
        <f t="shared" si="118"/>
        <v>20231闽AU8195</v>
      </c>
    </row>
    <row r="1012" customFormat="1" ht="20.1" customHeight="1" spans="1:10">
      <c r="A1012" s="4">
        <f t="shared" si="123"/>
        <v>1011</v>
      </c>
      <c r="B1012" s="23">
        <v>44955</v>
      </c>
      <c r="C1012" s="5">
        <v>121017</v>
      </c>
      <c r="D1012" s="6" t="s">
        <v>71</v>
      </c>
      <c r="E1012" s="25">
        <v>4</v>
      </c>
      <c r="F1012" s="26">
        <f>IFERROR(IF(VLOOKUP(C1012,水车基础信息!B$2:F$10,5,0)=0,"输入水车基础数据",VLOOKUP(C1012,水车基础信息!B$2:F$10,5,0)*E1012),"输入水车基础数据")</f>
        <v>40.58</v>
      </c>
      <c r="G1012" s="7" t="s">
        <v>693</v>
      </c>
      <c r="H1012" s="28"/>
      <c r="I1012" s="30"/>
      <c r="J1012" s="31" t="str">
        <f t="shared" si="118"/>
        <v>20231闽AU8195</v>
      </c>
    </row>
    <row r="1013" customFormat="1" ht="20.1" customHeight="1" spans="1:10">
      <c r="A1013" s="4">
        <f t="shared" si="123"/>
        <v>1012</v>
      </c>
      <c r="B1013" s="23">
        <v>44956</v>
      </c>
      <c r="C1013" s="5">
        <v>121017</v>
      </c>
      <c r="D1013" s="6" t="s">
        <v>71</v>
      </c>
      <c r="E1013" s="25">
        <v>2</v>
      </c>
      <c r="F1013" s="26">
        <f>IFERROR(IF(VLOOKUP(C1013,水车基础信息!B$2:F$10,5,0)=0,"输入水车基础数据",VLOOKUP(C1013,水车基础信息!B$2:F$10,5,0)*E1013),"输入水车基础数据")</f>
        <v>20.29</v>
      </c>
      <c r="G1013" s="7" t="s">
        <v>693</v>
      </c>
      <c r="H1013" s="28"/>
      <c r="I1013" s="30"/>
      <c r="J1013" s="31" t="str">
        <f t="shared" si="118"/>
        <v>20231闽AU8195</v>
      </c>
    </row>
    <row r="1014" customFormat="1" ht="20.1" customHeight="1" spans="1:10">
      <c r="A1014" s="4">
        <f t="shared" si="123"/>
        <v>1013</v>
      </c>
      <c r="B1014" s="23">
        <v>44957</v>
      </c>
      <c r="C1014" s="5">
        <v>121017</v>
      </c>
      <c r="D1014" s="6" t="s">
        <v>71</v>
      </c>
      <c r="E1014" s="25">
        <v>2</v>
      </c>
      <c r="F1014" s="26">
        <f>IFERROR(IF(VLOOKUP(C1014,水车基础信息!B$2:F$10,5,0)=0,"输入水车基础数据",VLOOKUP(C1014,水车基础信息!B$2:F$10,5,0)*E1014),"输入水车基础数据")</f>
        <v>20.29</v>
      </c>
      <c r="G1014" s="7" t="s">
        <v>693</v>
      </c>
      <c r="H1014" s="28"/>
      <c r="I1014" s="30"/>
      <c r="J1014" s="31" t="str">
        <f t="shared" si="118"/>
        <v>20231闽AU8195</v>
      </c>
    </row>
    <row r="1015" customFormat="1" ht="20.1" customHeight="1" spans="1:10">
      <c r="A1015" s="4">
        <f t="shared" si="123"/>
        <v>1014</v>
      </c>
      <c r="B1015" s="23">
        <v>44927</v>
      </c>
      <c r="C1015" s="34">
        <v>121019</v>
      </c>
      <c r="D1015" s="32" t="s">
        <v>72</v>
      </c>
      <c r="E1015" s="25">
        <v>4</v>
      </c>
      <c r="F1015" s="26">
        <f>IFERROR(IF(VLOOKUP(C1015,水车基础信息!B$2:F$10,5,0)=0,"输入水车基础数据",VLOOKUP(C1015,水车基础信息!B$2:F$10,5,0)*E1015),"输入水车基础数据")</f>
        <v>40.58</v>
      </c>
      <c r="G1015" s="33" t="s">
        <v>694</v>
      </c>
      <c r="H1015" s="28"/>
      <c r="I1015" s="30"/>
      <c r="J1015" s="31" t="str">
        <f t="shared" si="118"/>
        <v>20231闽AU9653</v>
      </c>
    </row>
    <row r="1016" customFormat="1" ht="20.1" customHeight="1" spans="1:10">
      <c r="A1016" s="4">
        <f t="shared" si="123"/>
        <v>1015</v>
      </c>
      <c r="B1016" s="23">
        <v>44928</v>
      </c>
      <c r="C1016" s="34">
        <v>121020</v>
      </c>
      <c r="D1016" s="32" t="s">
        <v>72</v>
      </c>
      <c r="E1016" s="25">
        <v>5</v>
      </c>
      <c r="F1016" s="26">
        <f>IFERROR(IF(VLOOKUP(C1016,水车基础信息!B$2:F$10,5,0)=0,"输入水车基础数据",VLOOKUP(C1016,水车基础信息!B$2:F$10,5,0)*E1016),"输入水车基础数据")</f>
        <v>50.725</v>
      </c>
      <c r="G1016" s="33" t="s">
        <v>694</v>
      </c>
      <c r="H1016" s="28"/>
      <c r="I1016" s="30"/>
      <c r="J1016" s="31" t="str">
        <f t="shared" si="118"/>
        <v>20231闽AU9653</v>
      </c>
    </row>
    <row r="1017" customFormat="1" ht="20.1" customHeight="1" spans="1:10">
      <c r="A1017" s="4">
        <f t="shared" si="123"/>
        <v>1016</v>
      </c>
      <c r="B1017" s="23">
        <v>44929</v>
      </c>
      <c r="C1017" s="34">
        <v>121021</v>
      </c>
      <c r="D1017" s="32" t="s">
        <v>72</v>
      </c>
      <c r="E1017" s="25">
        <v>5</v>
      </c>
      <c r="F1017" s="26">
        <f>IFERROR(IF(VLOOKUP(C1017,水车基础信息!B$2:F$10,5,0)=0,"输入水车基础数据",VLOOKUP(C1017,水车基础信息!B$2:F$10,5,0)*E1017),"输入水车基础数据")</f>
        <v>50.725</v>
      </c>
      <c r="G1017" s="33" t="s">
        <v>694</v>
      </c>
      <c r="H1017" s="28"/>
      <c r="I1017" s="30"/>
      <c r="J1017" s="31" t="str">
        <f t="shared" si="118"/>
        <v>20231闽AU9653</v>
      </c>
    </row>
    <row r="1018" customFormat="1" ht="20.1" customHeight="1" spans="1:10">
      <c r="A1018" s="4">
        <f t="shared" ref="A1018:A1027" si="124">ROW()-1</f>
        <v>1017</v>
      </c>
      <c r="B1018" s="23">
        <v>44930</v>
      </c>
      <c r="C1018" s="34">
        <v>121019</v>
      </c>
      <c r="D1018" s="32" t="s">
        <v>72</v>
      </c>
      <c r="E1018" s="25">
        <v>5</v>
      </c>
      <c r="F1018" s="26">
        <f>IFERROR(IF(VLOOKUP(C1018,水车基础信息!B$2:F$10,5,0)=0,"输入水车基础数据",VLOOKUP(C1018,水车基础信息!B$2:F$10,5,0)*E1018),"输入水车基础数据")</f>
        <v>50.725</v>
      </c>
      <c r="G1018" s="33" t="s">
        <v>694</v>
      </c>
      <c r="H1018" s="28"/>
      <c r="I1018" s="30"/>
      <c r="J1018" s="31" t="str">
        <f t="shared" si="118"/>
        <v>20231闽AU9653</v>
      </c>
    </row>
    <row r="1019" customFormat="1" ht="20.1" customHeight="1" spans="1:10">
      <c r="A1019" s="4">
        <f t="shared" si="124"/>
        <v>1018</v>
      </c>
      <c r="B1019" s="23">
        <v>44931</v>
      </c>
      <c r="C1019" s="34">
        <v>121019</v>
      </c>
      <c r="D1019" s="32" t="s">
        <v>72</v>
      </c>
      <c r="E1019" s="25">
        <v>4</v>
      </c>
      <c r="F1019" s="26">
        <f>IFERROR(IF(VLOOKUP(C1019,水车基础信息!B$2:F$10,5,0)=0,"输入水车基础数据",VLOOKUP(C1019,水车基础信息!B$2:F$10,5,0)*E1019),"输入水车基础数据")</f>
        <v>40.58</v>
      </c>
      <c r="G1019" s="33" t="s">
        <v>694</v>
      </c>
      <c r="H1019" s="28"/>
      <c r="I1019" s="30"/>
      <c r="J1019" s="31" t="str">
        <f t="shared" si="118"/>
        <v>20231闽AU9653</v>
      </c>
    </row>
    <row r="1020" customFormat="1" ht="20.1" customHeight="1" spans="1:10">
      <c r="A1020" s="4">
        <f t="shared" si="124"/>
        <v>1019</v>
      </c>
      <c r="B1020" s="23">
        <v>44932</v>
      </c>
      <c r="C1020" s="34">
        <v>121019</v>
      </c>
      <c r="D1020" s="32" t="s">
        <v>72</v>
      </c>
      <c r="E1020" s="25">
        <v>4</v>
      </c>
      <c r="F1020" s="26">
        <f>IFERROR(IF(VLOOKUP(C1020,水车基础信息!B$2:F$10,5,0)=0,"输入水车基础数据",VLOOKUP(C1020,水车基础信息!B$2:F$10,5,0)*E1020),"输入水车基础数据")</f>
        <v>40.58</v>
      </c>
      <c r="G1020" s="33" t="s">
        <v>694</v>
      </c>
      <c r="H1020" s="28"/>
      <c r="I1020" s="30"/>
      <c r="J1020" s="31" t="str">
        <f t="shared" si="118"/>
        <v>20231闽AU9653</v>
      </c>
    </row>
    <row r="1021" customFormat="1" ht="20.1" customHeight="1" spans="1:10">
      <c r="A1021" s="4">
        <f t="shared" si="124"/>
        <v>1020</v>
      </c>
      <c r="B1021" s="23">
        <v>44933</v>
      </c>
      <c r="C1021" s="34">
        <v>121019</v>
      </c>
      <c r="D1021" s="32" t="s">
        <v>72</v>
      </c>
      <c r="E1021" s="25">
        <v>5</v>
      </c>
      <c r="F1021" s="26">
        <f>IFERROR(IF(VLOOKUP(C1021,水车基础信息!B$2:F$10,5,0)=0,"输入水车基础数据",VLOOKUP(C1021,水车基础信息!B$2:F$10,5,0)*E1021),"输入水车基础数据")</f>
        <v>50.725</v>
      </c>
      <c r="G1021" s="33" t="s">
        <v>694</v>
      </c>
      <c r="H1021" s="28"/>
      <c r="I1021" s="30"/>
      <c r="J1021" s="31" t="str">
        <f t="shared" si="118"/>
        <v>20231闽AU9653</v>
      </c>
    </row>
    <row r="1022" customFormat="1" ht="20.1" customHeight="1" spans="1:10">
      <c r="A1022" s="4">
        <f t="shared" si="124"/>
        <v>1021</v>
      </c>
      <c r="B1022" s="23">
        <v>44934</v>
      </c>
      <c r="C1022" s="34">
        <v>121019</v>
      </c>
      <c r="D1022" s="32" t="s">
        <v>72</v>
      </c>
      <c r="E1022" s="25">
        <v>5</v>
      </c>
      <c r="F1022" s="26">
        <f>IFERROR(IF(VLOOKUP(C1022,水车基础信息!B$2:F$10,5,0)=0,"输入水车基础数据",VLOOKUP(C1022,水车基础信息!B$2:F$10,5,0)*E1022),"输入水车基础数据")</f>
        <v>50.725</v>
      </c>
      <c r="G1022" s="33" t="s">
        <v>694</v>
      </c>
      <c r="H1022" s="28"/>
      <c r="I1022" s="30"/>
      <c r="J1022" s="31" t="str">
        <f t="shared" si="118"/>
        <v>20231闽AU9653</v>
      </c>
    </row>
    <row r="1023" customFormat="1" ht="20.1" customHeight="1" spans="1:10">
      <c r="A1023" s="4">
        <f t="shared" si="124"/>
        <v>1022</v>
      </c>
      <c r="B1023" s="23">
        <v>44935</v>
      </c>
      <c r="C1023" s="34">
        <v>121019</v>
      </c>
      <c r="D1023" s="32" t="s">
        <v>72</v>
      </c>
      <c r="E1023" s="25">
        <v>0</v>
      </c>
      <c r="F1023" s="26">
        <f>IFERROR(IF(VLOOKUP(C1023,水车基础信息!B$2:F$10,5,0)=0,"输入水车基础数据",VLOOKUP(C1023,水车基础信息!B$2:F$10,5,0)*E1023),"输入水车基础数据")</f>
        <v>0</v>
      </c>
      <c r="G1023" s="33" t="s">
        <v>694</v>
      </c>
      <c r="H1023" s="28"/>
      <c r="I1023" s="30" t="s">
        <v>672</v>
      </c>
      <c r="J1023" s="31" t="str">
        <f t="shared" si="118"/>
        <v>20231闽AU9653</v>
      </c>
    </row>
    <row r="1024" customFormat="1" ht="20.1" customHeight="1" spans="1:10">
      <c r="A1024" s="4">
        <f t="shared" si="124"/>
        <v>1023</v>
      </c>
      <c r="B1024" s="23">
        <v>44936</v>
      </c>
      <c r="C1024" s="34">
        <v>121019</v>
      </c>
      <c r="D1024" s="32" t="s">
        <v>72</v>
      </c>
      <c r="E1024" s="25">
        <v>7</v>
      </c>
      <c r="F1024" s="26">
        <f>IFERROR(IF(VLOOKUP(C1024,水车基础信息!B$2:F$10,5,0)=0,"输入水车基础数据",VLOOKUP(C1024,水车基础信息!B$2:F$10,5,0)*E1024),"输入水车基础数据")</f>
        <v>71.015</v>
      </c>
      <c r="G1024" s="33" t="s">
        <v>694</v>
      </c>
      <c r="H1024" s="28"/>
      <c r="I1024" s="30" t="s">
        <v>673</v>
      </c>
      <c r="J1024" s="31" t="str">
        <f t="shared" si="118"/>
        <v>20231闽AU9653</v>
      </c>
    </row>
    <row r="1025" customFormat="1" ht="20.1" customHeight="1" spans="1:10">
      <c r="A1025" s="4">
        <f t="shared" si="124"/>
        <v>1024</v>
      </c>
      <c r="B1025" s="23">
        <v>44937</v>
      </c>
      <c r="C1025" s="34">
        <v>121019</v>
      </c>
      <c r="D1025" s="32" t="s">
        <v>72</v>
      </c>
      <c r="E1025" s="25">
        <v>5</v>
      </c>
      <c r="F1025" s="26">
        <f>IFERROR(IF(VLOOKUP(C1025,水车基础信息!B$2:F$10,5,0)=0,"输入水车基础数据",VLOOKUP(C1025,水车基础信息!B$2:F$10,5,0)*E1025),"输入水车基础数据")</f>
        <v>50.725</v>
      </c>
      <c r="G1025" s="33" t="s">
        <v>694</v>
      </c>
      <c r="H1025" s="28"/>
      <c r="I1025" s="30"/>
      <c r="J1025" s="31" t="str">
        <f t="shared" si="118"/>
        <v>20231闽AU9653</v>
      </c>
    </row>
    <row r="1026" customFormat="1" ht="20.1" customHeight="1" spans="1:10">
      <c r="A1026" s="4">
        <f t="shared" si="124"/>
        <v>1025</v>
      </c>
      <c r="B1026" s="23">
        <v>44938</v>
      </c>
      <c r="C1026" s="34">
        <v>121019</v>
      </c>
      <c r="D1026" s="32" t="s">
        <v>72</v>
      </c>
      <c r="E1026" s="25">
        <v>7</v>
      </c>
      <c r="F1026" s="26">
        <f>IFERROR(IF(VLOOKUP(C1026,水车基础信息!B$2:F$10,5,0)=0,"输入水车基础数据",VLOOKUP(C1026,水车基础信息!B$2:F$10,5,0)*E1026),"输入水车基础数据")</f>
        <v>71.015</v>
      </c>
      <c r="G1026" s="33" t="s">
        <v>694</v>
      </c>
      <c r="H1026" s="28"/>
      <c r="I1026" s="30" t="s">
        <v>673</v>
      </c>
      <c r="J1026" s="31" t="str">
        <f t="shared" si="118"/>
        <v>20231闽AU9653</v>
      </c>
    </row>
    <row r="1027" customFormat="1" ht="20.1" customHeight="1" spans="1:10">
      <c r="A1027" s="4">
        <f t="shared" si="124"/>
        <v>1026</v>
      </c>
      <c r="B1027" s="23">
        <v>44939</v>
      </c>
      <c r="C1027" s="34">
        <v>121019</v>
      </c>
      <c r="D1027" s="32" t="s">
        <v>72</v>
      </c>
      <c r="E1027" s="25">
        <v>7</v>
      </c>
      <c r="F1027" s="26">
        <f>IFERROR(IF(VLOOKUP(C1027,水车基础信息!B$2:F$10,5,0)=0,"输入水车基础数据",VLOOKUP(C1027,水车基础信息!B$2:F$10,5,0)*E1027),"输入水车基础数据")</f>
        <v>71.015</v>
      </c>
      <c r="G1027" s="33" t="s">
        <v>694</v>
      </c>
      <c r="H1027" s="28"/>
      <c r="I1027" s="30" t="s">
        <v>673</v>
      </c>
      <c r="J1027" s="31" t="str">
        <f t="shared" si="118"/>
        <v>20231闽AU9653</v>
      </c>
    </row>
    <row r="1028" customFormat="1" ht="20.1" customHeight="1" spans="1:10">
      <c r="A1028" s="4">
        <f t="shared" ref="A1028:A1037" si="125">ROW()-1</f>
        <v>1027</v>
      </c>
      <c r="B1028" s="23">
        <v>44940</v>
      </c>
      <c r="C1028" s="34">
        <v>121019</v>
      </c>
      <c r="D1028" s="32" t="s">
        <v>72</v>
      </c>
      <c r="E1028" s="25">
        <v>5</v>
      </c>
      <c r="F1028" s="26">
        <f>IFERROR(IF(VLOOKUP(C1028,水车基础信息!B$2:F$10,5,0)=0,"输入水车基础数据",VLOOKUP(C1028,水车基础信息!B$2:F$10,5,0)*E1028),"输入水车基础数据")</f>
        <v>50.725</v>
      </c>
      <c r="G1028" s="33" t="s">
        <v>694</v>
      </c>
      <c r="H1028" s="28"/>
      <c r="I1028" s="30"/>
      <c r="J1028" s="31" t="str">
        <f t="shared" si="118"/>
        <v>20231闽AU9653</v>
      </c>
    </row>
    <row r="1029" customFormat="1" ht="20.1" customHeight="1" spans="1:10">
      <c r="A1029" s="4">
        <f t="shared" si="125"/>
        <v>1028</v>
      </c>
      <c r="B1029" s="23">
        <v>44941</v>
      </c>
      <c r="C1029" s="34">
        <v>121019</v>
      </c>
      <c r="D1029" s="32" t="s">
        <v>72</v>
      </c>
      <c r="E1029" s="25">
        <v>8</v>
      </c>
      <c r="F1029" s="26">
        <f>IFERROR(IF(VLOOKUP(C1029,水车基础信息!B$2:F$10,5,0)=0,"输入水车基础数据",VLOOKUP(C1029,水车基础信息!B$2:F$10,5,0)*E1029),"输入水车基础数据")</f>
        <v>81.16</v>
      </c>
      <c r="G1029" s="33" t="s">
        <v>694</v>
      </c>
      <c r="H1029" s="28"/>
      <c r="I1029" s="30" t="s">
        <v>671</v>
      </c>
      <c r="J1029" s="31" t="str">
        <f t="shared" ref="J1029:J1058" si="126">YEAR(B1029)&amp;MONTH(B1029)&amp;D1029</f>
        <v>20231闽AU9653</v>
      </c>
    </row>
    <row r="1030" customFormat="1" ht="20.1" customHeight="1" spans="1:10">
      <c r="A1030" s="4">
        <f t="shared" si="125"/>
        <v>1029</v>
      </c>
      <c r="B1030" s="23">
        <v>44942</v>
      </c>
      <c r="C1030" s="34">
        <v>121019</v>
      </c>
      <c r="D1030" s="32" t="s">
        <v>72</v>
      </c>
      <c r="E1030" s="25">
        <v>4</v>
      </c>
      <c r="F1030" s="26">
        <f>IFERROR(IF(VLOOKUP(C1030,水车基础信息!B$2:F$10,5,0)=0,"输入水车基础数据",VLOOKUP(C1030,水车基础信息!B$2:F$10,5,0)*E1030),"输入水车基础数据")</f>
        <v>40.58</v>
      </c>
      <c r="G1030" s="33" t="s">
        <v>694</v>
      </c>
      <c r="H1030" s="28"/>
      <c r="I1030" s="30"/>
      <c r="J1030" s="31" t="str">
        <f t="shared" si="126"/>
        <v>20231闽AU9653</v>
      </c>
    </row>
    <row r="1031" customFormat="1" ht="20.1" customHeight="1" spans="1:10">
      <c r="A1031" s="4">
        <f t="shared" si="125"/>
        <v>1030</v>
      </c>
      <c r="B1031" s="23">
        <v>44943</v>
      </c>
      <c r="C1031" s="34">
        <v>121019</v>
      </c>
      <c r="D1031" s="32" t="s">
        <v>72</v>
      </c>
      <c r="E1031" s="25">
        <v>4</v>
      </c>
      <c r="F1031" s="26">
        <f>IFERROR(IF(VLOOKUP(C1031,水车基础信息!B$2:F$10,5,0)=0,"输入水车基础数据",VLOOKUP(C1031,水车基础信息!B$2:F$10,5,0)*E1031),"输入水车基础数据")</f>
        <v>40.58</v>
      </c>
      <c r="G1031" s="33" t="s">
        <v>694</v>
      </c>
      <c r="H1031" s="28"/>
      <c r="I1031" s="30"/>
      <c r="J1031" s="31" t="str">
        <f t="shared" si="126"/>
        <v>20231闽AU9653</v>
      </c>
    </row>
    <row r="1032" customFormat="1" ht="20.1" customHeight="1" spans="1:10">
      <c r="A1032" s="4">
        <f t="shared" si="125"/>
        <v>1031</v>
      </c>
      <c r="B1032" s="23">
        <v>44944</v>
      </c>
      <c r="C1032" s="34">
        <v>121019</v>
      </c>
      <c r="D1032" s="32" t="s">
        <v>72</v>
      </c>
      <c r="E1032" s="25">
        <v>5</v>
      </c>
      <c r="F1032" s="26">
        <f>IFERROR(IF(VLOOKUP(C1032,水车基础信息!B$2:F$10,5,0)=0,"输入水车基础数据",VLOOKUP(C1032,水车基础信息!B$2:F$10,5,0)*E1032),"输入水车基础数据")</f>
        <v>50.725</v>
      </c>
      <c r="G1032" s="33" t="s">
        <v>694</v>
      </c>
      <c r="H1032" s="28"/>
      <c r="I1032" s="30"/>
      <c r="J1032" s="31" t="str">
        <f t="shared" si="126"/>
        <v>20231闽AU9653</v>
      </c>
    </row>
    <row r="1033" customFormat="1" ht="20.1" customHeight="1" spans="1:10">
      <c r="A1033" s="4">
        <f t="shared" si="125"/>
        <v>1032</v>
      </c>
      <c r="B1033" s="23">
        <v>44945</v>
      </c>
      <c r="C1033" s="34">
        <v>121019</v>
      </c>
      <c r="D1033" s="32" t="s">
        <v>72</v>
      </c>
      <c r="E1033" s="25">
        <v>5</v>
      </c>
      <c r="F1033" s="26">
        <f>IFERROR(IF(VLOOKUP(C1033,水车基础信息!B$2:F$10,5,0)=0,"输入水车基础数据",VLOOKUP(C1033,水车基础信息!B$2:F$10,5,0)*E1033),"输入水车基础数据")</f>
        <v>50.725</v>
      </c>
      <c r="G1033" s="33" t="s">
        <v>694</v>
      </c>
      <c r="H1033" s="28"/>
      <c r="I1033" s="30"/>
      <c r="J1033" s="31" t="str">
        <f t="shared" si="126"/>
        <v>20231闽AU9653</v>
      </c>
    </row>
    <row r="1034" customFormat="1" ht="20.1" customHeight="1" spans="1:10">
      <c r="A1034" s="4">
        <f t="shared" si="125"/>
        <v>1033</v>
      </c>
      <c r="B1034" s="23">
        <v>44946</v>
      </c>
      <c r="C1034" s="34">
        <v>121019</v>
      </c>
      <c r="D1034" s="32" t="s">
        <v>72</v>
      </c>
      <c r="E1034" s="25">
        <v>5</v>
      </c>
      <c r="F1034" s="26">
        <f>IFERROR(IF(VLOOKUP(C1034,水车基础信息!B$2:F$10,5,0)=0,"输入水车基础数据",VLOOKUP(C1034,水车基础信息!B$2:F$10,5,0)*E1034),"输入水车基础数据")</f>
        <v>50.725</v>
      </c>
      <c r="G1034" s="33" t="s">
        <v>694</v>
      </c>
      <c r="H1034" s="28"/>
      <c r="I1034" s="30"/>
      <c r="J1034" s="31" t="str">
        <f t="shared" si="126"/>
        <v>20231闽AU9653</v>
      </c>
    </row>
    <row r="1035" customFormat="1" ht="20.1" customHeight="1" spans="1:10">
      <c r="A1035" s="4">
        <f t="shared" si="125"/>
        <v>1034</v>
      </c>
      <c r="B1035" s="23">
        <v>44947</v>
      </c>
      <c r="C1035" s="34">
        <v>121019</v>
      </c>
      <c r="D1035" s="32" t="s">
        <v>72</v>
      </c>
      <c r="E1035" s="25">
        <v>4</v>
      </c>
      <c r="F1035" s="26">
        <f>IFERROR(IF(VLOOKUP(C1035,水车基础信息!B$2:F$10,5,0)=0,"输入水车基础数据",VLOOKUP(C1035,水车基础信息!B$2:F$10,5,0)*E1035),"输入水车基础数据")</f>
        <v>40.58</v>
      </c>
      <c r="G1035" s="33" t="s">
        <v>694</v>
      </c>
      <c r="H1035" s="28"/>
      <c r="I1035" s="30"/>
      <c r="J1035" s="31" t="str">
        <f t="shared" si="126"/>
        <v>20231闽AU9653</v>
      </c>
    </row>
    <row r="1036" customFormat="1" ht="20.1" customHeight="1" spans="1:10">
      <c r="A1036" s="4">
        <f t="shared" si="125"/>
        <v>1035</v>
      </c>
      <c r="B1036" s="23">
        <v>44948</v>
      </c>
      <c r="C1036" s="34">
        <v>121019</v>
      </c>
      <c r="D1036" s="32" t="s">
        <v>72</v>
      </c>
      <c r="E1036" s="25"/>
      <c r="F1036" s="26">
        <f>IFERROR(IF(VLOOKUP(C1036,水车基础信息!B$2:F$10,5,0)=0,"输入水车基础数据",VLOOKUP(C1036,水车基础信息!B$2:F$10,5,0)*E1036),"输入水车基础数据")</f>
        <v>0</v>
      </c>
      <c r="G1036" s="33" t="s">
        <v>694</v>
      </c>
      <c r="H1036" s="28"/>
      <c r="I1036" s="30" t="s">
        <v>698</v>
      </c>
      <c r="J1036" s="31" t="str">
        <f t="shared" si="126"/>
        <v>20231闽AU9653</v>
      </c>
    </row>
    <row r="1037" customFormat="1" ht="20.1" customHeight="1" spans="1:10">
      <c r="A1037" s="4">
        <f t="shared" si="125"/>
        <v>1036</v>
      </c>
      <c r="B1037" s="23">
        <v>44949</v>
      </c>
      <c r="C1037" s="34">
        <v>121019</v>
      </c>
      <c r="D1037" s="32" t="s">
        <v>72</v>
      </c>
      <c r="E1037" s="25">
        <v>3</v>
      </c>
      <c r="F1037" s="26">
        <f>IFERROR(IF(VLOOKUP(C1037,水车基础信息!B$2:F$10,5,0)=0,"输入水车基础数据",VLOOKUP(C1037,水车基础信息!B$2:F$10,5,0)*E1037),"输入水车基础数据")</f>
        <v>30.435</v>
      </c>
      <c r="G1037" s="33" t="s">
        <v>694</v>
      </c>
      <c r="H1037" s="28"/>
      <c r="I1037" s="30"/>
      <c r="J1037" s="31" t="str">
        <f t="shared" si="126"/>
        <v>20231闽AU9653</v>
      </c>
    </row>
    <row r="1038" customFormat="1" ht="20.1" customHeight="1" spans="1:10">
      <c r="A1038" s="4">
        <f t="shared" ref="A1038:A1047" si="127">ROW()-1</f>
        <v>1037</v>
      </c>
      <c r="B1038" s="23">
        <v>44950</v>
      </c>
      <c r="C1038" s="34">
        <v>121019</v>
      </c>
      <c r="D1038" s="32" t="s">
        <v>72</v>
      </c>
      <c r="E1038" s="25">
        <v>3</v>
      </c>
      <c r="F1038" s="26">
        <f>IFERROR(IF(VLOOKUP(C1038,水车基础信息!B$2:F$10,5,0)=0,"输入水车基础数据",VLOOKUP(C1038,水车基础信息!B$2:F$10,5,0)*E1038),"输入水车基础数据")</f>
        <v>30.435</v>
      </c>
      <c r="G1038" s="33" t="s">
        <v>694</v>
      </c>
      <c r="H1038" s="28"/>
      <c r="I1038" s="30"/>
      <c r="J1038" s="31" t="str">
        <f t="shared" si="126"/>
        <v>20231闽AU9653</v>
      </c>
    </row>
    <row r="1039" customFormat="1" ht="20.1" customHeight="1" spans="1:10">
      <c r="A1039" s="4">
        <f t="shared" si="127"/>
        <v>1038</v>
      </c>
      <c r="B1039" s="23">
        <v>44951</v>
      </c>
      <c r="C1039" s="34">
        <v>121019</v>
      </c>
      <c r="D1039" s="32" t="s">
        <v>72</v>
      </c>
      <c r="E1039" s="25">
        <v>4</v>
      </c>
      <c r="F1039" s="26">
        <f>IFERROR(IF(VLOOKUP(C1039,水车基础信息!B$2:F$10,5,0)=0,"输入水车基础数据",VLOOKUP(C1039,水车基础信息!B$2:F$10,5,0)*E1039),"输入水车基础数据")</f>
        <v>40.58</v>
      </c>
      <c r="G1039" s="33" t="s">
        <v>694</v>
      </c>
      <c r="H1039" s="28"/>
      <c r="I1039" s="30"/>
      <c r="J1039" s="31" t="str">
        <f t="shared" si="126"/>
        <v>20231闽AU9653</v>
      </c>
    </row>
    <row r="1040" customFormat="1" ht="20.1" customHeight="1" spans="1:10">
      <c r="A1040" s="4">
        <f t="shared" si="127"/>
        <v>1039</v>
      </c>
      <c r="B1040" s="23">
        <v>44952</v>
      </c>
      <c r="C1040" s="34">
        <v>121019</v>
      </c>
      <c r="D1040" s="32" t="s">
        <v>72</v>
      </c>
      <c r="E1040" s="25">
        <v>4</v>
      </c>
      <c r="F1040" s="26">
        <f>IFERROR(IF(VLOOKUP(C1040,水车基础信息!B$2:F$10,5,0)=0,"输入水车基础数据",VLOOKUP(C1040,水车基础信息!B$2:F$10,5,0)*E1040),"输入水车基础数据")</f>
        <v>40.58</v>
      </c>
      <c r="G1040" s="33" t="s">
        <v>694</v>
      </c>
      <c r="H1040" s="28"/>
      <c r="I1040" s="30"/>
      <c r="J1040" s="31" t="str">
        <f t="shared" si="126"/>
        <v>20231闽AU9653</v>
      </c>
    </row>
    <row r="1041" customFormat="1" ht="20.1" customHeight="1" spans="1:10">
      <c r="A1041" s="4">
        <f t="shared" si="127"/>
        <v>1040</v>
      </c>
      <c r="B1041" s="23">
        <v>44953</v>
      </c>
      <c r="C1041" s="34">
        <v>121019</v>
      </c>
      <c r="D1041" s="32" t="s">
        <v>72</v>
      </c>
      <c r="E1041" s="25">
        <v>5</v>
      </c>
      <c r="F1041" s="26">
        <f>IFERROR(IF(VLOOKUP(C1041,水车基础信息!B$2:F$10,5,0)=0,"输入水车基础数据",VLOOKUP(C1041,水车基础信息!B$2:F$10,5,0)*E1041),"输入水车基础数据")</f>
        <v>50.725</v>
      </c>
      <c r="G1041" s="33" t="s">
        <v>694</v>
      </c>
      <c r="H1041" s="28"/>
      <c r="I1041" s="30"/>
      <c r="J1041" s="31" t="str">
        <f t="shared" si="126"/>
        <v>20231闽AU9653</v>
      </c>
    </row>
    <row r="1042" customFormat="1" ht="20.1" customHeight="1" spans="1:10">
      <c r="A1042" s="4">
        <f t="shared" si="127"/>
        <v>1041</v>
      </c>
      <c r="B1042" s="23">
        <v>44954</v>
      </c>
      <c r="C1042" s="34">
        <v>121019</v>
      </c>
      <c r="D1042" s="32" t="s">
        <v>72</v>
      </c>
      <c r="E1042" s="25">
        <v>7</v>
      </c>
      <c r="F1042" s="26">
        <f>IFERROR(IF(VLOOKUP(C1042,水车基础信息!B$2:F$10,5,0)=0,"输入水车基础数据",VLOOKUP(C1042,水车基础信息!B$2:F$10,5,0)*E1042),"输入水车基础数据")</f>
        <v>71.015</v>
      </c>
      <c r="G1042" s="33" t="s">
        <v>694</v>
      </c>
      <c r="H1042" s="28"/>
      <c r="I1042" s="30" t="s">
        <v>673</v>
      </c>
      <c r="J1042" s="31" t="str">
        <f t="shared" si="126"/>
        <v>20231闽AU9653</v>
      </c>
    </row>
    <row r="1043" customFormat="1" ht="20.1" customHeight="1" spans="1:10">
      <c r="A1043" s="4">
        <f t="shared" si="127"/>
        <v>1042</v>
      </c>
      <c r="B1043" s="23">
        <v>44955</v>
      </c>
      <c r="C1043" s="34">
        <v>121019</v>
      </c>
      <c r="D1043" s="32" t="s">
        <v>72</v>
      </c>
      <c r="E1043" s="25">
        <v>8</v>
      </c>
      <c r="F1043" s="26">
        <f>IFERROR(IF(VLOOKUP(C1043,水车基础信息!B$2:F$10,5,0)=0,"输入水车基础数据",VLOOKUP(C1043,水车基础信息!B$2:F$10,5,0)*E1043),"输入水车基础数据")</f>
        <v>81.16</v>
      </c>
      <c r="G1043" s="33" t="s">
        <v>694</v>
      </c>
      <c r="H1043" s="28"/>
      <c r="I1043" s="30" t="s">
        <v>671</v>
      </c>
      <c r="J1043" s="31" t="str">
        <f t="shared" si="126"/>
        <v>20231闽AU9653</v>
      </c>
    </row>
    <row r="1044" customFormat="1" ht="20.1" customHeight="1" spans="1:10">
      <c r="A1044" s="4">
        <f t="shared" si="127"/>
        <v>1043</v>
      </c>
      <c r="B1044" s="23">
        <v>44956</v>
      </c>
      <c r="C1044" s="34">
        <v>121019</v>
      </c>
      <c r="D1044" s="32" t="s">
        <v>72</v>
      </c>
      <c r="E1044" s="25">
        <v>4</v>
      </c>
      <c r="F1044" s="26">
        <f>IFERROR(IF(VLOOKUP(C1044,水车基础信息!B$2:F$10,5,0)=0,"输入水车基础数据",VLOOKUP(C1044,水车基础信息!B$2:F$10,5,0)*E1044),"输入水车基础数据")</f>
        <v>40.58</v>
      </c>
      <c r="G1044" s="33" t="s">
        <v>694</v>
      </c>
      <c r="H1044" s="28"/>
      <c r="I1044" s="30"/>
      <c r="J1044" s="31" t="str">
        <f t="shared" si="126"/>
        <v>20231闽AU9653</v>
      </c>
    </row>
    <row r="1045" customFormat="1" ht="20.1" customHeight="1" spans="1:10">
      <c r="A1045" s="4">
        <f t="shared" si="127"/>
        <v>1044</v>
      </c>
      <c r="B1045" s="23">
        <v>44957</v>
      </c>
      <c r="C1045" s="34">
        <v>121019</v>
      </c>
      <c r="D1045" s="32" t="s">
        <v>72</v>
      </c>
      <c r="E1045" s="25">
        <v>5</v>
      </c>
      <c r="F1045" s="26">
        <f>IFERROR(IF(VLOOKUP(C1045,水车基础信息!B$2:F$10,5,0)=0,"输入水车基础数据",VLOOKUP(C1045,水车基础信息!B$2:F$10,5,0)*E1045),"输入水车基础数据")</f>
        <v>50.725</v>
      </c>
      <c r="G1045" s="33" t="s">
        <v>694</v>
      </c>
      <c r="H1045" s="28"/>
      <c r="I1045" s="30"/>
      <c r="J1045" s="31" t="str">
        <f t="shared" si="126"/>
        <v>20231闽AU9653</v>
      </c>
    </row>
    <row r="1046" customFormat="1" ht="20.1" customHeight="1" spans="1:10">
      <c r="A1046" s="4">
        <f t="shared" si="127"/>
        <v>1045</v>
      </c>
      <c r="B1046" s="23">
        <v>44927</v>
      </c>
      <c r="C1046" s="5">
        <v>121018</v>
      </c>
      <c r="D1046" s="6" t="s">
        <v>68</v>
      </c>
      <c r="E1046" s="25">
        <v>3</v>
      </c>
      <c r="F1046" s="26">
        <f>IFERROR(IF(VLOOKUP(C1046,水车基础信息!B$2:F$10,5,0)=0,"输入水车基础数据",VLOOKUP(C1046,水车基础信息!B$2:F$10,5,0)*E1046),"输入水车基础数据")</f>
        <v>30.435</v>
      </c>
      <c r="G1046" s="7" t="s">
        <v>695</v>
      </c>
      <c r="H1046" s="28"/>
      <c r="I1046" s="30"/>
      <c r="J1046" s="31" t="str">
        <f t="shared" si="126"/>
        <v>20231闽AU7993</v>
      </c>
    </row>
    <row r="1047" customFormat="1" ht="20.1" customHeight="1" spans="1:10">
      <c r="A1047" s="4">
        <f t="shared" si="127"/>
        <v>1046</v>
      </c>
      <c r="B1047" s="23">
        <v>44928</v>
      </c>
      <c r="C1047" s="5">
        <v>121018</v>
      </c>
      <c r="D1047" s="6" t="s">
        <v>68</v>
      </c>
      <c r="E1047" s="25">
        <v>2</v>
      </c>
      <c r="F1047" s="26">
        <f>IFERROR(IF(VLOOKUP(C1047,水车基础信息!B$2:F$10,5,0)=0,"输入水车基础数据",VLOOKUP(C1047,水车基础信息!B$2:F$10,5,0)*E1047),"输入水车基础数据")</f>
        <v>20.29</v>
      </c>
      <c r="G1047" s="7" t="s">
        <v>695</v>
      </c>
      <c r="H1047" s="28"/>
      <c r="I1047" s="30"/>
      <c r="J1047" s="31" t="str">
        <f t="shared" si="126"/>
        <v>20231闽AU7993</v>
      </c>
    </row>
    <row r="1048" customFormat="1" ht="20.1" customHeight="1" spans="1:10">
      <c r="A1048" s="4">
        <f t="shared" ref="A1048:A1057" si="128">ROW()-1</f>
        <v>1047</v>
      </c>
      <c r="B1048" s="23">
        <v>44929</v>
      </c>
      <c r="C1048" s="5">
        <v>121018</v>
      </c>
      <c r="D1048" s="6" t="s">
        <v>68</v>
      </c>
      <c r="E1048" s="25">
        <v>2</v>
      </c>
      <c r="F1048" s="26">
        <f>IFERROR(IF(VLOOKUP(C1048,水车基础信息!B$2:F$10,5,0)=0,"输入水车基础数据",VLOOKUP(C1048,水车基础信息!B$2:F$10,5,0)*E1048),"输入水车基础数据")</f>
        <v>20.29</v>
      </c>
      <c r="G1048" s="7" t="s">
        <v>695</v>
      </c>
      <c r="H1048" s="28"/>
      <c r="I1048" s="30"/>
      <c r="J1048" s="31" t="str">
        <f t="shared" si="126"/>
        <v>20231闽AU7993</v>
      </c>
    </row>
    <row r="1049" customFormat="1" ht="20.1" customHeight="1" spans="1:10">
      <c r="A1049" s="4">
        <f t="shared" si="128"/>
        <v>1048</v>
      </c>
      <c r="B1049" s="23">
        <v>44930</v>
      </c>
      <c r="C1049" s="5">
        <v>121018</v>
      </c>
      <c r="D1049" s="6" t="s">
        <v>68</v>
      </c>
      <c r="E1049" s="25">
        <v>2</v>
      </c>
      <c r="F1049" s="26">
        <f>IFERROR(IF(VLOOKUP(C1049,水车基础信息!B$2:F$10,5,0)=0,"输入水车基础数据",VLOOKUP(C1049,水车基础信息!B$2:F$10,5,0)*E1049),"输入水车基础数据")</f>
        <v>20.29</v>
      </c>
      <c r="G1049" s="7" t="s">
        <v>695</v>
      </c>
      <c r="H1049" s="28"/>
      <c r="I1049" s="30"/>
      <c r="J1049" s="31" t="str">
        <f t="shared" si="126"/>
        <v>20231闽AU7993</v>
      </c>
    </row>
    <row r="1050" customFormat="1" ht="20.1" customHeight="1" spans="1:10">
      <c r="A1050" s="4">
        <f t="shared" si="128"/>
        <v>1049</v>
      </c>
      <c r="B1050" s="23">
        <v>44931</v>
      </c>
      <c r="C1050" s="5">
        <v>121018</v>
      </c>
      <c r="D1050" s="6" t="s">
        <v>68</v>
      </c>
      <c r="E1050" s="25">
        <v>3</v>
      </c>
      <c r="F1050" s="26">
        <f>IFERROR(IF(VLOOKUP(C1050,水车基础信息!B$2:F$10,5,0)=0,"输入水车基础数据",VLOOKUP(C1050,水车基础信息!B$2:F$10,5,0)*E1050),"输入水车基础数据")</f>
        <v>30.435</v>
      </c>
      <c r="G1050" s="7" t="s">
        <v>695</v>
      </c>
      <c r="H1050" s="28"/>
      <c r="I1050" s="30"/>
      <c r="J1050" s="31" t="str">
        <f t="shared" si="126"/>
        <v>20231闽AU7993</v>
      </c>
    </row>
    <row r="1051" customFormat="1" ht="20.1" customHeight="1" spans="1:10">
      <c r="A1051" s="4">
        <f t="shared" si="128"/>
        <v>1050</v>
      </c>
      <c r="B1051" s="23">
        <v>44932</v>
      </c>
      <c r="C1051" s="5">
        <v>121018</v>
      </c>
      <c r="D1051" s="6" t="s">
        <v>68</v>
      </c>
      <c r="E1051" s="25">
        <v>3</v>
      </c>
      <c r="F1051" s="26">
        <f>IFERROR(IF(VLOOKUP(C1051,水车基础信息!B$2:F$10,5,0)=0,"输入水车基础数据",VLOOKUP(C1051,水车基础信息!B$2:F$10,5,0)*E1051),"输入水车基础数据")</f>
        <v>30.435</v>
      </c>
      <c r="G1051" s="7" t="s">
        <v>695</v>
      </c>
      <c r="H1051" s="28"/>
      <c r="I1051" s="30"/>
      <c r="J1051" s="31" t="str">
        <f t="shared" si="126"/>
        <v>20231闽AU7993</v>
      </c>
    </row>
    <row r="1052" customFormat="1" ht="20.1" customHeight="1" spans="1:10">
      <c r="A1052" s="4">
        <f t="shared" si="128"/>
        <v>1051</v>
      </c>
      <c r="B1052" s="23">
        <v>44933</v>
      </c>
      <c r="C1052" s="5">
        <v>121018</v>
      </c>
      <c r="D1052" s="6" t="s">
        <v>68</v>
      </c>
      <c r="E1052" s="25">
        <v>4</v>
      </c>
      <c r="F1052" s="26">
        <f>IFERROR(IF(VLOOKUP(C1052,水车基础信息!B$2:F$10,5,0)=0,"输入水车基础数据",VLOOKUP(C1052,水车基础信息!B$2:F$10,5,0)*E1052),"输入水车基础数据")</f>
        <v>40.58</v>
      </c>
      <c r="G1052" s="7" t="s">
        <v>695</v>
      </c>
      <c r="H1052" s="28"/>
      <c r="I1052" s="30" t="s">
        <v>673</v>
      </c>
      <c r="J1052" s="31" t="str">
        <f t="shared" si="126"/>
        <v>20231闽AU7993</v>
      </c>
    </row>
    <row r="1053" customFormat="1" ht="20.1" customHeight="1" spans="1:10">
      <c r="A1053" s="4">
        <f t="shared" si="128"/>
        <v>1052</v>
      </c>
      <c r="B1053" s="23">
        <v>44934</v>
      </c>
      <c r="C1053" s="5">
        <v>121018</v>
      </c>
      <c r="D1053" s="6" t="s">
        <v>68</v>
      </c>
      <c r="E1053" s="25">
        <v>3</v>
      </c>
      <c r="F1053" s="26">
        <f>IFERROR(IF(VLOOKUP(C1053,水车基础信息!B$2:F$10,5,0)=0,"输入水车基础数据",VLOOKUP(C1053,水车基础信息!B$2:F$10,5,0)*E1053),"输入水车基础数据")</f>
        <v>30.435</v>
      </c>
      <c r="G1053" s="7" t="s">
        <v>695</v>
      </c>
      <c r="H1053" s="28"/>
      <c r="I1053" s="30"/>
      <c r="J1053" s="31" t="str">
        <f t="shared" si="126"/>
        <v>20231闽AU7993</v>
      </c>
    </row>
    <row r="1054" customFormat="1" ht="20.1" customHeight="1" spans="1:10">
      <c r="A1054" s="4">
        <f t="shared" si="128"/>
        <v>1053</v>
      </c>
      <c r="B1054" s="23">
        <v>44935</v>
      </c>
      <c r="C1054" s="5">
        <v>121018</v>
      </c>
      <c r="D1054" s="6" t="s">
        <v>68</v>
      </c>
      <c r="E1054" s="25"/>
      <c r="F1054" s="26">
        <f>IFERROR(IF(VLOOKUP(C1054,水车基础信息!B$2:F$10,5,0)=0,"输入水车基础数据",VLOOKUP(C1054,水车基础信息!B$2:F$10,5,0)*E1054),"输入水车基础数据")</f>
        <v>0</v>
      </c>
      <c r="G1054" s="7" t="s">
        <v>695</v>
      </c>
      <c r="H1054" s="28"/>
      <c r="I1054" s="30" t="s">
        <v>672</v>
      </c>
      <c r="J1054" s="31" t="str">
        <f t="shared" si="126"/>
        <v>20231闽AU7993</v>
      </c>
    </row>
    <row r="1055" customFormat="1" ht="20.1" customHeight="1" spans="1:10">
      <c r="A1055" s="4">
        <f t="shared" si="128"/>
        <v>1054</v>
      </c>
      <c r="B1055" s="23">
        <v>44936</v>
      </c>
      <c r="C1055" s="5">
        <v>121018</v>
      </c>
      <c r="D1055" s="6" t="s">
        <v>68</v>
      </c>
      <c r="E1055" s="25">
        <v>4</v>
      </c>
      <c r="F1055" s="26">
        <f>IFERROR(IF(VLOOKUP(C1055,水车基础信息!B$2:F$10,5,0)=0,"输入水车基础数据",VLOOKUP(C1055,水车基础信息!B$2:F$10,5,0)*E1055),"输入水车基础数据")</f>
        <v>40.58</v>
      </c>
      <c r="G1055" s="7" t="s">
        <v>695</v>
      </c>
      <c r="H1055" s="28"/>
      <c r="I1055" s="30"/>
      <c r="J1055" s="31" t="str">
        <f t="shared" si="126"/>
        <v>20231闽AU7993</v>
      </c>
    </row>
    <row r="1056" customFormat="1" ht="20.1" customHeight="1" spans="1:10">
      <c r="A1056" s="4">
        <f t="shared" si="128"/>
        <v>1055</v>
      </c>
      <c r="B1056" s="23">
        <v>44937</v>
      </c>
      <c r="C1056" s="5">
        <v>121018</v>
      </c>
      <c r="D1056" s="6" t="s">
        <v>68</v>
      </c>
      <c r="E1056" s="25">
        <v>2</v>
      </c>
      <c r="F1056" s="26">
        <f>IFERROR(IF(VLOOKUP(C1056,水车基础信息!B$2:F$10,5,0)=0,"输入水车基础数据",VLOOKUP(C1056,水车基础信息!B$2:F$10,5,0)*E1056),"输入水车基础数据")</f>
        <v>20.29</v>
      </c>
      <c r="G1056" s="7" t="s">
        <v>695</v>
      </c>
      <c r="H1056" s="28"/>
      <c r="I1056" s="30"/>
      <c r="J1056" s="31" t="str">
        <f t="shared" si="126"/>
        <v>20231闽AU7993</v>
      </c>
    </row>
    <row r="1057" customFormat="1" ht="20.1" customHeight="1" spans="1:10">
      <c r="A1057" s="4">
        <f t="shared" si="128"/>
        <v>1056</v>
      </c>
      <c r="B1057" s="23">
        <v>44938</v>
      </c>
      <c r="C1057" s="5">
        <v>121018</v>
      </c>
      <c r="D1057" s="6" t="s">
        <v>68</v>
      </c>
      <c r="E1057" s="25">
        <v>6</v>
      </c>
      <c r="F1057" s="26">
        <f>IFERROR(IF(VLOOKUP(C1057,水车基础信息!B$2:F$10,5,0)=0,"输入水车基础数据",VLOOKUP(C1057,水车基础信息!B$2:F$10,5,0)*E1057),"输入水车基础数据")</f>
        <v>60.87</v>
      </c>
      <c r="G1057" s="7" t="s">
        <v>695</v>
      </c>
      <c r="H1057" s="28"/>
      <c r="I1057" s="30" t="s">
        <v>671</v>
      </c>
      <c r="J1057" s="31" t="str">
        <f t="shared" si="126"/>
        <v>20231闽AU7993</v>
      </c>
    </row>
    <row r="1058" customFormat="1" ht="20.1" customHeight="1" spans="1:10">
      <c r="A1058" s="4">
        <f t="shared" ref="A1058:A1067" si="129">ROW()-1</f>
        <v>1057</v>
      </c>
      <c r="B1058" s="23">
        <v>44939</v>
      </c>
      <c r="C1058" s="5">
        <v>121018</v>
      </c>
      <c r="D1058" s="6" t="s">
        <v>68</v>
      </c>
      <c r="E1058" s="25">
        <v>1</v>
      </c>
      <c r="F1058" s="26">
        <f>IFERROR(IF(VLOOKUP(C1058,水车基础信息!B$2:F$10,5,0)=0,"输入水车基础数据",VLOOKUP(C1058,水车基础信息!B$2:F$10,5,0)*E1058),"输入水车基础数据")</f>
        <v>10.145</v>
      </c>
      <c r="G1058" s="7" t="s">
        <v>695</v>
      </c>
      <c r="H1058" s="28"/>
      <c r="I1058" s="30"/>
      <c r="J1058" s="31" t="str">
        <f t="shared" si="126"/>
        <v>20231闽AU7993</v>
      </c>
    </row>
    <row r="1059" customFormat="1" ht="20.1" customHeight="1" spans="1:10">
      <c r="A1059" s="4">
        <f t="shared" si="129"/>
        <v>1058</v>
      </c>
      <c r="B1059" s="23">
        <v>44940</v>
      </c>
      <c r="C1059" s="5">
        <v>121018</v>
      </c>
      <c r="D1059" s="6" t="s">
        <v>68</v>
      </c>
      <c r="E1059" s="25">
        <v>2</v>
      </c>
      <c r="F1059" s="26">
        <f>IFERROR(IF(VLOOKUP(C1059,水车基础信息!B$2:F$10,5,0)=0,"输入水车基础数据",VLOOKUP(C1059,水车基础信息!B$2:F$10,5,0)*E1059),"输入水车基础数据")</f>
        <v>20.29</v>
      </c>
      <c r="G1059" s="7" t="s">
        <v>695</v>
      </c>
      <c r="H1059" s="28"/>
      <c r="I1059" s="30"/>
      <c r="J1059" s="31" t="str">
        <f t="shared" ref="J1059:J1122" si="130">YEAR(B1059)&amp;MONTH(B1059)&amp;D1059</f>
        <v>20231闽AU7993</v>
      </c>
    </row>
    <row r="1060" customFormat="1" ht="20.1" customHeight="1" spans="1:10">
      <c r="A1060" s="4">
        <f t="shared" si="129"/>
        <v>1059</v>
      </c>
      <c r="B1060" s="23">
        <v>44941</v>
      </c>
      <c r="C1060" s="5">
        <v>121018</v>
      </c>
      <c r="D1060" s="6" t="s">
        <v>68</v>
      </c>
      <c r="E1060" s="25">
        <v>1</v>
      </c>
      <c r="F1060" s="26">
        <f>IFERROR(IF(VLOOKUP(C1060,水车基础信息!B$2:F$10,5,0)=0,"输入水车基础数据",VLOOKUP(C1060,水车基础信息!B$2:F$10,5,0)*E1060),"输入水车基础数据")</f>
        <v>10.145</v>
      </c>
      <c r="G1060" s="7" t="s">
        <v>695</v>
      </c>
      <c r="H1060" s="28"/>
      <c r="I1060" s="30"/>
      <c r="J1060" s="31" t="str">
        <f t="shared" si="130"/>
        <v>20231闽AU7993</v>
      </c>
    </row>
    <row r="1061" customFormat="1" ht="20.1" customHeight="1" spans="1:10">
      <c r="A1061" s="4">
        <f t="shared" si="129"/>
        <v>1060</v>
      </c>
      <c r="B1061" s="23">
        <v>44942</v>
      </c>
      <c r="C1061" s="5">
        <v>121018</v>
      </c>
      <c r="D1061" s="6" t="s">
        <v>68</v>
      </c>
      <c r="E1061" s="25">
        <v>4</v>
      </c>
      <c r="F1061" s="26">
        <f>IFERROR(IF(VLOOKUP(C1061,水车基础信息!B$2:F$10,5,0)=0,"输入水车基础数据",VLOOKUP(C1061,水车基础信息!B$2:F$10,5,0)*E1061),"输入水车基础数据")</f>
        <v>40.58</v>
      </c>
      <c r="G1061" s="7" t="s">
        <v>695</v>
      </c>
      <c r="H1061" s="28"/>
      <c r="I1061" s="30" t="s">
        <v>673</v>
      </c>
      <c r="J1061" s="31" t="str">
        <f t="shared" si="130"/>
        <v>20231闽AU7993</v>
      </c>
    </row>
    <row r="1062" customFormat="1" ht="20.1" customHeight="1" spans="1:10">
      <c r="A1062" s="4">
        <f t="shared" si="129"/>
        <v>1061</v>
      </c>
      <c r="B1062" s="23">
        <v>44943</v>
      </c>
      <c r="C1062" s="5">
        <v>121018</v>
      </c>
      <c r="D1062" s="6" t="s">
        <v>68</v>
      </c>
      <c r="E1062" s="25">
        <v>1</v>
      </c>
      <c r="F1062" s="26">
        <f>IFERROR(IF(VLOOKUP(C1062,水车基础信息!B$2:F$10,5,0)=0,"输入水车基础数据",VLOOKUP(C1062,水车基础信息!B$2:F$10,5,0)*E1062),"输入水车基础数据")</f>
        <v>10.145</v>
      </c>
      <c r="G1062" s="7" t="s">
        <v>695</v>
      </c>
      <c r="H1062" s="28"/>
      <c r="I1062" s="30"/>
      <c r="J1062" s="31" t="str">
        <f t="shared" si="130"/>
        <v>20231闽AU7993</v>
      </c>
    </row>
    <row r="1063" customFormat="1" ht="20.1" customHeight="1" spans="1:10">
      <c r="A1063" s="4">
        <f t="shared" si="129"/>
        <v>1062</v>
      </c>
      <c r="B1063" s="23">
        <v>44944</v>
      </c>
      <c r="C1063" s="5">
        <v>121018</v>
      </c>
      <c r="D1063" s="6" t="s">
        <v>68</v>
      </c>
      <c r="E1063" s="25">
        <v>4</v>
      </c>
      <c r="F1063" s="26">
        <f>IFERROR(IF(VLOOKUP(C1063,水车基础信息!B$2:F$10,5,0)=0,"输入水车基础数据",VLOOKUP(C1063,水车基础信息!B$2:F$10,5,0)*E1063),"输入水车基础数据")</f>
        <v>40.58</v>
      </c>
      <c r="G1063" s="7" t="s">
        <v>695</v>
      </c>
      <c r="H1063" s="28"/>
      <c r="I1063" s="30" t="s">
        <v>673</v>
      </c>
      <c r="J1063" s="31" t="str">
        <f t="shared" si="130"/>
        <v>20231闽AU7993</v>
      </c>
    </row>
    <row r="1064" customFormat="1" ht="20.1" customHeight="1" spans="1:10">
      <c r="A1064" s="4">
        <f t="shared" si="129"/>
        <v>1063</v>
      </c>
      <c r="B1064" s="23">
        <v>44945</v>
      </c>
      <c r="C1064" s="5">
        <v>121018</v>
      </c>
      <c r="D1064" s="6" t="s">
        <v>68</v>
      </c>
      <c r="E1064" s="25">
        <v>3</v>
      </c>
      <c r="F1064" s="26">
        <f>IFERROR(IF(VLOOKUP(C1064,水车基础信息!B$2:F$10,5,0)=0,"输入水车基础数据",VLOOKUP(C1064,水车基础信息!B$2:F$10,5,0)*E1064),"输入水车基础数据")</f>
        <v>30.435</v>
      </c>
      <c r="G1064" s="7" t="s">
        <v>695</v>
      </c>
      <c r="H1064" s="28"/>
      <c r="I1064" s="30"/>
      <c r="J1064" s="31" t="str">
        <f t="shared" si="130"/>
        <v>20231闽AU7993</v>
      </c>
    </row>
    <row r="1065" customFormat="1" ht="20.1" customHeight="1" spans="1:10">
      <c r="A1065" s="4">
        <f t="shared" si="129"/>
        <v>1064</v>
      </c>
      <c r="B1065" s="23">
        <v>44946</v>
      </c>
      <c r="C1065" s="5">
        <v>121018</v>
      </c>
      <c r="D1065" s="6" t="s">
        <v>68</v>
      </c>
      <c r="E1065" s="25">
        <v>3</v>
      </c>
      <c r="F1065" s="26">
        <f>IFERROR(IF(VLOOKUP(C1065,水车基础信息!B$2:F$10,5,0)=0,"输入水车基础数据",VLOOKUP(C1065,水车基础信息!B$2:F$10,5,0)*E1065),"输入水车基础数据")</f>
        <v>30.435</v>
      </c>
      <c r="G1065" s="7" t="s">
        <v>695</v>
      </c>
      <c r="H1065" s="28"/>
      <c r="I1065" s="30"/>
      <c r="J1065" s="31" t="str">
        <f t="shared" si="130"/>
        <v>20231闽AU7993</v>
      </c>
    </row>
    <row r="1066" customFormat="1" ht="20.1" customHeight="1" spans="1:10">
      <c r="A1066" s="4">
        <f t="shared" si="129"/>
        <v>1065</v>
      </c>
      <c r="B1066" s="23">
        <v>44947</v>
      </c>
      <c r="C1066" s="5">
        <v>121018</v>
      </c>
      <c r="D1066" s="6" t="s">
        <v>68</v>
      </c>
      <c r="E1066" s="25">
        <v>1</v>
      </c>
      <c r="F1066" s="26">
        <f>IFERROR(IF(VLOOKUP(C1066,水车基础信息!B$2:F$10,5,0)=0,"输入水车基础数据",VLOOKUP(C1066,水车基础信息!B$2:F$10,5,0)*E1066),"输入水车基础数据")</f>
        <v>10.145</v>
      </c>
      <c r="G1066" s="7" t="s">
        <v>695</v>
      </c>
      <c r="H1066" s="28"/>
      <c r="I1066" s="30"/>
      <c r="J1066" s="31" t="str">
        <f t="shared" si="130"/>
        <v>20231闽AU7993</v>
      </c>
    </row>
    <row r="1067" customFormat="1" ht="20.1" customHeight="1" spans="1:10">
      <c r="A1067" s="4">
        <f t="shared" si="129"/>
        <v>1066</v>
      </c>
      <c r="B1067" s="23">
        <v>44948</v>
      </c>
      <c r="C1067" s="5">
        <v>121018</v>
      </c>
      <c r="D1067" s="6" t="s">
        <v>68</v>
      </c>
      <c r="E1067" s="25">
        <v>1</v>
      </c>
      <c r="F1067" s="26">
        <f>IFERROR(IF(VLOOKUP(C1067,水车基础信息!B$2:F$10,5,0)=0,"输入水车基础数据",VLOOKUP(C1067,水车基础信息!B$2:F$10,5,0)*E1067),"输入水车基础数据")</f>
        <v>10.145</v>
      </c>
      <c r="G1067" s="7" t="s">
        <v>695</v>
      </c>
      <c r="H1067" s="28"/>
      <c r="I1067" s="30"/>
      <c r="J1067" s="31" t="str">
        <f t="shared" si="130"/>
        <v>20231闽AU7993</v>
      </c>
    </row>
    <row r="1068" customFormat="1" ht="20.1" customHeight="1" spans="1:10">
      <c r="A1068" s="4">
        <f t="shared" ref="A1068:A1077" si="131">ROW()-1</f>
        <v>1067</v>
      </c>
      <c r="B1068" s="23">
        <v>44949</v>
      </c>
      <c r="C1068" s="5">
        <v>121018</v>
      </c>
      <c r="D1068" s="6" t="s">
        <v>68</v>
      </c>
      <c r="E1068" s="25">
        <v>1</v>
      </c>
      <c r="F1068" s="26">
        <f>IFERROR(IF(VLOOKUP(C1068,水车基础信息!B$2:F$10,5,0)=0,"输入水车基础数据",VLOOKUP(C1068,水车基础信息!B$2:F$10,5,0)*E1068),"输入水车基础数据")</f>
        <v>10.145</v>
      </c>
      <c r="G1068" s="7" t="s">
        <v>695</v>
      </c>
      <c r="H1068" s="28"/>
      <c r="I1068" s="30"/>
      <c r="J1068" s="31" t="str">
        <f t="shared" si="130"/>
        <v>20231闽AU7993</v>
      </c>
    </row>
    <row r="1069" customFormat="1" ht="20.1" customHeight="1" spans="1:10">
      <c r="A1069" s="4">
        <f t="shared" si="131"/>
        <v>1068</v>
      </c>
      <c r="B1069" s="23">
        <v>44950</v>
      </c>
      <c r="C1069" s="5">
        <v>121018</v>
      </c>
      <c r="D1069" s="6" t="s">
        <v>68</v>
      </c>
      <c r="E1069" s="25">
        <v>1</v>
      </c>
      <c r="F1069" s="26">
        <f>IFERROR(IF(VLOOKUP(C1069,水车基础信息!B$2:F$10,5,0)=0,"输入水车基础数据",VLOOKUP(C1069,水车基础信息!B$2:F$10,5,0)*E1069),"输入水车基础数据")</f>
        <v>10.145</v>
      </c>
      <c r="G1069" s="7" t="s">
        <v>695</v>
      </c>
      <c r="H1069" s="28"/>
      <c r="I1069" s="30"/>
      <c r="J1069" s="31" t="str">
        <f t="shared" si="130"/>
        <v>20231闽AU7993</v>
      </c>
    </row>
    <row r="1070" customFormat="1" ht="20.1" customHeight="1" spans="1:10">
      <c r="A1070" s="4">
        <f t="shared" si="131"/>
        <v>1069</v>
      </c>
      <c r="B1070" s="23">
        <v>44951</v>
      </c>
      <c r="C1070" s="5">
        <v>121018</v>
      </c>
      <c r="D1070" s="6" t="s">
        <v>68</v>
      </c>
      <c r="E1070" s="25">
        <v>1</v>
      </c>
      <c r="F1070" s="26">
        <f>IFERROR(IF(VLOOKUP(C1070,水车基础信息!B$2:F$10,5,0)=0,"输入水车基础数据",VLOOKUP(C1070,水车基础信息!B$2:F$10,5,0)*E1070),"输入水车基础数据")</f>
        <v>10.145</v>
      </c>
      <c r="G1070" s="7" t="s">
        <v>695</v>
      </c>
      <c r="H1070" s="28"/>
      <c r="I1070" s="30"/>
      <c r="J1070" s="31" t="str">
        <f t="shared" si="130"/>
        <v>20231闽AU7993</v>
      </c>
    </row>
    <row r="1071" customFormat="1" ht="20.1" customHeight="1" spans="1:10">
      <c r="A1071" s="4">
        <f t="shared" si="131"/>
        <v>1070</v>
      </c>
      <c r="B1071" s="23">
        <v>44952</v>
      </c>
      <c r="C1071" s="5">
        <v>121018</v>
      </c>
      <c r="D1071" s="6" t="s">
        <v>68</v>
      </c>
      <c r="E1071" s="25">
        <v>2</v>
      </c>
      <c r="F1071" s="26">
        <f>IFERROR(IF(VLOOKUP(C1071,水车基础信息!B$2:F$10,5,0)=0,"输入水车基础数据",VLOOKUP(C1071,水车基础信息!B$2:F$10,5,0)*E1071),"输入水车基础数据")</f>
        <v>20.29</v>
      </c>
      <c r="G1071" s="7" t="s">
        <v>695</v>
      </c>
      <c r="H1071" s="28"/>
      <c r="I1071" s="30"/>
      <c r="J1071" s="31" t="str">
        <f t="shared" si="130"/>
        <v>20231闽AU7993</v>
      </c>
    </row>
    <row r="1072" customFormat="1" ht="20.1" customHeight="1" spans="1:10">
      <c r="A1072" s="4">
        <f t="shared" si="131"/>
        <v>1071</v>
      </c>
      <c r="B1072" s="23">
        <v>44953</v>
      </c>
      <c r="C1072" s="5">
        <v>121018</v>
      </c>
      <c r="D1072" s="6" t="s">
        <v>68</v>
      </c>
      <c r="E1072" s="25">
        <v>3</v>
      </c>
      <c r="F1072" s="26">
        <f>IFERROR(IF(VLOOKUP(C1072,水车基础信息!B$2:F$10,5,0)=0,"输入水车基础数据",VLOOKUP(C1072,水车基础信息!B$2:F$10,5,0)*E1072),"输入水车基础数据")</f>
        <v>30.435</v>
      </c>
      <c r="G1072" s="7" t="s">
        <v>695</v>
      </c>
      <c r="H1072" s="28"/>
      <c r="I1072" s="30"/>
      <c r="J1072" s="31" t="str">
        <f t="shared" si="130"/>
        <v>20231闽AU7993</v>
      </c>
    </row>
    <row r="1073" customFormat="1" ht="20.1" customHeight="1" spans="1:10">
      <c r="A1073" s="4">
        <f t="shared" si="131"/>
        <v>1072</v>
      </c>
      <c r="B1073" s="23">
        <v>44954</v>
      </c>
      <c r="C1073" s="5">
        <v>121018</v>
      </c>
      <c r="D1073" s="6" t="s">
        <v>68</v>
      </c>
      <c r="E1073" s="25">
        <v>2</v>
      </c>
      <c r="F1073" s="26">
        <f>IFERROR(IF(VLOOKUP(C1073,水车基础信息!B$2:F$10,5,0)=0,"输入水车基础数据",VLOOKUP(C1073,水车基础信息!B$2:F$10,5,0)*E1073),"输入水车基础数据")</f>
        <v>20.29</v>
      </c>
      <c r="G1073" s="7" t="s">
        <v>695</v>
      </c>
      <c r="H1073" s="28"/>
      <c r="I1073" s="30"/>
      <c r="J1073" s="31" t="str">
        <f t="shared" si="130"/>
        <v>20231闽AU7993</v>
      </c>
    </row>
    <row r="1074" customFormat="1" ht="20.1" customHeight="1" spans="1:10">
      <c r="A1074" s="4">
        <f t="shared" si="131"/>
        <v>1073</v>
      </c>
      <c r="B1074" s="23">
        <v>44955</v>
      </c>
      <c r="C1074" s="5">
        <v>121018</v>
      </c>
      <c r="D1074" s="6" t="s">
        <v>68</v>
      </c>
      <c r="E1074" s="25">
        <v>4</v>
      </c>
      <c r="F1074" s="26">
        <f>IFERROR(IF(VLOOKUP(C1074,水车基础信息!B$2:F$10,5,0)=0,"输入水车基础数据",VLOOKUP(C1074,水车基础信息!B$2:F$10,5,0)*E1074),"输入水车基础数据")</f>
        <v>40.58</v>
      </c>
      <c r="G1074" s="7" t="s">
        <v>695</v>
      </c>
      <c r="H1074" s="28"/>
      <c r="I1074" s="30"/>
      <c r="J1074" s="31" t="str">
        <f t="shared" si="130"/>
        <v>20231闽AU7993</v>
      </c>
    </row>
    <row r="1075" customFormat="1" ht="20.1" customHeight="1" spans="1:10">
      <c r="A1075" s="4">
        <f t="shared" si="131"/>
        <v>1074</v>
      </c>
      <c r="B1075" s="23">
        <v>44956</v>
      </c>
      <c r="C1075" s="5">
        <v>121018</v>
      </c>
      <c r="D1075" s="6" t="s">
        <v>68</v>
      </c>
      <c r="E1075" s="25">
        <v>4</v>
      </c>
      <c r="F1075" s="26">
        <f>IFERROR(IF(VLOOKUP(C1075,水车基础信息!B$2:F$10,5,0)=0,"输入水车基础数据",VLOOKUP(C1075,水车基础信息!B$2:F$10,5,0)*E1075),"输入水车基础数据")</f>
        <v>40.58</v>
      </c>
      <c r="G1075" s="7" t="s">
        <v>695</v>
      </c>
      <c r="H1075" s="28"/>
      <c r="I1075" s="30" t="s">
        <v>673</v>
      </c>
      <c r="J1075" s="31" t="str">
        <f t="shared" si="130"/>
        <v>20231闽AU7993</v>
      </c>
    </row>
    <row r="1076" customFormat="1" ht="20.1" customHeight="1" spans="1:10">
      <c r="A1076" s="4">
        <f t="shared" si="131"/>
        <v>1075</v>
      </c>
      <c r="B1076" s="23">
        <v>44957</v>
      </c>
      <c r="C1076" s="5">
        <v>121018</v>
      </c>
      <c r="D1076" s="6" t="s">
        <v>68</v>
      </c>
      <c r="E1076" s="25">
        <v>2</v>
      </c>
      <c r="F1076" s="26">
        <f>IFERROR(IF(VLOOKUP(C1076,水车基础信息!B$2:F$10,5,0)=0,"输入水车基础数据",VLOOKUP(C1076,水车基础信息!B$2:F$10,5,0)*E1076),"输入水车基础数据")</f>
        <v>20.29</v>
      </c>
      <c r="G1076" s="7" t="s">
        <v>695</v>
      </c>
      <c r="H1076" s="28"/>
      <c r="I1076" s="30"/>
      <c r="J1076" s="31" t="str">
        <f t="shared" si="130"/>
        <v>20231闽AU7993</v>
      </c>
    </row>
    <row r="1077" customFormat="1" ht="20.1" customHeight="1" spans="1:10">
      <c r="A1077" s="4">
        <f t="shared" si="131"/>
        <v>1076</v>
      </c>
      <c r="B1077" s="23">
        <v>44958</v>
      </c>
      <c r="C1077" s="5">
        <v>121020</v>
      </c>
      <c r="D1077" s="6" t="s">
        <v>74</v>
      </c>
      <c r="E1077" s="25">
        <v>8</v>
      </c>
      <c r="F1077" s="26">
        <f>IFERROR(IF(VLOOKUP(C1077,水车基础信息!B$2:F$10,5,0)=0,"输入水车基础数据",VLOOKUP(C1077,水车基础信息!B$2:F$10,5,0)*E1077),"输入水车基础数据")</f>
        <v>81.16</v>
      </c>
      <c r="G1077" s="7" t="s">
        <v>64</v>
      </c>
      <c r="H1077" s="28"/>
      <c r="I1077" s="30" t="s">
        <v>673</v>
      </c>
      <c r="J1077" s="31" t="str">
        <f t="shared" si="130"/>
        <v>20232闽AU9103</v>
      </c>
    </row>
    <row r="1078" customFormat="1" ht="20.1" customHeight="1" spans="1:10">
      <c r="A1078" s="4">
        <f t="shared" ref="A1078:A1087" si="132">ROW()-1</f>
        <v>1077</v>
      </c>
      <c r="B1078" s="23">
        <v>44959</v>
      </c>
      <c r="C1078" s="5">
        <v>121020</v>
      </c>
      <c r="D1078" s="6" t="s">
        <v>74</v>
      </c>
      <c r="E1078" s="25">
        <v>7</v>
      </c>
      <c r="F1078" s="26">
        <f>IFERROR(IF(VLOOKUP(C1078,水车基础信息!B$2:F$10,5,0)=0,"输入水车基础数据",VLOOKUP(C1078,水车基础信息!B$2:F$10,5,0)*E1078),"输入水车基础数据")</f>
        <v>71.015</v>
      </c>
      <c r="G1078" s="7" t="s">
        <v>64</v>
      </c>
      <c r="H1078" s="28"/>
      <c r="I1078" s="30" t="s">
        <v>671</v>
      </c>
      <c r="J1078" s="31" t="str">
        <f t="shared" si="130"/>
        <v>20232闽AU9103</v>
      </c>
    </row>
    <row r="1079" customFormat="1" ht="20.1" customHeight="1" spans="1:10">
      <c r="A1079" s="4">
        <f t="shared" si="132"/>
        <v>1078</v>
      </c>
      <c r="B1079" s="23">
        <v>44960</v>
      </c>
      <c r="C1079" s="5">
        <v>121020</v>
      </c>
      <c r="D1079" s="6" t="s">
        <v>74</v>
      </c>
      <c r="E1079" s="25">
        <v>2</v>
      </c>
      <c r="F1079" s="26">
        <f>IFERROR(IF(VLOOKUP(C1079,水车基础信息!B$2:F$10,5,0)=0,"输入水车基础数据",VLOOKUP(C1079,水车基础信息!B$2:F$10,5,0)*E1079),"输入水车基础数据")</f>
        <v>20.29</v>
      </c>
      <c r="G1079" s="7" t="s">
        <v>64</v>
      </c>
      <c r="H1079" s="28"/>
      <c r="I1079" s="30"/>
      <c r="J1079" s="31" t="str">
        <f t="shared" si="130"/>
        <v>20232闽AU9103</v>
      </c>
    </row>
    <row r="1080" customFormat="1" ht="20.1" customHeight="1" spans="1:10">
      <c r="A1080" s="4">
        <f t="shared" si="132"/>
        <v>1079</v>
      </c>
      <c r="B1080" s="23">
        <v>44961</v>
      </c>
      <c r="C1080" s="5">
        <v>121020</v>
      </c>
      <c r="D1080" s="6" t="s">
        <v>74</v>
      </c>
      <c r="E1080" s="25">
        <v>6</v>
      </c>
      <c r="F1080" s="26">
        <f>IFERROR(IF(VLOOKUP(C1080,水车基础信息!B$2:F$10,5,0)=0,"输入水车基础数据",VLOOKUP(C1080,水车基础信息!B$2:F$10,5,0)*E1080),"输入水车基础数据")</f>
        <v>60.87</v>
      </c>
      <c r="G1080" s="7" t="s">
        <v>64</v>
      </c>
      <c r="H1080" s="28"/>
      <c r="I1080" s="30"/>
      <c r="J1080" s="31" t="str">
        <f t="shared" si="130"/>
        <v>20232闽AU9103</v>
      </c>
    </row>
    <row r="1081" customFormat="1" ht="20.1" customHeight="1" spans="1:10">
      <c r="A1081" s="4">
        <f t="shared" si="132"/>
        <v>1080</v>
      </c>
      <c r="B1081" s="23">
        <v>44962</v>
      </c>
      <c r="C1081" s="5">
        <v>121020</v>
      </c>
      <c r="D1081" s="6" t="s">
        <v>74</v>
      </c>
      <c r="E1081" s="25">
        <v>0</v>
      </c>
      <c r="F1081" s="26">
        <f>IFERROR(IF(VLOOKUP(C1081,水车基础信息!B$2:F$10,5,0)=0,"输入水车基础数据",VLOOKUP(C1081,水车基础信息!B$2:F$10,5,0)*E1081),"输入水车基础数据")</f>
        <v>0</v>
      </c>
      <c r="G1081" s="7" t="s">
        <v>64</v>
      </c>
      <c r="H1081" s="28"/>
      <c r="I1081" s="30" t="s">
        <v>672</v>
      </c>
      <c r="J1081" s="31" t="str">
        <f t="shared" si="130"/>
        <v>20232闽AU9103</v>
      </c>
    </row>
    <row r="1082" customFormat="1" ht="20.1" customHeight="1" spans="1:10">
      <c r="A1082" s="4">
        <f t="shared" si="132"/>
        <v>1081</v>
      </c>
      <c r="B1082" s="23">
        <v>44963</v>
      </c>
      <c r="C1082" s="5">
        <v>121020</v>
      </c>
      <c r="D1082" s="6" t="s">
        <v>74</v>
      </c>
      <c r="E1082" s="25">
        <v>6</v>
      </c>
      <c r="F1082" s="26">
        <f>IFERROR(IF(VLOOKUP(C1082,水车基础信息!B$2:F$10,5,0)=0,"输入水车基础数据",VLOOKUP(C1082,水车基础信息!B$2:F$10,5,0)*E1082),"输入水车基础数据")</f>
        <v>60.87</v>
      </c>
      <c r="G1082" s="7" t="s">
        <v>64</v>
      </c>
      <c r="H1082" s="28"/>
      <c r="I1082" s="30"/>
      <c r="J1082" s="31" t="str">
        <f t="shared" si="130"/>
        <v>20232闽AU9103</v>
      </c>
    </row>
    <row r="1083" customFormat="1" ht="20.1" customHeight="1" spans="1:10">
      <c r="A1083" s="4">
        <f t="shared" si="132"/>
        <v>1082</v>
      </c>
      <c r="B1083" s="23">
        <v>44964</v>
      </c>
      <c r="C1083" s="5">
        <v>121020</v>
      </c>
      <c r="D1083" s="6" t="s">
        <v>74</v>
      </c>
      <c r="E1083" s="25">
        <v>8</v>
      </c>
      <c r="F1083" s="26">
        <f>IFERROR(IF(VLOOKUP(C1083,水车基础信息!B$2:F$10,5,0)=0,"输入水车基础数据",VLOOKUP(C1083,水车基础信息!B$2:F$10,5,0)*E1083),"输入水车基础数据")</f>
        <v>81.16</v>
      </c>
      <c r="G1083" s="7" t="s">
        <v>64</v>
      </c>
      <c r="H1083" s="28"/>
      <c r="I1083" s="30" t="s">
        <v>673</v>
      </c>
      <c r="J1083" s="31" t="str">
        <f t="shared" si="130"/>
        <v>20232闽AU9103</v>
      </c>
    </row>
    <row r="1084" customFormat="1" ht="20.1" customHeight="1" spans="1:10">
      <c r="A1084" s="4">
        <f t="shared" si="132"/>
        <v>1083</v>
      </c>
      <c r="B1084" s="23">
        <v>44965</v>
      </c>
      <c r="C1084" s="5">
        <v>121020</v>
      </c>
      <c r="D1084" s="6" t="s">
        <v>74</v>
      </c>
      <c r="E1084" s="25">
        <v>7</v>
      </c>
      <c r="F1084" s="26">
        <f>IFERROR(IF(VLOOKUP(C1084,水车基础信息!B$2:F$10,5,0)=0,"输入水车基础数据",VLOOKUP(C1084,水车基础信息!B$2:F$10,5,0)*E1084),"输入水车基础数据")</f>
        <v>71.015</v>
      </c>
      <c r="G1084" s="7" t="s">
        <v>64</v>
      </c>
      <c r="H1084" s="28"/>
      <c r="I1084" s="30"/>
      <c r="J1084" s="31" t="str">
        <f t="shared" si="130"/>
        <v>20232闽AU9103</v>
      </c>
    </row>
    <row r="1085" customFormat="1" ht="20.1" customHeight="1" spans="1:10">
      <c r="A1085" s="4">
        <f t="shared" si="132"/>
        <v>1084</v>
      </c>
      <c r="B1085" s="23">
        <v>44966</v>
      </c>
      <c r="C1085" s="5">
        <v>121020</v>
      </c>
      <c r="D1085" s="6" t="s">
        <v>74</v>
      </c>
      <c r="E1085" s="25">
        <v>4</v>
      </c>
      <c r="F1085" s="26">
        <f>IFERROR(IF(VLOOKUP(C1085,水车基础信息!B$2:F$10,5,0)=0,"输入水车基础数据",VLOOKUP(C1085,水车基础信息!B$2:F$10,5,0)*E1085),"输入水车基础数据")</f>
        <v>40.58</v>
      </c>
      <c r="G1085" s="7" t="s">
        <v>64</v>
      </c>
      <c r="H1085" s="28"/>
      <c r="I1085" s="30"/>
      <c r="J1085" s="31" t="str">
        <f t="shared" si="130"/>
        <v>20232闽AU9103</v>
      </c>
    </row>
    <row r="1086" customFormat="1" ht="20.1" customHeight="1" spans="1:10">
      <c r="A1086" s="4">
        <f t="shared" si="132"/>
        <v>1085</v>
      </c>
      <c r="B1086" s="23">
        <v>44967</v>
      </c>
      <c r="C1086" s="5">
        <v>121020</v>
      </c>
      <c r="D1086" s="6" t="s">
        <v>74</v>
      </c>
      <c r="E1086" s="25">
        <v>6</v>
      </c>
      <c r="F1086" s="26">
        <f>IFERROR(IF(VLOOKUP(C1086,水车基础信息!B$2:F$10,5,0)=0,"输入水车基础数据",VLOOKUP(C1086,水车基础信息!B$2:F$10,5,0)*E1086),"输入水车基础数据")</f>
        <v>60.87</v>
      </c>
      <c r="G1086" s="7" t="s">
        <v>64</v>
      </c>
      <c r="H1086" s="28"/>
      <c r="I1086" s="30"/>
      <c r="J1086" s="31" t="str">
        <f t="shared" si="130"/>
        <v>20232闽AU9103</v>
      </c>
    </row>
    <row r="1087" customFormat="1" ht="20.1" customHeight="1" spans="1:10">
      <c r="A1087" s="4">
        <f t="shared" si="132"/>
        <v>1086</v>
      </c>
      <c r="B1087" s="23">
        <v>44968</v>
      </c>
      <c r="C1087" s="5">
        <v>121020</v>
      </c>
      <c r="D1087" s="6" t="s">
        <v>74</v>
      </c>
      <c r="E1087" s="25">
        <v>6</v>
      </c>
      <c r="F1087" s="26">
        <f>IFERROR(IF(VLOOKUP(C1087,水车基础信息!B$2:F$10,5,0)=0,"输入水车基础数据",VLOOKUP(C1087,水车基础信息!B$2:F$10,5,0)*E1087),"输入水车基础数据")</f>
        <v>60.87</v>
      </c>
      <c r="G1087" s="7" t="s">
        <v>64</v>
      </c>
      <c r="H1087" s="28"/>
      <c r="I1087" s="30"/>
      <c r="J1087" s="31" t="str">
        <f t="shared" si="130"/>
        <v>20232闽AU9103</v>
      </c>
    </row>
    <row r="1088" customFormat="1" ht="20.1" customHeight="1" spans="1:10">
      <c r="A1088" s="4">
        <f t="shared" ref="A1088:A1097" si="133">ROW()-1</f>
        <v>1087</v>
      </c>
      <c r="B1088" s="23">
        <v>44969</v>
      </c>
      <c r="C1088" s="5">
        <v>121020</v>
      </c>
      <c r="D1088" s="6" t="s">
        <v>74</v>
      </c>
      <c r="E1088" s="25">
        <v>6</v>
      </c>
      <c r="F1088" s="26">
        <f>IFERROR(IF(VLOOKUP(C1088,水车基础信息!B$2:F$10,5,0)=0,"输入水车基础数据",VLOOKUP(C1088,水车基础信息!B$2:F$10,5,0)*E1088),"输入水车基础数据")</f>
        <v>60.87</v>
      </c>
      <c r="G1088" s="7" t="s">
        <v>64</v>
      </c>
      <c r="H1088" s="28"/>
      <c r="I1088" s="30"/>
      <c r="J1088" s="31" t="str">
        <f t="shared" si="130"/>
        <v>20232闽AU9103</v>
      </c>
    </row>
    <row r="1089" customFormat="1" ht="20.1" customHeight="1" spans="1:10">
      <c r="A1089" s="4">
        <f t="shared" si="133"/>
        <v>1088</v>
      </c>
      <c r="B1089" s="23">
        <v>44970</v>
      </c>
      <c r="C1089" s="5">
        <v>121020</v>
      </c>
      <c r="D1089" s="6" t="s">
        <v>74</v>
      </c>
      <c r="E1089" s="25">
        <v>6</v>
      </c>
      <c r="F1089" s="26">
        <f>IFERROR(IF(VLOOKUP(C1089,水车基础信息!B$2:F$10,5,0)=0,"输入水车基础数据",VLOOKUP(C1089,水车基础信息!B$2:F$10,5,0)*E1089),"输入水车基础数据")</f>
        <v>60.87</v>
      </c>
      <c r="G1089" s="7" t="s">
        <v>64</v>
      </c>
      <c r="H1089" s="28"/>
      <c r="I1089" s="30"/>
      <c r="J1089" s="31" t="str">
        <f t="shared" si="130"/>
        <v>20232闽AU9103</v>
      </c>
    </row>
    <row r="1090" customFormat="1" ht="20.1" customHeight="1" spans="1:10">
      <c r="A1090" s="4">
        <f t="shared" si="133"/>
        <v>1089</v>
      </c>
      <c r="B1090" s="23">
        <v>44971</v>
      </c>
      <c r="C1090" s="5">
        <v>121020</v>
      </c>
      <c r="D1090" s="6" t="s">
        <v>74</v>
      </c>
      <c r="E1090" s="25">
        <v>6</v>
      </c>
      <c r="F1090" s="26">
        <f>IFERROR(IF(VLOOKUP(C1090,水车基础信息!B$2:F$10,5,0)=0,"输入水车基础数据",VLOOKUP(C1090,水车基础信息!B$2:F$10,5,0)*E1090),"输入水车基础数据")</f>
        <v>60.87</v>
      </c>
      <c r="G1090" s="7" t="s">
        <v>64</v>
      </c>
      <c r="H1090" s="28"/>
      <c r="I1090" s="30" t="s">
        <v>680</v>
      </c>
      <c r="J1090" s="31" t="str">
        <f t="shared" si="130"/>
        <v>20232闽AU9103</v>
      </c>
    </row>
    <row r="1091" customFormat="1" ht="20.1" customHeight="1" spans="1:10">
      <c r="A1091" s="4">
        <f t="shared" si="133"/>
        <v>1090</v>
      </c>
      <c r="B1091" s="23">
        <v>44972</v>
      </c>
      <c r="C1091" s="5">
        <v>121020</v>
      </c>
      <c r="D1091" s="6" t="s">
        <v>74</v>
      </c>
      <c r="E1091" s="25">
        <v>0</v>
      </c>
      <c r="F1091" s="26">
        <f>IFERROR(IF(VLOOKUP(C1091,水车基础信息!B$2:F$10,5,0)=0,"输入水车基础数据",VLOOKUP(C1091,水车基础信息!B$2:F$10,5,0)*E1091),"输入水车基础数据")</f>
        <v>0</v>
      </c>
      <c r="G1091" s="7" t="s">
        <v>64</v>
      </c>
      <c r="H1091" s="28"/>
      <c r="I1091" s="30" t="s">
        <v>699</v>
      </c>
      <c r="J1091" s="31" t="str">
        <f t="shared" si="130"/>
        <v>20232闽AU9103</v>
      </c>
    </row>
    <row r="1092" customFormat="1" ht="20.1" customHeight="1" spans="1:10">
      <c r="A1092" s="4">
        <f t="shared" si="133"/>
        <v>1091</v>
      </c>
      <c r="B1092" s="23">
        <v>44973</v>
      </c>
      <c r="C1092" s="5">
        <v>121020</v>
      </c>
      <c r="D1092" s="6" t="s">
        <v>74</v>
      </c>
      <c r="E1092" s="25">
        <v>6</v>
      </c>
      <c r="F1092" s="26">
        <f>IFERROR(IF(VLOOKUP(C1092,水车基础信息!B$2:F$10,5,0)=0,"输入水车基础数据",VLOOKUP(C1092,水车基础信息!B$2:F$10,5,0)*E1092),"输入水车基础数据")</f>
        <v>60.87</v>
      </c>
      <c r="G1092" s="7" t="s">
        <v>64</v>
      </c>
      <c r="H1092" s="28"/>
      <c r="I1092" s="30"/>
      <c r="J1092" s="31" t="str">
        <f t="shared" si="130"/>
        <v>20232闽AU9103</v>
      </c>
    </row>
    <row r="1093" customFormat="1" ht="20.1" customHeight="1" spans="1:10">
      <c r="A1093" s="4">
        <f t="shared" si="133"/>
        <v>1092</v>
      </c>
      <c r="B1093" s="23">
        <v>44974</v>
      </c>
      <c r="C1093" s="5">
        <v>121020</v>
      </c>
      <c r="D1093" s="6" t="s">
        <v>74</v>
      </c>
      <c r="E1093" s="25">
        <v>6</v>
      </c>
      <c r="F1093" s="26">
        <f>IFERROR(IF(VLOOKUP(C1093,水车基础信息!B$2:F$10,5,0)=0,"输入水车基础数据",VLOOKUP(C1093,水车基础信息!B$2:F$10,5,0)*E1093),"输入水车基础数据")</f>
        <v>60.87</v>
      </c>
      <c r="G1093" s="7" t="s">
        <v>64</v>
      </c>
      <c r="H1093" s="28"/>
      <c r="I1093" s="30"/>
      <c r="J1093" s="31" t="str">
        <f t="shared" si="130"/>
        <v>20232闽AU9103</v>
      </c>
    </row>
    <row r="1094" customFormat="1" ht="20.1" customHeight="1" spans="1:10">
      <c r="A1094" s="4">
        <f t="shared" si="133"/>
        <v>1093</v>
      </c>
      <c r="B1094" s="23">
        <v>44975</v>
      </c>
      <c r="C1094" s="5">
        <v>121020</v>
      </c>
      <c r="D1094" s="6" t="s">
        <v>74</v>
      </c>
      <c r="E1094" s="25">
        <v>6</v>
      </c>
      <c r="F1094" s="26">
        <f>IFERROR(IF(VLOOKUP(C1094,水车基础信息!B$2:F$10,5,0)=0,"输入水车基础数据",VLOOKUP(C1094,水车基础信息!B$2:F$10,5,0)*E1094),"输入水车基础数据")</f>
        <v>60.87</v>
      </c>
      <c r="G1094" s="7" t="s">
        <v>64</v>
      </c>
      <c r="H1094" s="28"/>
      <c r="I1094" s="30"/>
      <c r="J1094" s="31" t="str">
        <f t="shared" si="130"/>
        <v>20232闽AU9103</v>
      </c>
    </row>
    <row r="1095" customFormat="1" ht="20.1" customHeight="1" spans="1:10">
      <c r="A1095" s="4">
        <f t="shared" si="133"/>
        <v>1094</v>
      </c>
      <c r="B1095" s="23">
        <v>44976</v>
      </c>
      <c r="C1095" s="5">
        <v>121020</v>
      </c>
      <c r="D1095" s="6" t="s">
        <v>74</v>
      </c>
      <c r="E1095" s="25">
        <v>6</v>
      </c>
      <c r="F1095" s="26">
        <f>IFERROR(IF(VLOOKUP(C1095,水车基础信息!B$2:F$10,5,0)=0,"输入水车基础数据",VLOOKUP(C1095,水车基础信息!B$2:F$10,5,0)*E1095),"输入水车基础数据")</f>
        <v>60.87</v>
      </c>
      <c r="G1095" s="7" t="s">
        <v>64</v>
      </c>
      <c r="H1095" s="28"/>
      <c r="I1095" s="30"/>
      <c r="J1095" s="31" t="str">
        <f t="shared" si="130"/>
        <v>20232闽AU9103</v>
      </c>
    </row>
    <row r="1096" customFormat="1" ht="20.1" customHeight="1" spans="1:10">
      <c r="A1096" s="4">
        <f t="shared" si="133"/>
        <v>1095</v>
      </c>
      <c r="B1096" s="23">
        <v>44977</v>
      </c>
      <c r="C1096" s="5">
        <v>121020</v>
      </c>
      <c r="D1096" s="6" t="s">
        <v>74</v>
      </c>
      <c r="E1096" s="25">
        <v>6</v>
      </c>
      <c r="F1096" s="26">
        <f>IFERROR(IF(VLOOKUP(C1096,水车基础信息!B$2:F$10,5,0)=0,"输入水车基础数据",VLOOKUP(C1096,水车基础信息!B$2:F$10,5,0)*E1096),"输入水车基础数据")</f>
        <v>60.87</v>
      </c>
      <c r="G1096" s="7" t="s">
        <v>64</v>
      </c>
      <c r="H1096" s="28"/>
      <c r="I1096" s="30"/>
      <c r="J1096" s="31" t="str">
        <f t="shared" si="130"/>
        <v>20232闽AU9103</v>
      </c>
    </row>
    <row r="1097" customFormat="1" ht="20.1" customHeight="1" spans="1:10">
      <c r="A1097" s="4">
        <f t="shared" si="133"/>
        <v>1096</v>
      </c>
      <c r="B1097" s="23">
        <v>44978</v>
      </c>
      <c r="C1097" s="5">
        <v>121020</v>
      </c>
      <c r="D1097" s="6" t="s">
        <v>74</v>
      </c>
      <c r="E1097" s="25">
        <v>6</v>
      </c>
      <c r="F1097" s="26">
        <f>IFERROR(IF(VLOOKUP(C1097,水车基础信息!B$2:F$10,5,0)=0,"输入水车基础数据",VLOOKUP(C1097,水车基础信息!B$2:F$10,5,0)*E1097),"输入水车基础数据")</f>
        <v>60.87</v>
      </c>
      <c r="G1097" s="7" t="s">
        <v>64</v>
      </c>
      <c r="H1097" s="28"/>
      <c r="I1097" s="30"/>
      <c r="J1097" s="31" t="str">
        <f t="shared" si="130"/>
        <v>20232闽AU9103</v>
      </c>
    </row>
    <row r="1098" customFormat="1" ht="20.1" customHeight="1" spans="1:10">
      <c r="A1098" s="4">
        <f t="shared" ref="A1098:A1107" si="134">ROW()-1</f>
        <v>1097</v>
      </c>
      <c r="B1098" s="23">
        <v>44979</v>
      </c>
      <c r="C1098" s="5">
        <v>121020</v>
      </c>
      <c r="D1098" s="6" t="s">
        <v>74</v>
      </c>
      <c r="E1098" s="25">
        <v>7</v>
      </c>
      <c r="F1098" s="26">
        <f>IFERROR(IF(VLOOKUP(C1098,水车基础信息!B$2:F$10,5,0)=0,"输入水车基础数据",VLOOKUP(C1098,水车基础信息!B$2:F$10,5,0)*E1098),"输入水车基础数据")</f>
        <v>71.015</v>
      </c>
      <c r="G1098" s="7" t="s">
        <v>64</v>
      </c>
      <c r="H1098" s="28"/>
      <c r="I1098" s="30" t="s">
        <v>673</v>
      </c>
      <c r="J1098" s="31" t="str">
        <f t="shared" si="130"/>
        <v>20232闽AU9103</v>
      </c>
    </row>
    <row r="1099" customFormat="1" ht="20.1" customHeight="1" spans="1:10">
      <c r="A1099" s="4">
        <f t="shared" si="134"/>
        <v>1098</v>
      </c>
      <c r="B1099" s="23">
        <v>44980</v>
      </c>
      <c r="C1099" s="5">
        <v>121020</v>
      </c>
      <c r="D1099" s="6" t="s">
        <v>74</v>
      </c>
      <c r="E1099" s="25">
        <v>6</v>
      </c>
      <c r="F1099" s="26">
        <f>IFERROR(IF(VLOOKUP(C1099,水车基础信息!B$2:F$10,5,0)=0,"输入水车基础数据",VLOOKUP(C1099,水车基础信息!B$2:F$10,5,0)*E1099),"输入水车基础数据")</f>
        <v>60.87</v>
      </c>
      <c r="G1099" s="7" t="s">
        <v>64</v>
      </c>
      <c r="H1099" s="28"/>
      <c r="I1099" s="30"/>
      <c r="J1099" s="31" t="str">
        <f t="shared" si="130"/>
        <v>20232闽AU9103</v>
      </c>
    </row>
    <row r="1100" customFormat="1" ht="20.1" customHeight="1" spans="1:10">
      <c r="A1100" s="4">
        <f t="shared" si="134"/>
        <v>1099</v>
      </c>
      <c r="B1100" s="23">
        <v>44981</v>
      </c>
      <c r="C1100" s="5">
        <v>121020</v>
      </c>
      <c r="D1100" s="6" t="s">
        <v>74</v>
      </c>
      <c r="E1100" s="25">
        <v>6</v>
      </c>
      <c r="F1100" s="26">
        <f>IFERROR(IF(VLOOKUP(C1100,水车基础信息!B$2:F$10,5,0)=0,"输入水车基础数据",VLOOKUP(C1100,水车基础信息!B$2:F$10,5,0)*E1100),"输入水车基础数据")</f>
        <v>60.87</v>
      </c>
      <c r="G1100" s="7" t="s">
        <v>64</v>
      </c>
      <c r="H1100" s="28"/>
      <c r="I1100" s="30"/>
      <c r="J1100" s="31" t="str">
        <f t="shared" si="130"/>
        <v>20232闽AU9103</v>
      </c>
    </row>
    <row r="1101" customFormat="1" ht="20.1" customHeight="1" spans="1:10">
      <c r="A1101" s="4">
        <f t="shared" si="134"/>
        <v>1100</v>
      </c>
      <c r="B1101" s="23">
        <v>44982</v>
      </c>
      <c r="C1101" s="5">
        <v>121020</v>
      </c>
      <c r="D1101" s="6" t="s">
        <v>74</v>
      </c>
      <c r="E1101" s="25">
        <v>6</v>
      </c>
      <c r="F1101" s="26">
        <f>IFERROR(IF(VLOOKUP(C1101,水车基础信息!B$2:F$10,5,0)=0,"输入水车基础数据",VLOOKUP(C1101,水车基础信息!B$2:F$10,5,0)*E1101),"输入水车基础数据")</f>
        <v>60.87</v>
      </c>
      <c r="G1101" s="7" t="s">
        <v>64</v>
      </c>
      <c r="H1101" s="28"/>
      <c r="I1101" s="30"/>
      <c r="J1101" s="31" t="str">
        <f t="shared" si="130"/>
        <v>20232闽AU9103</v>
      </c>
    </row>
    <row r="1102" customFormat="1" ht="20.1" customHeight="1" spans="1:10">
      <c r="A1102" s="4">
        <f t="shared" si="134"/>
        <v>1101</v>
      </c>
      <c r="B1102" s="23">
        <v>44983</v>
      </c>
      <c r="C1102" s="5">
        <v>121020</v>
      </c>
      <c r="D1102" s="6" t="s">
        <v>74</v>
      </c>
      <c r="E1102" s="25">
        <v>6</v>
      </c>
      <c r="F1102" s="26">
        <f>IFERROR(IF(VLOOKUP(C1102,水车基础信息!B$2:F$10,5,0)=0,"输入水车基础数据",VLOOKUP(C1102,水车基础信息!B$2:F$10,5,0)*E1102),"输入水车基础数据")</f>
        <v>60.87</v>
      </c>
      <c r="G1102" s="7" t="s">
        <v>64</v>
      </c>
      <c r="H1102" s="28"/>
      <c r="I1102" s="30"/>
      <c r="J1102" s="31" t="str">
        <f t="shared" si="130"/>
        <v>20232闽AU9103</v>
      </c>
    </row>
    <row r="1103" customFormat="1" ht="20.1" customHeight="1" spans="1:10">
      <c r="A1103" s="4">
        <f t="shared" si="134"/>
        <v>1102</v>
      </c>
      <c r="B1103" s="23">
        <v>44984</v>
      </c>
      <c r="C1103" s="5">
        <v>121020</v>
      </c>
      <c r="D1103" s="6" t="s">
        <v>74</v>
      </c>
      <c r="E1103" s="25">
        <v>6</v>
      </c>
      <c r="F1103" s="26">
        <f>IFERROR(IF(VLOOKUP(C1103,水车基础信息!B$2:F$10,5,0)=0,"输入水车基础数据",VLOOKUP(C1103,水车基础信息!B$2:F$10,5,0)*E1103),"输入水车基础数据")</f>
        <v>60.87</v>
      </c>
      <c r="G1103" s="7" t="s">
        <v>64</v>
      </c>
      <c r="H1103" s="28"/>
      <c r="I1103" s="30"/>
      <c r="J1103" s="31" t="str">
        <f t="shared" si="130"/>
        <v>20232闽AU9103</v>
      </c>
    </row>
    <row r="1104" customFormat="1" ht="20.1" customHeight="1" spans="1:10">
      <c r="A1104" s="4">
        <f t="shared" si="134"/>
        <v>1103</v>
      </c>
      <c r="B1104" s="23">
        <v>44985</v>
      </c>
      <c r="C1104" s="5">
        <v>121020</v>
      </c>
      <c r="D1104" s="6" t="s">
        <v>74</v>
      </c>
      <c r="E1104" s="25">
        <v>6</v>
      </c>
      <c r="F1104" s="26">
        <f>IFERROR(IF(VLOOKUP(C1104,水车基础信息!B$2:F$10,5,0)=0,"输入水车基础数据",VLOOKUP(C1104,水车基础信息!B$2:F$10,5,0)*E1104),"输入水车基础数据")</f>
        <v>60.87</v>
      </c>
      <c r="G1104" s="7" t="s">
        <v>64</v>
      </c>
      <c r="H1104" s="28"/>
      <c r="I1104" s="30"/>
      <c r="J1104" s="31" t="str">
        <f t="shared" si="130"/>
        <v>20232闽AU9103</v>
      </c>
    </row>
    <row r="1105" customFormat="1" ht="20.1" customHeight="1" spans="1:10">
      <c r="A1105" s="4">
        <f t="shared" si="134"/>
        <v>1104</v>
      </c>
      <c r="B1105" s="23">
        <v>44958</v>
      </c>
      <c r="C1105" s="5">
        <v>121017</v>
      </c>
      <c r="D1105" s="6" t="s">
        <v>71</v>
      </c>
      <c r="E1105" s="25">
        <v>3</v>
      </c>
      <c r="F1105" s="26">
        <f>IFERROR(IF(VLOOKUP(C1105,水车基础信息!B$2:F$10,5,0)=0,"输入水车基础数据",VLOOKUP(C1105,水车基础信息!B$2:F$10,5,0)*E1105),"输入水车基础数据")</f>
        <v>30.435</v>
      </c>
      <c r="G1105" s="7" t="s">
        <v>60</v>
      </c>
      <c r="H1105" s="28"/>
      <c r="I1105" s="30"/>
      <c r="J1105" s="31" t="str">
        <f t="shared" si="130"/>
        <v>20232闽AU8195</v>
      </c>
    </row>
    <row r="1106" customFormat="1" ht="20.1" customHeight="1" spans="1:10">
      <c r="A1106" s="4">
        <f t="shared" si="134"/>
        <v>1105</v>
      </c>
      <c r="B1106" s="23">
        <v>44959</v>
      </c>
      <c r="C1106" s="5">
        <v>121017</v>
      </c>
      <c r="D1106" s="6" t="s">
        <v>71</v>
      </c>
      <c r="E1106" s="25">
        <v>2</v>
      </c>
      <c r="F1106" s="26">
        <f>IFERROR(IF(VLOOKUP(C1106,水车基础信息!B$2:F$10,5,0)=0,"输入水车基础数据",VLOOKUP(C1106,水车基础信息!B$2:F$10,5,0)*E1106),"输入水车基础数据")</f>
        <v>20.29</v>
      </c>
      <c r="G1106" s="7" t="s">
        <v>60</v>
      </c>
      <c r="H1106" s="28"/>
      <c r="I1106" s="30"/>
      <c r="J1106" s="31" t="str">
        <f t="shared" si="130"/>
        <v>20232闽AU8195</v>
      </c>
    </row>
    <row r="1107" customFormat="1" ht="20.1" customHeight="1" spans="1:10">
      <c r="A1107" s="4">
        <f t="shared" si="134"/>
        <v>1106</v>
      </c>
      <c r="B1107" s="23">
        <v>44960</v>
      </c>
      <c r="C1107" s="5">
        <v>121017</v>
      </c>
      <c r="D1107" s="6" t="s">
        <v>71</v>
      </c>
      <c r="E1107" s="25">
        <v>2</v>
      </c>
      <c r="F1107" s="26">
        <f>IFERROR(IF(VLOOKUP(C1107,水车基础信息!B$2:F$10,5,0)=0,"输入水车基础数据",VLOOKUP(C1107,水车基础信息!B$2:F$10,5,0)*E1107),"输入水车基础数据")</f>
        <v>20.29</v>
      </c>
      <c r="G1107" s="7" t="s">
        <v>60</v>
      </c>
      <c r="H1107" s="28"/>
      <c r="I1107" s="30"/>
      <c r="J1107" s="31" t="str">
        <f t="shared" si="130"/>
        <v>20232闽AU8195</v>
      </c>
    </row>
    <row r="1108" customFormat="1" ht="20.1" customHeight="1" spans="1:10">
      <c r="A1108" s="4">
        <f t="shared" ref="A1108:A1117" si="135">ROW()-1</f>
        <v>1107</v>
      </c>
      <c r="B1108" s="23">
        <v>44961</v>
      </c>
      <c r="C1108" s="5">
        <v>121017</v>
      </c>
      <c r="D1108" s="6" t="s">
        <v>71</v>
      </c>
      <c r="E1108" s="25">
        <v>2</v>
      </c>
      <c r="F1108" s="26">
        <f>IFERROR(IF(VLOOKUP(C1108,水车基础信息!B$2:F$10,5,0)=0,"输入水车基础数据",VLOOKUP(C1108,水车基础信息!B$2:F$10,5,0)*E1108),"输入水车基础数据")</f>
        <v>20.29</v>
      </c>
      <c r="G1108" s="7" t="s">
        <v>60</v>
      </c>
      <c r="H1108" s="28"/>
      <c r="I1108" s="30"/>
      <c r="J1108" s="31" t="str">
        <f t="shared" si="130"/>
        <v>20232闽AU8195</v>
      </c>
    </row>
    <row r="1109" customFormat="1" ht="20.1" customHeight="1" spans="1:10">
      <c r="A1109" s="4">
        <f t="shared" si="135"/>
        <v>1108</v>
      </c>
      <c r="B1109" s="23">
        <v>44962</v>
      </c>
      <c r="C1109" s="5">
        <v>121017</v>
      </c>
      <c r="D1109" s="6" t="s">
        <v>71</v>
      </c>
      <c r="E1109" s="25">
        <v>0</v>
      </c>
      <c r="F1109" s="26">
        <f>IFERROR(IF(VLOOKUP(C1109,水车基础信息!B$2:F$10,5,0)=0,"输入水车基础数据",VLOOKUP(C1109,水车基础信息!B$2:F$10,5,0)*E1109),"输入水车基础数据")</f>
        <v>0</v>
      </c>
      <c r="G1109" s="7" t="s">
        <v>60</v>
      </c>
      <c r="H1109" s="28"/>
      <c r="I1109" s="30" t="s">
        <v>672</v>
      </c>
      <c r="J1109" s="31" t="str">
        <f t="shared" si="130"/>
        <v>20232闽AU8195</v>
      </c>
    </row>
    <row r="1110" customFormat="1" ht="20.1" customHeight="1" spans="1:10">
      <c r="A1110" s="4">
        <f t="shared" si="135"/>
        <v>1109</v>
      </c>
      <c r="B1110" s="23">
        <v>44963</v>
      </c>
      <c r="C1110" s="5">
        <v>121017</v>
      </c>
      <c r="D1110" s="6" t="s">
        <v>71</v>
      </c>
      <c r="E1110" s="25">
        <v>2</v>
      </c>
      <c r="F1110" s="26">
        <f>IFERROR(IF(VLOOKUP(C1110,水车基础信息!B$2:F$10,5,0)=0,"输入水车基础数据",VLOOKUP(C1110,水车基础信息!B$2:F$10,5,0)*E1110),"输入水车基础数据")</f>
        <v>20.29</v>
      </c>
      <c r="G1110" s="7" t="s">
        <v>60</v>
      </c>
      <c r="H1110" s="28"/>
      <c r="I1110" s="30" t="s">
        <v>671</v>
      </c>
      <c r="J1110" s="31" t="str">
        <f t="shared" si="130"/>
        <v>20232闽AU8195</v>
      </c>
    </row>
    <row r="1111" customFormat="1" ht="20.1" customHeight="1" spans="1:10">
      <c r="A1111" s="4">
        <f t="shared" si="135"/>
        <v>1110</v>
      </c>
      <c r="B1111" s="23">
        <v>44964</v>
      </c>
      <c r="C1111" s="5">
        <v>121017</v>
      </c>
      <c r="D1111" s="6" t="s">
        <v>71</v>
      </c>
      <c r="E1111" s="25">
        <v>4</v>
      </c>
      <c r="F1111" s="26">
        <f>IFERROR(IF(VLOOKUP(C1111,水车基础信息!B$2:F$10,5,0)=0,"输入水车基础数据",VLOOKUP(C1111,水车基础信息!B$2:F$10,5,0)*E1111),"输入水车基础数据")</f>
        <v>40.58</v>
      </c>
      <c r="G1111" s="7" t="s">
        <v>60</v>
      </c>
      <c r="H1111" s="28"/>
      <c r="I1111" s="30" t="s">
        <v>671</v>
      </c>
      <c r="J1111" s="31" t="str">
        <f t="shared" si="130"/>
        <v>20232闽AU8195</v>
      </c>
    </row>
    <row r="1112" customFormat="1" ht="20.1" customHeight="1" spans="1:10">
      <c r="A1112" s="4">
        <f t="shared" si="135"/>
        <v>1111</v>
      </c>
      <c r="B1112" s="23">
        <v>44965</v>
      </c>
      <c r="C1112" s="5">
        <v>121017</v>
      </c>
      <c r="D1112" s="6" t="s">
        <v>71</v>
      </c>
      <c r="E1112" s="25">
        <v>3</v>
      </c>
      <c r="F1112" s="26">
        <f>IFERROR(IF(VLOOKUP(C1112,水车基础信息!B$2:F$10,5,0)=0,"输入水车基础数据",VLOOKUP(C1112,水车基础信息!B$2:F$10,5,0)*E1112),"输入水车基础数据")</f>
        <v>30.435</v>
      </c>
      <c r="G1112" s="7" t="s">
        <v>60</v>
      </c>
      <c r="H1112" s="28"/>
      <c r="I1112" s="30" t="s">
        <v>673</v>
      </c>
      <c r="J1112" s="31" t="str">
        <f t="shared" si="130"/>
        <v>20232闽AU8195</v>
      </c>
    </row>
    <row r="1113" customFormat="1" ht="20.1" customHeight="1" spans="1:10">
      <c r="A1113" s="4">
        <f t="shared" si="135"/>
        <v>1112</v>
      </c>
      <c r="B1113" s="23">
        <v>44966</v>
      </c>
      <c r="C1113" s="5">
        <v>121017</v>
      </c>
      <c r="D1113" s="6" t="s">
        <v>71</v>
      </c>
      <c r="E1113" s="25">
        <v>2</v>
      </c>
      <c r="F1113" s="26">
        <f>IFERROR(IF(VLOOKUP(C1113,水车基础信息!B$2:F$10,5,0)=0,"输入水车基础数据",VLOOKUP(C1113,水车基础信息!B$2:F$10,5,0)*E1113),"输入水车基础数据")</f>
        <v>20.29</v>
      </c>
      <c r="G1113" s="7" t="s">
        <v>60</v>
      </c>
      <c r="H1113" s="28"/>
      <c r="I1113" s="30" t="s">
        <v>673</v>
      </c>
      <c r="J1113" s="31" t="str">
        <f t="shared" si="130"/>
        <v>20232闽AU8195</v>
      </c>
    </row>
    <row r="1114" customFormat="1" ht="20.1" customHeight="1" spans="1:10">
      <c r="A1114" s="4">
        <f t="shared" si="135"/>
        <v>1113</v>
      </c>
      <c r="B1114" s="23">
        <v>44967</v>
      </c>
      <c r="C1114" s="5">
        <v>121017</v>
      </c>
      <c r="D1114" s="6" t="s">
        <v>71</v>
      </c>
      <c r="E1114" s="25">
        <v>1</v>
      </c>
      <c r="F1114" s="26">
        <f>IFERROR(IF(VLOOKUP(C1114,水车基础信息!B$2:F$10,5,0)=0,"输入水车基础数据",VLOOKUP(C1114,水车基础信息!B$2:F$10,5,0)*E1114),"输入水车基础数据")</f>
        <v>10.145</v>
      </c>
      <c r="G1114" s="7" t="s">
        <v>60</v>
      </c>
      <c r="H1114" s="28"/>
      <c r="I1114" s="30"/>
      <c r="J1114" s="31" t="str">
        <f t="shared" si="130"/>
        <v>20232闽AU8195</v>
      </c>
    </row>
    <row r="1115" customFormat="1" ht="20.1" customHeight="1" spans="1:10">
      <c r="A1115" s="4">
        <f t="shared" si="135"/>
        <v>1114</v>
      </c>
      <c r="B1115" s="23">
        <v>44968</v>
      </c>
      <c r="C1115" s="5">
        <v>121017</v>
      </c>
      <c r="D1115" s="6" t="s">
        <v>71</v>
      </c>
      <c r="E1115" s="25">
        <v>3</v>
      </c>
      <c r="F1115" s="26">
        <f>IFERROR(IF(VLOOKUP(C1115,水车基础信息!B$2:F$10,5,0)=0,"输入水车基础数据",VLOOKUP(C1115,水车基础信息!B$2:F$10,5,0)*E1115),"输入水车基础数据")</f>
        <v>30.435</v>
      </c>
      <c r="G1115" s="7" t="s">
        <v>60</v>
      </c>
      <c r="H1115" s="28"/>
      <c r="I1115" s="30"/>
      <c r="J1115" s="31" t="str">
        <f t="shared" si="130"/>
        <v>20232闽AU8195</v>
      </c>
    </row>
    <row r="1116" customFormat="1" ht="20.1" customHeight="1" spans="1:10">
      <c r="A1116" s="4">
        <f t="shared" si="135"/>
        <v>1115</v>
      </c>
      <c r="B1116" s="23">
        <v>44969</v>
      </c>
      <c r="C1116" s="5">
        <v>121017</v>
      </c>
      <c r="D1116" s="6" t="s">
        <v>71</v>
      </c>
      <c r="E1116" s="25">
        <v>2</v>
      </c>
      <c r="F1116" s="26">
        <f>IFERROR(IF(VLOOKUP(C1116,水车基础信息!B$2:F$10,5,0)=0,"输入水车基础数据",VLOOKUP(C1116,水车基础信息!B$2:F$10,5,0)*E1116),"输入水车基础数据")</f>
        <v>20.29</v>
      </c>
      <c r="G1116" s="7" t="s">
        <v>60</v>
      </c>
      <c r="H1116" s="28"/>
      <c r="I1116" s="30"/>
      <c r="J1116" s="31" t="str">
        <f t="shared" si="130"/>
        <v>20232闽AU8195</v>
      </c>
    </row>
    <row r="1117" customFormat="1" ht="20.1" customHeight="1" spans="1:10">
      <c r="A1117" s="4">
        <f t="shared" si="135"/>
        <v>1116</v>
      </c>
      <c r="B1117" s="23">
        <v>44970</v>
      </c>
      <c r="C1117" s="5">
        <v>121017</v>
      </c>
      <c r="D1117" s="6" t="s">
        <v>71</v>
      </c>
      <c r="E1117" s="25">
        <v>4</v>
      </c>
      <c r="F1117" s="26">
        <f>IFERROR(IF(VLOOKUP(C1117,水车基础信息!B$2:F$10,5,0)=0,"输入水车基础数据",VLOOKUP(C1117,水车基础信息!B$2:F$10,5,0)*E1117),"输入水车基础数据")</f>
        <v>40.58</v>
      </c>
      <c r="G1117" s="7" t="s">
        <v>60</v>
      </c>
      <c r="H1117" s="28"/>
      <c r="I1117" s="30" t="s">
        <v>673</v>
      </c>
      <c r="J1117" s="31" t="str">
        <f t="shared" si="130"/>
        <v>20232闽AU8195</v>
      </c>
    </row>
    <row r="1118" customFormat="1" ht="20.1" customHeight="1" spans="1:10">
      <c r="A1118" s="4">
        <f t="shared" ref="A1118:A1127" si="136">ROW()-1</f>
        <v>1117</v>
      </c>
      <c r="B1118" s="23">
        <v>44971</v>
      </c>
      <c r="C1118" s="5">
        <v>121017</v>
      </c>
      <c r="D1118" s="6" t="s">
        <v>71</v>
      </c>
      <c r="E1118" s="25">
        <v>2</v>
      </c>
      <c r="F1118" s="26">
        <f>IFERROR(IF(VLOOKUP(C1118,水车基础信息!B$2:F$10,5,0)=0,"输入水车基础数据",VLOOKUP(C1118,水车基础信息!B$2:F$10,5,0)*E1118),"输入水车基础数据")</f>
        <v>20.29</v>
      </c>
      <c r="G1118" s="7" t="s">
        <v>60</v>
      </c>
      <c r="H1118" s="28"/>
      <c r="I1118" s="30" t="s">
        <v>673</v>
      </c>
      <c r="J1118" s="31" t="str">
        <f t="shared" si="130"/>
        <v>20232闽AU8195</v>
      </c>
    </row>
    <row r="1119" customFormat="1" ht="20.1" customHeight="1" spans="1:10">
      <c r="A1119" s="4">
        <f t="shared" si="136"/>
        <v>1118</v>
      </c>
      <c r="B1119" s="23">
        <v>44972</v>
      </c>
      <c r="C1119" s="5">
        <v>121017</v>
      </c>
      <c r="D1119" s="6" t="s">
        <v>71</v>
      </c>
      <c r="E1119" s="25">
        <v>2</v>
      </c>
      <c r="F1119" s="26">
        <f>IFERROR(IF(VLOOKUP(C1119,水车基础信息!B$2:F$10,5,0)=0,"输入水车基础数据",VLOOKUP(C1119,水车基础信息!B$2:F$10,5,0)*E1119),"输入水车基础数据")</f>
        <v>20.29</v>
      </c>
      <c r="G1119" s="7" t="s">
        <v>60</v>
      </c>
      <c r="H1119" s="28"/>
      <c r="I1119" s="30"/>
      <c r="J1119" s="31" t="str">
        <f t="shared" si="130"/>
        <v>20232闽AU8195</v>
      </c>
    </row>
    <row r="1120" customFormat="1" ht="20.1" customHeight="1" spans="1:10">
      <c r="A1120" s="4">
        <f t="shared" si="136"/>
        <v>1119</v>
      </c>
      <c r="B1120" s="23">
        <v>44973</v>
      </c>
      <c r="C1120" s="5">
        <v>121017</v>
      </c>
      <c r="D1120" s="6" t="s">
        <v>71</v>
      </c>
      <c r="E1120" s="25">
        <v>2</v>
      </c>
      <c r="F1120" s="26">
        <f>IFERROR(IF(VLOOKUP(C1120,水车基础信息!B$2:F$10,5,0)=0,"输入水车基础数据",VLOOKUP(C1120,水车基础信息!B$2:F$10,5,0)*E1120),"输入水车基础数据")</f>
        <v>20.29</v>
      </c>
      <c r="G1120" s="7" t="s">
        <v>60</v>
      </c>
      <c r="H1120" s="28"/>
      <c r="I1120" s="30"/>
      <c r="J1120" s="31" t="str">
        <f t="shared" si="130"/>
        <v>20232闽AU8195</v>
      </c>
    </row>
    <row r="1121" customFormat="1" ht="20.1" customHeight="1" spans="1:10">
      <c r="A1121" s="4">
        <f t="shared" si="136"/>
        <v>1120</v>
      </c>
      <c r="B1121" s="23">
        <v>44974</v>
      </c>
      <c r="C1121" s="5">
        <v>121017</v>
      </c>
      <c r="D1121" s="6" t="s">
        <v>71</v>
      </c>
      <c r="E1121" s="25">
        <v>2</v>
      </c>
      <c r="F1121" s="26">
        <f>IFERROR(IF(VLOOKUP(C1121,水车基础信息!B$2:F$10,5,0)=0,"输入水车基础数据",VLOOKUP(C1121,水车基础信息!B$2:F$10,5,0)*E1121),"输入水车基础数据")</f>
        <v>20.29</v>
      </c>
      <c r="G1121" s="7" t="s">
        <v>60</v>
      </c>
      <c r="H1121" s="28"/>
      <c r="I1121" s="30"/>
      <c r="J1121" s="31" t="str">
        <f t="shared" si="130"/>
        <v>20232闽AU8195</v>
      </c>
    </row>
    <row r="1122" customFormat="1" ht="20.1" customHeight="1" spans="1:10">
      <c r="A1122" s="4">
        <f t="shared" si="136"/>
        <v>1121</v>
      </c>
      <c r="B1122" s="23">
        <v>44975</v>
      </c>
      <c r="C1122" s="5">
        <v>121017</v>
      </c>
      <c r="D1122" s="6" t="s">
        <v>71</v>
      </c>
      <c r="E1122" s="25">
        <v>2</v>
      </c>
      <c r="F1122" s="26">
        <f>IFERROR(IF(VLOOKUP(C1122,水车基础信息!B$2:F$10,5,0)=0,"输入水车基础数据",VLOOKUP(C1122,水车基础信息!B$2:F$10,5,0)*E1122),"输入水车基础数据")</f>
        <v>20.29</v>
      </c>
      <c r="G1122" s="7" t="s">
        <v>60</v>
      </c>
      <c r="H1122" s="28"/>
      <c r="I1122" s="30"/>
      <c r="J1122" s="31" t="str">
        <f t="shared" si="130"/>
        <v>20232闽AU8195</v>
      </c>
    </row>
    <row r="1123" customFormat="1" ht="20.1" customHeight="1" spans="1:10">
      <c r="A1123" s="4">
        <f t="shared" si="136"/>
        <v>1122</v>
      </c>
      <c r="B1123" s="23">
        <v>44976</v>
      </c>
      <c r="C1123" s="5">
        <v>121017</v>
      </c>
      <c r="D1123" s="6" t="s">
        <v>71</v>
      </c>
      <c r="E1123" s="25">
        <v>2</v>
      </c>
      <c r="F1123" s="26">
        <f>IFERROR(IF(VLOOKUP(C1123,水车基础信息!B$2:F$10,5,0)=0,"输入水车基础数据",VLOOKUP(C1123,水车基础信息!B$2:F$10,5,0)*E1123),"输入水车基础数据")</f>
        <v>20.29</v>
      </c>
      <c r="G1123" s="7" t="s">
        <v>60</v>
      </c>
      <c r="H1123" s="28"/>
      <c r="I1123" s="30"/>
      <c r="J1123" s="31" t="str">
        <f t="shared" ref="J1123:J1186" si="137">YEAR(B1123)&amp;MONTH(B1123)&amp;D1123</f>
        <v>20232闽AU8195</v>
      </c>
    </row>
    <row r="1124" customFormat="1" ht="20.1" customHeight="1" spans="1:10">
      <c r="A1124" s="4">
        <f t="shared" si="136"/>
        <v>1123</v>
      </c>
      <c r="B1124" s="23">
        <v>44977</v>
      </c>
      <c r="C1124" s="5">
        <v>121017</v>
      </c>
      <c r="D1124" s="6" t="s">
        <v>71</v>
      </c>
      <c r="E1124" s="25">
        <v>2</v>
      </c>
      <c r="F1124" s="26">
        <f>IFERROR(IF(VLOOKUP(C1124,水车基础信息!B$2:F$10,5,0)=0,"输入水车基础数据",VLOOKUP(C1124,水车基础信息!B$2:F$10,5,0)*E1124),"输入水车基础数据")</f>
        <v>20.29</v>
      </c>
      <c r="G1124" s="7" t="s">
        <v>60</v>
      </c>
      <c r="H1124" s="28"/>
      <c r="I1124" s="30"/>
      <c r="J1124" s="31" t="str">
        <f t="shared" si="137"/>
        <v>20232闽AU8195</v>
      </c>
    </row>
    <row r="1125" customFormat="1" ht="20.1" customHeight="1" spans="1:10">
      <c r="A1125" s="4">
        <f t="shared" si="136"/>
        <v>1124</v>
      </c>
      <c r="B1125" s="23">
        <v>44978</v>
      </c>
      <c r="C1125" s="5">
        <v>121017</v>
      </c>
      <c r="D1125" s="6" t="s">
        <v>71</v>
      </c>
      <c r="E1125" s="25">
        <v>3</v>
      </c>
      <c r="F1125" s="26">
        <f>IFERROR(IF(VLOOKUP(C1125,水车基础信息!B$2:F$10,5,0)=0,"输入水车基础数据",VLOOKUP(C1125,水车基础信息!B$2:F$10,5,0)*E1125),"输入水车基础数据")</f>
        <v>30.435</v>
      </c>
      <c r="G1125" s="7" t="s">
        <v>60</v>
      </c>
      <c r="H1125" s="28"/>
      <c r="I1125" s="30" t="s">
        <v>673</v>
      </c>
      <c r="J1125" s="31" t="str">
        <f t="shared" si="137"/>
        <v>20232闽AU8195</v>
      </c>
    </row>
    <row r="1126" customFormat="1" ht="20.1" customHeight="1" spans="1:10">
      <c r="A1126" s="4">
        <f t="shared" si="136"/>
        <v>1125</v>
      </c>
      <c r="B1126" s="23">
        <v>44979</v>
      </c>
      <c r="C1126" s="5">
        <v>121017</v>
      </c>
      <c r="D1126" s="6" t="s">
        <v>71</v>
      </c>
      <c r="E1126" s="25">
        <v>3</v>
      </c>
      <c r="F1126" s="26">
        <f>IFERROR(IF(VLOOKUP(C1126,水车基础信息!B$2:F$10,5,0)=0,"输入水车基础数据",VLOOKUP(C1126,水车基础信息!B$2:F$10,5,0)*E1126),"输入水车基础数据")</f>
        <v>30.435</v>
      </c>
      <c r="G1126" s="7" t="s">
        <v>60</v>
      </c>
      <c r="H1126" s="28"/>
      <c r="I1126" s="30" t="s">
        <v>673</v>
      </c>
      <c r="J1126" s="31" t="str">
        <f t="shared" si="137"/>
        <v>20232闽AU8195</v>
      </c>
    </row>
    <row r="1127" customFormat="1" ht="20.1" customHeight="1" spans="1:10">
      <c r="A1127" s="4">
        <f t="shared" si="136"/>
        <v>1126</v>
      </c>
      <c r="B1127" s="23">
        <v>44980</v>
      </c>
      <c r="C1127" s="5">
        <v>121017</v>
      </c>
      <c r="D1127" s="6" t="s">
        <v>71</v>
      </c>
      <c r="E1127" s="25">
        <v>2</v>
      </c>
      <c r="F1127" s="26">
        <f>IFERROR(IF(VLOOKUP(C1127,水车基础信息!B$2:F$10,5,0)=0,"输入水车基础数据",VLOOKUP(C1127,水车基础信息!B$2:F$10,5,0)*E1127),"输入水车基础数据")</f>
        <v>20.29</v>
      </c>
      <c r="G1127" s="7" t="s">
        <v>60</v>
      </c>
      <c r="H1127" s="28"/>
      <c r="I1127" s="30"/>
      <c r="J1127" s="31" t="str">
        <f t="shared" si="137"/>
        <v>20232闽AU8195</v>
      </c>
    </row>
    <row r="1128" customFormat="1" ht="20.1" customHeight="1" spans="1:10">
      <c r="A1128" s="4">
        <f t="shared" ref="A1128:A1137" si="138">ROW()-1</f>
        <v>1127</v>
      </c>
      <c r="B1128" s="23">
        <v>44981</v>
      </c>
      <c r="C1128" s="5">
        <v>121017</v>
      </c>
      <c r="D1128" s="6" t="s">
        <v>71</v>
      </c>
      <c r="E1128" s="25">
        <v>2</v>
      </c>
      <c r="F1128" s="26">
        <f>IFERROR(IF(VLOOKUP(C1128,水车基础信息!B$2:F$10,5,0)=0,"输入水车基础数据",VLOOKUP(C1128,水车基础信息!B$2:F$10,5,0)*E1128),"输入水车基础数据")</f>
        <v>20.29</v>
      </c>
      <c r="G1128" s="7" t="s">
        <v>60</v>
      </c>
      <c r="H1128" s="28"/>
      <c r="I1128" s="30"/>
      <c r="J1128" s="31" t="str">
        <f t="shared" si="137"/>
        <v>20232闽AU8195</v>
      </c>
    </row>
    <row r="1129" customFormat="1" ht="20.1" customHeight="1" spans="1:10">
      <c r="A1129" s="4">
        <f t="shared" si="138"/>
        <v>1128</v>
      </c>
      <c r="B1129" s="23">
        <v>44982</v>
      </c>
      <c r="C1129" s="5">
        <v>121017</v>
      </c>
      <c r="D1129" s="6" t="s">
        <v>71</v>
      </c>
      <c r="E1129" s="25">
        <v>2</v>
      </c>
      <c r="F1129" s="26">
        <f>IFERROR(IF(VLOOKUP(C1129,水车基础信息!B$2:F$10,5,0)=0,"输入水车基础数据",VLOOKUP(C1129,水车基础信息!B$2:F$10,5,0)*E1129),"输入水车基础数据")</f>
        <v>20.29</v>
      </c>
      <c r="G1129" s="7" t="s">
        <v>60</v>
      </c>
      <c r="H1129" s="28"/>
      <c r="I1129" s="30"/>
      <c r="J1129" s="31" t="str">
        <f t="shared" si="137"/>
        <v>20232闽AU8195</v>
      </c>
    </row>
    <row r="1130" customFormat="1" ht="20.1" customHeight="1" spans="1:10">
      <c r="A1130" s="4">
        <f t="shared" si="138"/>
        <v>1129</v>
      </c>
      <c r="B1130" s="23">
        <v>44983</v>
      </c>
      <c r="C1130" s="5">
        <v>121017</v>
      </c>
      <c r="D1130" s="6" t="s">
        <v>71</v>
      </c>
      <c r="E1130" s="25">
        <v>3</v>
      </c>
      <c r="F1130" s="26">
        <f>IFERROR(IF(VLOOKUP(C1130,水车基础信息!B$2:F$10,5,0)=0,"输入水车基础数据",VLOOKUP(C1130,水车基础信息!B$2:F$10,5,0)*E1130),"输入水车基础数据")</f>
        <v>30.435</v>
      </c>
      <c r="G1130" s="7" t="s">
        <v>60</v>
      </c>
      <c r="H1130" s="28"/>
      <c r="I1130" s="30" t="s">
        <v>673</v>
      </c>
      <c r="J1130" s="31" t="str">
        <f t="shared" si="137"/>
        <v>20232闽AU8195</v>
      </c>
    </row>
    <row r="1131" customFormat="1" ht="20.1" customHeight="1" spans="1:10">
      <c r="A1131" s="4">
        <f t="shared" si="138"/>
        <v>1130</v>
      </c>
      <c r="B1131" s="23">
        <v>44984</v>
      </c>
      <c r="C1131" s="5">
        <v>121017</v>
      </c>
      <c r="D1131" s="6" t="s">
        <v>71</v>
      </c>
      <c r="E1131" s="25">
        <v>2</v>
      </c>
      <c r="F1131" s="26">
        <f>IFERROR(IF(VLOOKUP(C1131,水车基础信息!B$2:F$10,5,0)=0,"输入水车基础数据",VLOOKUP(C1131,水车基础信息!B$2:F$10,5,0)*E1131),"输入水车基础数据")</f>
        <v>20.29</v>
      </c>
      <c r="G1131" s="7" t="s">
        <v>60</v>
      </c>
      <c r="H1131" s="28"/>
      <c r="I1131" s="30"/>
      <c r="J1131" s="31" t="str">
        <f t="shared" si="137"/>
        <v>20232闽AU8195</v>
      </c>
    </row>
    <row r="1132" customFormat="1" ht="20.1" customHeight="1" spans="1:10">
      <c r="A1132" s="4">
        <f t="shared" si="138"/>
        <v>1131</v>
      </c>
      <c r="B1132" s="23">
        <v>44985</v>
      </c>
      <c r="C1132" s="5">
        <v>121017</v>
      </c>
      <c r="D1132" s="6" t="s">
        <v>71</v>
      </c>
      <c r="E1132" s="25">
        <v>2</v>
      </c>
      <c r="F1132" s="26">
        <f>IFERROR(IF(VLOOKUP(C1132,水车基础信息!B$2:F$10,5,0)=0,"输入水车基础数据",VLOOKUP(C1132,水车基础信息!B$2:F$10,5,0)*E1132),"输入水车基础数据")</f>
        <v>20.29</v>
      </c>
      <c r="G1132" s="7" t="s">
        <v>60</v>
      </c>
      <c r="H1132" s="28"/>
      <c r="I1132" s="30"/>
      <c r="J1132" s="31" t="str">
        <f t="shared" si="137"/>
        <v>20232闽AU8195</v>
      </c>
    </row>
    <row r="1133" customFormat="1" ht="20.1" customHeight="1" spans="1:10">
      <c r="A1133" s="4">
        <f t="shared" si="138"/>
        <v>1132</v>
      </c>
      <c r="B1133" s="23">
        <v>44958</v>
      </c>
      <c r="C1133" s="34">
        <v>121019</v>
      </c>
      <c r="D1133" s="32" t="s">
        <v>72</v>
      </c>
      <c r="E1133" s="25">
        <v>4</v>
      </c>
      <c r="F1133" s="26">
        <f>IFERROR(IF(VLOOKUP(C1133,水车基础信息!B$2:F$10,5,0)=0,"输入水车基础数据",VLOOKUP(C1133,水车基础信息!B$2:F$10,5,0)*E1133),"输入水车基础数据")</f>
        <v>40.58</v>
      </c>
      <c r="G1133" s="33" t="s">
        <v>73</v>
      </c>
      <c r="H1133" s="28"/>
      <c r="I1133" s="30"/>
      <c r="J1133" s="31" t="str">
        <f t="shared" si="137"/>
        <v>20232闽AU9653</v>
      </c>
    </row>
    <row r="1134" customFormat="1" ht="20.1" customHeight="1" spans="1:10">
      <c r="A1134" s="4">
        <f t="shared" si="138"/>
        <v>1133</v>
      </c>
      <c r="B1134" s="23">
        <v>44959</v>
      </c>
      <c r="C1134" s="34">
        <v>121020</v>
      </c>
      <c r="D1134" s="32" t="s">
        <v>72</v>
      </c>
      <c r="E1134" s="25">
        <v>5</v>
      </c>
      <c r="F1134" s="26">
        <f>IFERROR(IF(VLOOKUP(C1134,水车基础信息!B$2:F$10,5,0)=0,"输入水车基础数据",VLOOKUP(C1134,水车基础信息!B$2:F$10,5,0)*E1134),"输入水车基础数据")</f>
        <v>50.725</v>
      </c>
      <c r="G1134" s="33" t="s">
        <v>73</v>
      </c>
      <c r="H1134" s="28"/>
      <c r="I1134" s="30"/>
      <c r="J1134" s="31" t="str">
        <f t="shared" si="137"/>
        <v>20232闽AU9653</v>
      </c>
    </row>
    <row r="1135" customFormat="1" ht="20.1" customHeight="1" spans="1:10">
      <c r="A1135" s="4">
        <f t="shared" si="138"/>
        <v>1134</v>
      </c>
      <c r="B1135" s="23">
        <v>44960</v>
      </c>
      <c r="C1135" s="34">
        <v>121021</v>
      </c>
      <c r="D1135" s="32" t="s">
        <v>72</v>
      </c>
      <c r="E1135" s="25">
        <v>5</v>
      </c>
      <c r="F1135" s="26">
        <f>IFERROR(IF(VLOOKUP(C1135,水车基础信息!B$2:F$10,5,0)=0,"输入水车基础数据",VLOOKUP(C1135,水车基础信息!B$2:F$10,5,0)*E1135),"输入水车基础数据")</f>
        <v>50.725</v>
      </c>
      <c r="G1135" s="33" t="s">
        <v>73</v>
      </c>
      <c r="H1135" s="28"/>
      <c r="I1135" s="30"/>
      <c r="J1135" s="31" t="str">
        <f t="shared" si="137"/>
        <v>20232闽AU9653</v>
      </c>
    </row>
    <row r="1136" customFormat="1" ht="20.1" customHeight="1" spans="1:10">
      <c r="A1136" s="4">
        <f t="shared" si="138"/>
        <v>1135</v>
      </c>
      <c r="B1136" s="23">
        <v>44961</v>
      </c>
      <c r="C1136" s="34">
        <v>121019</v>
      </c>
      <c r="D1136" s="32" t="s">
        <v>72</v>
      </c>
      <c r="E1136" s="25">
        <v>4</v>
      </c>
      <c r="F1136" s="26">
        <f>IFERROR(IF(VLOOKUP(C1136,水车基础信息!B$2:F$10,5,0)=0,"输入水车基础数据",VLOOKUP(C1136,水车基础信息!B$2:F$10,5,0)*E1136),"输入水车基础数据")</f>
        <v>40.58</v>
      </c>
      <c r="G1136" s="33" t="s">
        <v>73</v>
      </c>
      <c r="H1136" s="28"/>
      <c r="I1136" s="30"/>
      <c r="J1136" s="31" t="str">
        <f t="shared" si="137"/>
        <v>20232闽AU9653</v>
      </c>
    </row>
    <row r="1137" customFormat="1" ht="20.1" customHeight="1" spans="1:10">
      <c r="A1137" s="4">
        <f t="shared" si="138"/>
        <v>1136</v>
      </c>
      <c r="B1137" s="23">
        <v>44962</v>
      </c>
      <c r="C1137" s="34">
        <v>121019</v>
      </c>
      <c r="D1137" s="32" t="s">
        <v>72</v>
      </c>
      <c r="E1137" s="25">
        <v>0</v>
      </c>
      <c r="F1137" s="26">
        <f>IFERROR(IF(VLOOKUP(C1137,水车基础信息!B$2:F$10,5,0)=0,"输入水车基础数据",VLOOKUP(C1137,水车基础信息!B$2:F$10,5,0)*E1137),"输入水车基础数据")</f>
        <v>0</v>
      </c>
      <c r="G1137" s="33" t="s">
        <v>73</v>
      </c>
      <c r="H1137" s="28"/>
      <c r="I1137" s="30" t="s">
        <v>672</v>
      </c>
      <c r="J1137" s="31" t="str">
        <f t="shared" si="137"/>
        <v>20232闽AU9653</v>
      </c>
    </row>
    <row r="1138" customFormat="1" ht="20.1" customHeight="1" spans="1:10">
      <c r="A1138" s="4">
        <f t="shared" ref="A1138:A1147" si="139">ROW()-1</f>
        <v>1137</v>
      </c>
      <c r="B1138" s="23">
        <v>44963</v>
      </c>
      <c r="C1138" s="34">
        <v>121019</v>
      </c>
      <c r="D1138" s="32" t="s">
        <v>72</v>
      </c>
      <c r="E1138" s="25">
        <v>5</v>
      </c>
      <c r="F1138" s="26">
        <f>IFERROR(IF(VLOOKUP(C1138,水车基础信息!B$2:F$10,5,0)=0,"输入水车基础数据",VLOOKUP(C1138,水车基础信息!B$2:F$10,5,0)*E1138),"输入水车基础数据")</f>
        <v>50.725</v>
      </c>
      <c r="G1138" s="33" t="s">
        <v>73</v>
      </c>
      <c r="H1138" s="28"/>
      <c r="I1138" s="30"/>
      <c r="J1138" s="31" t="str">
        <f t="shared" si="137"/>
        <v>20232闽AU9653</v>
      </c>
    </row>
    <row r="1139" customFormat="1" ht="20.1" customHeight="1" spans="1:10">
      <c r="A1139" s="4">
        <f t="shared" si="139"/>
        <v>1138</v>
      </c>
      <c r="B1139" s="23">
        <v>44964</v>
      </c>
      <c r="C1139" s="34">
        <v>121019</v>
      </c>
      <c r="D1139" s="32" t="s">
        <v>72</v>
      </c>
      <c r="E1139" s="25">
        <v>8</v>
      </c>
      <c r="F1139" s="26">
        <f>IFERROR(IF(VLOOKUP(C1139,水车基础信息!B$2:F$10,5,0)=0,"输入水车基础数据",VLOOKUP(C1139,水车基础信息!B$2:F$10,5,0)*E1139),"输入水车基础数据")</f>
        <v>81.16</v>
      </c>
      <c r="G1139" s="33" t="s">
        <v>73</v>
      </c>
      <c r="H1139" s="28"/>
      <c r="I1139" s="30" t="s">
        <v>671</v>
      </c>
      <c r="J1139" s="31" t="str">
        <f t="shared" si="137"/>
        <v>20232闽AU9653</v>
      </c>
    </row>
    <row r="1140" customFormat="1" ht="20.1" customHeight="1" spans="1:10">
      <c r="A1140" s="4">
        <f t="shared" si="139"/>
        <v>1139</v>
      </c>
      <c r="B1140" s="23">
        <v>44965</v>
      </c>
      <c r="C1140" s="34">
        <v>121019</v>
      </c>
      <c r="D1140" s="32" t="s">
        <v>72</v>
      </c>
      <c r="E1140" s="25">
        <v>5</v>
      </c>
      <c r="F1140" s="26">
        <f>IFERROR(IF(VLOOKUP(C1140,水车基础信息!B$2:F$10,5,0)=0,"输入水车基础数据",VLOOKUP(C1140,水车基础信息!B$2:F$10,5,0)*E1140),"输入水车基础数据")</f>
        <v>50.725</v>
      </c>
      <c r="G1140" s="33" t="s">
        <v>73</v>
      </c>
      <c r="H1140" s="28"/>
      <c r="I1140" s="30"/>
      <c r="J1140" s="31" t="str">
        <f t="shared" si="137"/>
        <v>20232闽AU9653</v>
      </c>
    </row>
    <row r="1141" customFormat="1" ht="20.1" customHeight="1" spans="1:10">
      <c r="A1141" s="4">
        <f t="shared" si="139"/>
        <v>1140</v>
      </c>
      <c r="B1141" s="23">
        <v>44966</v>
      </c>
      <c r="C1141" s="34">
        <v>121019</v>
      </c>
      <c r="D1141" s="32" t="s">
        <v>72</v>
      </c>
      <c r="E1141" s="25">
        <v>4</v>
      </c>
      <c r="F1141" s="26">
        <f>IFERROR(IF(VLOOKUP(C1141,水车基础信息!B$2:F$10,5,0)=0,"输入水车基础数据",VLOOKUP(C1141,水车基础信息!B$2:F$10,5,0)*E1141),"输入水车基础数据")</f>
        <v>40.58</v>
      </c>
      <c r="G1141" s="33" t="s">
        <v>73</v>
      </c>
      <c r="H1141" s="28"/>
      <c r="I1141" s="30" t="s">
        <v>680</v>
      </c>
      <c r="J1141" s="31" t="str">
        <f t="shared" si="137"/>
        <v>20232闽AU9653</v>
      </c>
    </row>
    <row r="1142" customFormat="1" ht="20.1" customHeight="1" spans="1:10">
      <c r="A1142" s="4">
        <f t="shared" si="139"/>
        <v>1141</v>
      </c>
      <c r="B1142" s="23">
        <v>44967</v>
      </c>
      <c r="C1142" s="34">
        <v>121019</v>
      </c>
      <c r="D1142" s="32" t="s">
        <v>72</v>
      </c>
      <c r="E1142" s="25">
        <v>5</v>
      </c>
      <c r="F1142" s="26">
        <f>IFERROR(IF(VLOOKUP(C1142,水车基础信息!B$2:F$10,5,0)=0,"输入水车基础数据",VLOOKUP(C1142,水车基础信息!B$2:F$10,5,0)*E1142),"输入水车基础数据")</f>
        <v>50.725</v>
      </c>
      <c r="G1142" s="33" t="s">
        <v>73</v>
      </c>
      <c r="H1142" s="28"/>
      <c r="I1142" s="30"/>
      <c r="J1142" s="31" t="str">
        <f t="shared" si="137"/>
        <v>20232闽AU9653</v>
      </c>
    </row>
    <row r="1143" customFormat="1" ht="20.1" customHeight="1" spans="1:10">
      <c r="A1143" s="4">
        <f t="shared" si="139"/>
        <v>1142</v>
      </c>
      <c r="B1143" s="23">
        <v>44968</v>
      </c>
      <c r="C1143" s="34">
        <v>121019</v>
      </c>
      <c r="D1143" s="32" t="s">
        <v>72</v>
      </c>
      <c r="E1143" s="25">
        <v>6</v>
      </c>
      <c r="F1143" s="26">
        <f>IFERROR(IF(VLOOKUP(C1143,水车基础信息!B$2:F$10,5,0)=0,"输入水车基础数据",VLOOKUP(C1143,水车基础信息!B$2:F$10,5,0)*E1143),"输入水车基础数据")</f>
        <v>60.87</v>
      </c>
      <c r="G1143" s="33" t="s">
        <v>73</v>
      </c>
      <c r="H1143" s="28"/>
      <c r="I1143" s="30"/>
      <c r="J1143" s="31" t="str">
        <f t="shared" si="137"/>
        <v>20232闽AU9653</v>
      </c>
    </row>
    <row r="1144" customFormat="1" ht="20.1" customHeight="1" spans="1:10">
      <c r="A1144" s="4">
        <f t="shared" si="139"/>
        <v>1143</v>
      </c>
      <c r="B1144" s="23">
        <v>44969</v>
      </c>
      <c r="C1144" s="34">
        <v>121019</v>
      </c>
      <c r="D1144" s="32" t="s">
        <v>72</v>
      </c>
      <c r="E1144" s="25">
        <v>5</v>
      </c>
      <c r="F1144" s="26">
        <f>IFERROR(IF(VLOOKUP(C1144,水车基础信息!B$2:F$10,5,0)=0,"输入水车基础数据",VLOOKUP(C1144,水车基础信息!B$2:F$10,5,0)*E1144),"输入水车基础数据")</f>
        <v>50.725</v>
      </c>
      <c r="G1144" s="33" t="s">
        <v>73</v>
      </c>
      <c r="H1144" s="28"/>
      <c r="I1144" s="30"/>
      <c r="J1144" s="31" t="str">
        <f t="shared" si="137"/>
        <v>20232闽AU9653</v>
      </c>
    </row>
    <row r="1145" customFormat="1" ht="20.1" customHeight="1" spans="1:10">
      <c r="A1145" s="4">
        <f t="shared" si="139"/>
        <v>1144</v>
      </c>
      <c r="B1145" s="23">
        <v>44970</v>
      </c>
      <c r="C1145" s="34">
        <v>121019</v>
      </c>
      <c r="D1145" s="32" t="s">
        <v>72</v>
      </c>
      <c r="E1145" s="25">
        <v>7</v>
      </c>
      <c r="F1145" s="26">
        <f>IFERROR(IF(VLOOKUP(C1145,水车基础信息!B$2:F$10,5,0)=0,"输入水车基础数据",VLOOKUP(C1145,水车基础信息!B$2:F$10,5,0)*E1145),"输入水车基础数据")</f>
        <v>71.015</v>
      </c>
      <c r="G1145" s="33" t="s">
        <v>73</v>
      </c>
      <c r="H1145" s="28"/>
      <c r="I1145" s="30" t="s">
        <v>673</v>
      </c>
      <c r="J1145" s="31" t="str">
        <f t="shared" si="137"/>
        <v>20232闽AU9653</v>
      </c>
    </row>
    <row r="1146" customFormat="1" ht="20.1" customHeight="1" spans="1:10">
      <c r="A1146" s="4">
        <f t="shared" si="139"/>
        <v>1145</v>
      </c>
      <c r="B1146" s="23">
        <v>44971</v>
      </c>
      <c r="C1146" s="34">
        <v>121019</v>
      </c>
      <c r="D1146" s="32" t="s">
        <v>72</v>
      </c>
      <c r="E1146" s="25">
        <v>5</v>
      </c>
      <c r="F1146" s="26">
        <f>IFERROR(IF(VLOOKUP(C1146,水车基础信息!B$2:F$10,5,0)=0,"输入水车基础数据",VLOOKUP(C1146,水车基础信息!B$2:F$10,5,0)*E1146),"输入水车基础数据")</f>
        <v>50.725</v>
      </c>
      <c r="G1146" s="33" t="s">
        <v>73</v>
      </c>
      <c r="H1146" s="28"/>
      <c r="I1146" s="30"/>
      <c r="J1146" s="31" t="str">
        <f t="shared" si="137"/>
        <v>20232闽AU9653</v>
      </c>
    </row>
    <row r="1147" customFormat="1" ht="20.1" customHeight="1" spans="1:10">
      <c r="A1147" s="4">
        <f t="shared" si="139"/>
        <v>1146</v>
      </c>
      <c r="B1147" s="23">
        <v>44972</v>
      </c>
      <c r="C1147" s="34">
        <v>121019</v>
      </c>
      <c r="D1147" s="32" t="s">
        <v>72</v>
      </c>
      <c r="E1147" s="25">
        <v>5</v>
      </c>
      <c r="F1147" s="26">
        <f>IFERROR(IF(VLOOKUP(C1147,水车基础信息!B$2:F$10,5,0)=0,"输入水车基础数据",VLOOKUP(C1147,水车基础信息!B$2:F$10,5,0)*E1147),"输入水车基础数据")</f>
        <v>50.725</v>
      </c>
      <c r="G1147" s="33" t="s">
        <v>73</v>
      </c>
      <c r="H1147" s="28"/>
      <c r="I1147" s="30"/>
      <c r="J1147" s="31" t="str">
        <f t="shared" si="137"/>
        <v>20232闽AU9653</v>
      </c>
    </row>
    <row r="1148" customFormat="1" ht="20.1" customHeight="1" spans="1:10">
      <c r="A1148" s="4">
        <f t="shared" ref="A1148:A1157" si="140">ROW()-1</f>
        <v>1147</v>
      </c>
      <c r="B1148" s="23">
        <v>44973</v>
      </c>
      <c r="C1148" s="34">
        <v>121019</v>
      </c>
      <c r="D1148" s="32" t="s">
        <v>72</v>
      </c>
      <c r="E1148" s="25">
        <v>7</v>
      </c>
      <c r="F1148" s="26">
        <f>IFERROR(IF(VLOOKUP(C1148,水车基础信息!B$2:F$10,5,0)=0,"输入水车基础数据",VLOOKUP(C1148,水车基础信息!B$2:F$10,5,0)*E1148),"输入水车基础数据")</f>
        <v>71.015</v>
      </c>
      <c r="G1148" s="33" t="s">
        <v>73</v>
      </c>
      <c r="H1148" s="28"/>
      <c r="I1148" s="30" t="s">
        <v>673</v>
      </c>
      <c r="J1148" s="31" t="str">
        <f t="shared" si="137"/>
        <v>20232闽AU9653</v>
      </c>
    </row>
    <row r="1149" customFormat="1" ht="20.1" customHeight="1" spans="1:10">
      <c r="A1149" s="4">
        <f t="shared" si="140"/>
        <v>1148</v>
      </c>
      <c r="B1149" s="23">
        <v>44974</v>
      </c>
      <c r="C1149" s="34">
        <v>121019</v>
      </c>
      <c r="D1149" s="32" t="s">
        <v>72</v>
      </c>
      <c r="E1149" s="25">
        <v>5</v>
      </c>
      <c r="F1149" s="26">
        <f>IFERROR(IF(VLOOKUP(C1149,水车基础信息!B$2:F$10,5,0)=0,"输入水车基础数据",VLOOKUP(C1149,水车基础信息!B$2:F$10,5,0)*E1149),"输入水车基础数据")</f>
        <v>50.725</v>
      </c>
      <c r="G1149" s="33" t="s">
        <v>73</v>
      </c>
      <c r="H1149" s="28"/>
      <c r="I1149" s="30"/>
      <c r="J1149" s="31" t="str">
        <f t="shared" si="137"/>
        <v>20232闽AU9653</v>
      </c>
    </row>
    <row r="1150" customFormat="1" ht="20.1" customHeight="1" spans="1:10">
      <c r="A1150" s="4">
        <f t="shared" si="140"/>
        <v>1149</v>
      </c>
      <c r="B1150" s="23">
        <v>44975</v>
      </c>
      <c r="C1150" s="34">
        <v>121019</v>
      </c>
      <c r="D1150" s="32" t="s">
        <v>72</v>
      </c>
      <c r="E1150" s="25">
        <v>6</v>
      </c>
      <c r="F1150" s="26">
        <f>IFERROR(IF(VLOOKUP(C1150,水车基础信息!B$2:F$10,5,0)=0,"输入水车基础数据",VLOOKUP(C1150,水车基础信息!B$2:F$10,5,0)*E1150),"输入水车基础数据")</f>
        <v>60.87</v>
      </c>
      <c r="G1150" s="33" t="s">
        <v>73</v>
      </c>
      <c r="H1150" s="28"/>
      <c r="I1150" s="30"/>
      <c r="J1150" s="31" t="str">
        <f t="shared" si="137"/>
        <v>20232闽AU9653</v>
      </c>
    </row>
    <row r="1151" customFormat="1" ht="20.1" customHeight="1" spans="1:10">
      <c r="A1151" s="4">
        <f t="shared" si="140"/>
        <v>1150</v>
      </c>
      <c r="B1151" s="23">
        <v>44976</v>
      </c>
      <c r="C1151" s="34">
        <v>121019</v>
      </c>
      <c r="D1151" s="32" t="s">
        <v>72</v>
      </c>
      <c r="E1151" s="25">
        <v>5</v>
      </c>
      <c r="F1151" s="26">
        <f>IFERROR(IF(VLOOKUP(C1151,水车基础信息!B$2:F$10,5,0)=0,"输入水车基础数据",VLOOKUP(C1151,水车基础信息!B$2:F$10,5,0)*E1151),"输入水车基础数据")</f>
        <v>50.725</v>
      </c>
      <c r="G1151" s="33" t="s">
        <v>73</v>
      </c>
      <c r="H1151" s="28"/>
      <c r="I1151" s="30"/>
      <c r="J1151" s="31" t="str">
        <f t="shared" si="137"/>
        <v>20232闽AU9653</v>
      </c>
    </row>
    <row r="1152" customFormat="1" ht="20.1" customHeight="1" spans="1:10">
      <c r="A1152" s="4">
        <f t="shared" si="140"/>
        <v>1151</v>
      </c>
      <c r="B1152" s="23">
        <v>44977</v>
      </c>
      <c r="C1152" s="34">
        <v>121019</v>
      </c>
      <c r="D1152" s="32" t="s">
        <v>72</v>
      </c>
      <c r="E1152" s="25">
        <v>6</v>
      </c>
      <c r="F1152" s="26">
        <f>IFERROR(IF(VLOOKUP(C1152,水车基础信息!B$2:F$10,5,0)=0,"输入水车基础数据",VLOOKUP(C1152,水车基础信息!B$2:F$10,5,0)*E1152),"输入水车基础数据")</f>
        <v>60.87</v>
      </c>
      <c r="G1152" s="33" t="s">
        <v>73</v>
      </c>
      <c r="H1152" s="28"/>
      <c r="I1152" s="30" t="s">
        <v>680</v>
      </c>
      <c r="J1152" s="31" t="str">
        <f t="shared" si="137"/>
        <v>20232闽AU9653</v>
      </c>
    </row>
    <row r="1153" customFormat="1" ht="20.1" customHeight="1" spans="1:10">
      <c r="A1153" s="4">
        <f t="shared" si="140"/>
        <v>1152</v>
      </c>
      <c r="B1153" s="23">
        <v>44978</v>
      </c>
      <c r="C1153" s="34">
        <v>121019</v>
      </c>
      <c r="D1153" s="32" t="s">
        <v>72</v>
      </c>
      <c r="E1153" s="25">
        <v>5</v>
      </c>
      <c r="F1153" s="26">
        <f>IFERROR(IF(VLOOKUP(C1153,水车基础信息!B$2:F$10,5,0)=0,"输入水车基础数据",VLOOKUP(C1153,水车基础信息!B$2:F$10,5,0)*E1153),"输入水车基础数据")</f>
        <v>50.725</v>
      </c>
      <c r="G1153" s="33" t="s">
        <v>73</v>
      </c>
      <c r="H1153" s="28"/>
      <c r="I1153" s="30"/>
      <c r="J1153" s="31" t="str">
        <f t="shared" si="137"/>
        <v>20232闽AU9653</v>
      </c>
    </row>
    <row r="1154" customFormat="1" ht="20.1" customHeight="1" spans="1:10">
      <c r="A1154" s="4">
        <f t="shared" si="140"/>
        <v>1153</v>
      </c>
      <c r="B1154" s="23">
        <v>44979</v>
      </c>
      <c r="C1154" s="34">
        <v>121019</v>
      </c>
      <c r="D1154" s="32" t="s">
        <v>72</v>
      </c>
      <c r="E1154" s="25">
        <v>7</v>
      </c>
      <c r="F1154" s="26">
        <f>IFERROR(IF(VLOOKUP(C1154,水车基础信息!B$2:F$10,5,0)=0,"输入水车基础数据",VLOOKUP(C1154,水车基础信息!B$2:F$10,5,0)*E1154),"输入水车基础数据")</f>
        <v>71.015</v>
      </c>
      <c r="G1154" s="33" t="s">
        <v>73</v>
      </c>
      <c r="H1154" s="28"/>
      <c r="I1154" s="30" t="s">
        <v>673</v>
      </c>
      <c r="J1154" s="31" t="str">
        <f t="shared" si="137"/>
        <v>20232闽AU9653</v>
      </c>
    </row>
    <row r="1155" customFormat="1" ht="20.1" customHeight="1" spans="1:10">
      <c r="A1155" s="4">
        <f t="shared" si="140"/>
        <v>1154</v>
      </c>
      <c r="B1155" s="23">
        <v>44980</v>
      </c>
      <c r="C1155" s="34">
        <v>121019</v>
      </c>
      <c r="D1155" s="32" t="s">
        <v>72</v>
      </c>
      <c r="E1155" s="25">
        <v>6</v>
      </c>
      <c r="F1155" s="26">
        <f>IFERROR(IF(VLOOKUP(C1155,水车基础信息!B$2:F$10,5,0)=0,"输入水车基础数据",VLOOKUP(C1155,水车基础信息!B$2:F$10,5,0)*E1155),"输入水车基础数据")</f>
        <v>60.87</v>
      </c>
      <c r="G1155" s="33" t="s">
        <v>73</v>
      </c>
      <c r="H1155" s="28"/>
      <c r="I1155" s="30"/>
      <c r="J1155" s="31" t="str">
        <f t="shared" si="137"/>
        <v>20232闽AU9653</v>
      </c>
    </row>
    <row r="1156" customFormat="1" ht="20.1" customHeight="1" spans="1:10">
      <c r="A1156" s="4">
        <f t="shared" si="140"/>
        <v>1155</v>
      </c>
      <c r="B1156" s="23">
        <v>44981</v>
      </c>
      <c r="C1156" s="34">
        <v>121019</v>
      </c>
      <c r="D1156" s="32" t="s">
        <v>72</v>
      </c>
      <c r="E1156" s="25">
        <v>6</v>
      </c>
      <c r="F1156" s="26">
        <f>IFERROR(IF(VLOOKUP(C1156,水车基础信息!B$2:F$10,5,0)=0,"输入水车基础数据",VLOOKUP(C1156,水车基础信息!B$2:F$10,5,0)*E1156),"输入水车基础数据")</f>
        <v>60.87</v>
      </c>
      <c r="G1156" s="33" t="s">
        <v>73</v>
      </c>
      <c r="H1156" s="28"/>
      <c r="I1156" s="30"/>
      <c r="J1156" s="31" t="str">
        <f t="shared" si="137"/>
        <v>20232闽AU9653</v>
      </c>
    </row>
    <row r="1157" customFormat="1" ht="20.1" customHeight="1" spans="1:10">
      <c r="A1157" s="4">
        <f t="shared" si="140"/>
        <v>1156</v>
      </c>
      <c r="B1157" s="23">
        <v>44982</v>
      </c>
      <c r="C1157" s="34">
        <v>121019</v>
      </c>
      <c r="D1157" s="32" t="s">
        <v>72</v>
      </c>
      <c r="E1157" s="25">
        <v>5</v>
      </c>
      <c r="F1157" s="26">
        <f>IFERROR(IF(VLOOKUP(C1157,水车基础信息!B$2:F$10,5,0)=0,"输入水车基础数据",VLOOKUP(C1157,水车基础信息!B$2:F$10,5,0)*E1157),"输入水车基础数据")</f>
        <v>50.725</v>
      </c>
      <c r="G1157" s="33" t="s">
        <v>73</v>
      </c>
      <c r="H1157" s="28"/>
      <c r="I1157" s="30"/>
      <c r="J1157" s="31" t="str">
        <f t="shared" si="137"/>
        <v>20232闽AU9653</v>
      </c>
    </row>
    <row r="1158" customFormat="1" ht="20.1" customHeight="1" spans="1:10">
      <c r="A1158" s="4">
        <f t="shared" ref="A1158:A1167" si="141">ROW()-1</f>
        <v>1157</v>
      </c>
      <c r="B1158" s="23">
        <v>44983</v>
      </c>
      <c r="C1158" s="34">
        <v>121019</v>
      </c>
      <c r="D1158" s="32" t="s">
        <v>72</v>
      </c>
      <c r="E1158" s="25">
        <v>5</v>
      </c>
      <c r="F1158" s="26">
        <f>IFERROR(IF(VLOOKUP(C1158,水车基础信息!B$2:F$10,5,0)=0,"输入水车基础数据",VLOOKUP(C1158,水车基础信息!B$2:F$10,5,0)*E1158),"输入水车基础数据")</f>
        <v>50.725</v>
      </c>
      <c r="G1158" s="33" t="s">
        <v>73</v>
      </c>
      <c r="H1158" s="28"/>
      <c r="I1158" s="30"/>
      <c r="J1158" s="31" t="str">
        <f t="shared" si="137"/>
        <v>20232闽AU9653</v>
      </c>
    </row>
    <row r="1159" customFormat="1" ht="20.1" customHeight="1" spans="1:10">
      <c r="A1159" s="4">
        <f t="shared" si="141"/>
        <v>1158</v>
      </c>
      <c r="B1159" s="23">
        <v>44984</v>
      </c>
      <c r="C1159" s="34">
        <v>121019</v>
      </c>
      <c r="D1159" s="32" t="s">
        <v>72</v>
      </c>
      <c r="E1159" s="25">
        <v>5</v>
      </c>
      <c r="F1159" s="26">
        <f>IFERROR(IF(VLOOKUP(C1159,水车基础信息!B$2:F$10,5,0)=0,"输入水车基础数据",VLOOKUP(C1159,水车基础信息!B$2:F$10,5,0)*E1159),"输入水车基础数据")</f>
        <v>50.725</v>
      </c>
      <c r="G1159" s="33" t="s">
        <v>73</v>
      </c>
      <c r="H1159" s="28"/>
      <c r="I1159" s="30"/>
      <c r="J1159" s="31" t="str">
        <f t="shared" si="137"/>
        <v>20232闽AU9653</v>
      </c>
    </row>
    <row r="1160" customFormat="1" ht="20.1" customHeight="1" spans="1:10">
      <c r="A1160" s="4">
        <f t="shared" si="141"/>
        <v>1159</v>
      </c>
      <c r="B1160" s="23">
        <v>44985</v>
      </c>
      <c r="C1160" s="34">
        <v>121019</v>
      </c>
      <c r="D1160" s="32" t="s">
        <v>72</v>
      </c>
      <c r="E1160" s="25">
        <v>6</v>
      </c>
      <c r="F1160" s="26">
        <f>IFERROR(IF(VLOOKUP(C1160,水车基础信息!B$2:F$10,5,0)=0,"输入水车基础数据",VLOOKUP(C1160,水车基础信息!B$2:F$10,5,0)*E1160),"输入水车基础数据")</f>
        <v>60.87</v>
      </c>
      <c r="G1160" s="33" t="s">
        <v>73</v>
      </c>
      <c r="H1160" s="28"/>
      <c r="I1160" s="30"/>
      <c r="J1160" s="31" t="str">
        <f t="shared" si="137"/>
        <v>20232闽AU9653</v>
      </c>
    </row>
    <row r="1161" customFormat="1" ht="20.1" customHeight="1" spans="1:10">
      <c r="A1161" s="4">
        <f t="shared" si="141"/>
        <v>1160</v>
      </c>
      <c r="B1161" s="23">
        <v>44958</v>
      </c>
      <c r="C1161" s="5">
        <v>121018</v>
      </c>
      <c r="D1161" s="6" t="s">
        <v>68</v>
      </c>
      <c r="E1161" s="25">
        <v>2</v>
      </c>
      <c r="F1161" s="26">
        <f>IFERROR(IF(VLOOKUP(C1161,水车基础信息!B$2:F$10,5,0)=0,"输入水车基础数据",VLOOKUP(C1161,水车基础信息!B$2:F$10,5,0)*E1161),"输入水车基础数据")</f>
        <v>20.29</v>
      </c>
      <c r="G1161" s="7" t="s">
        <v>695</v>
      </c>
      <c r="H1161" s="28"/>
      <c r="I1161" s="30" t="s">
        <v>673</v>
      </c>
      <c r="J1161" s="31" t="str">
        <f t="shared" si="137"/>
        <v>20232闽AU7993</v>
      </c>
    </row>
    <row r="1162" customFormat="1" ht="20.1" customHeight="1" spans="1:10">
      <c r="A1162" s="4">
        <f t="shared" si="141"/>
        <v>1161</v>
      </c>
      <c r="B1162" s="23">
        <v>44959</v>
      </c>
      <c r="C1162" s="5">
        <v>121018</v>
      </c>
      <c r="D1162" s="6" t="s">
        <v>68</v>
      </c>
      <c r="E1162" s="25">
        <v>2</v>
      </c>
      <c r="F1162" s="26">
        <f>IFERROR(IF(VLOOKUP(C1162,水车基础信息!B$2:F$10,5,0)=0,"输入水车基础数据",VLOOKUP(C1162,水车基础信息!B$2:F$10,5,0)*E1162),"输入水车基础数据")</f>
        <v>20.29</v>
      </c>
      <c r="G1162" s="7" t="s">
        <v>695</v>
      </c>
      <c r="H1162" s="28"/>
      <c r="I1162" s="30"/>
      <c r="J1162" s="31" t="str">
        <f t="shared" si="137"/>
        <v>20232闽AU7993</v>
      </c>
    </row>
    <row r="1163" customFormat="1" ht="20.1" customHeight="1" spans="1:10">
      <c r="A1163" s="4">
        <f t="shared" si="141"/>
        <v>1162</v>
      </c>
      <c r="B1163" s="23">
        <v>44960</v>
      </c>
      <c r="C1163" s="5">
        <v>121018</v>
      </c>
      <c r="D1163" s="6" t="s">
        <v>68</v>
      </c>
      <c r="E1163" s="25">
        <v>3</v>
      </c>
      <c r="F1163" s="26">
        <f>IFERROR(IF(VLOOKUP(C1163,水车基础信息!B$2:F$10,5,0)=0,"输入水车基础数据",VLOOKUP(C1163,水车基础信息!B$2:F$10,5,0)*E1163),"输入水车基础数据")</f>
        <v>30.435</v>
      </c>
      <c r="G1163" s="7" t="s">
        <v>695</v>
      </c>
      <c r="H1163" s="28"/>
      <c r="I1163" s="30" t="s">
        <v>671</v>
      </c>
      <c r="J1163" s="31" t="str">
        <f t="shared" si="137"/>
        <v>20232闽AU7993</v>
      </c>
    </row>
    <row r="1164" customFormat="1" ht="20.1" customHeight="1" spans="1:10">
      <c r="A1164" s="4">
        <f t="shared" si="141"/>
        <v>1163</v>
      </c>
      <c r="B1164" s="23">
        <v>44961</v>
      </c>
      <c r="C1164" s="5">
        <v>121018</v>
      </c>
      <c r="D1164" s="6" t="s">
        <v>68</v>
      </c>
      <c r="E1164" s="25">
        <v>2</v>
      </c>
      <c r="F1164" s="26">
        <f>IFERROR(IF(VLOOKUP(C1164,水车基础信息!B$2:F$10,5,0)=0,"输入水车基础数据",VLOOKUP(C1164,水车基础信息!B$2:F$10,5,0)*E1164),"输入水车基础数据")</f>
        <v>20.29</v>
      </c>
      <c r="G1164" s="7" t="s">
        <v>695</v>
      </c>
      <c r="H1164" s="28"/>
      <c r="I1164" s="30"/>
      <c r="J1164" s="31" t="str">
        <f t="shared" si="137"/>
        <v>20232闽AU7993</v>
      </c>
    </row>
    <row r="1165" customFormat="1" ht="20.1" customHeight="1" spans="1:10">
      <c r="A1165" s="4">
        <f t="shared" si="141"/>
        <v>1164</v>
      </c>
      <c r="B1165" s="23">
        <v>44962</v>
      </c>
      <c r="C1165" s="5">
        <v>121018</v>
      </c>
      <c r="D1165" s="6" t="s">
        <v>68</v>
      </c>
      <c r="E1165" s="25">
        <v>2</v>
      </c>
      <c r="F1165" s="26">
        <f>IFERROR(IF(VLOOKUP(C1165,水车基础信息!B$2:F$10,5,0)=0,"输入水车基础数据",VLOOKUP(C1165,水车基础信息!B$2:F$10,5,0)*E1165),"输入水车基础数据")</f>
        <v>20.29</v>
      </c>
      <c r="G1165" s="7" t="s">
        <v>695</v>
      </c>
      <c r="H1165" s="28"/>
      <c r="I1165" s="30"/>
      <c r="J1165" s="31" t="str">
        <f t="shared" si="137"/>
        <v>20232闽AU7993</v>
      </c>
    </row>
    <row r="1166" customFormat="1" ht="20.1" customHeight="1" spans="1:10">
      <c r="A1166" s="4">
        <f t="shared" si="141"/>
        <v>1165</v>
      </c>
      <c r="B1166" s="23">
        <v>44963</v>
      </c>
      <c r="C1166" s="5">
        <v>121018</v>
      </c>
      <c r="D1166" s="6" t="s">
        <v>68</v>
      </c>
      <c r="E1166" s="25">
        <v>3</v>
      </c>
      <c r="F1166" s="26">
        <f>IFERROR(IF(VLOOKUP(C1166,水车基础信息!B$2:F$10,5,0)=0,"输入水车基础数据",VLOOKUP(C1166,水车基础信息!B$2:F$10,5,0)*E1166),"输入水车基础数据")</f>
        <v>30.435</v>
      </c>
      <c r="G1166" s="7" t="s">
        <v>695</v>
      </c>
      <c r="H1166" s="28"/>
      <c r="I1166" s="30" t="s">
        <v>671</v>
      </c>
      <c r="J1166" s="31" t="str">
        <f t="shared" si="137"/>
        <v>20232闽AU7993</v>
      </c>
    </row>
    <row r="1167" customFormat="1" ht="20.1" customHeight="1" spans="1:10">
      <c r="A1167" s="4">
        <f t="shared" si="141"/>
        <v>1166</v>
      </c>
      <c r="B1167" s="23">
        <v>44964</v>
      </c>
      <c r="C1167" s="5">
        <v>121018</v>
      </c>
      <c r="D1167" s="6" t="s">
        <v>68</v>
      </c>
      <c r="E1167" s="25">
        <v>4</v>
      </c>
      <c r="F1167" s="26">
        <f>IFERROR(IF(VLOOKUP(C1167,水车基础信息!B$2:F$10,5,0)=0,"输入水车基础数据",VLOOKUP(C1167,水车基础信息!B$2:F$10,5,0)*E1167),"输入水车基础数据")</f>
        <v>40.58</v>
      </c>
      <c r="G1167" s="7" t="s">
        <v>695</v>
      </c>
      <c r="H1167" s="28"/>
      <c r="I1167" s="30" t="s">
        <v>673</v>
      </c>
      <c r="J1167" s="31" t="str">
        <f t="shared" si="137"/>
        <v>20232闽AU7993</v>
      </c>
    </row>
    <row r="1168" customFormat="1" ht="20.1" customHeight="1" spans="1:10">
      <c r="A1168" s="4">
        <f t="shared" ref="A1168:A1177" si="142">ROW()-1</f>
        <v>1167</v>
      </c>
      <c r="B1168" s="23">
        <v>44965</v>
      </c>
      <c r="C1168" s="5">
        <v>121018</v>
      </c>
      <c r="D1168" s="6" t="s">
        <v>68</v>
      </c>
      <c r="E1168" s="25">
        <v>4</v>
      </c>
      <c r="F1168" s="26">
        <f>IFERROR(IF(VLOOKUP(C1168,水车基础信息!B$2:F$10,5,0)=0,"输入水车基础数据",VLOOKUP(C1168,水车基础信息!B$2:F$10,5,0)*E1168),"输入水车基础数据")</f>
        <v>40.58</v>
      </c>
      <c r="G1168" s="7" t="s">
        <v>695</v>
      </c>
      <c r="H1168" s="28"/>
      <c r="I1168" s="30" t="s">
        <v>673</v>
      </c>
      <c r="J1168" s="31" t="str">
        <f t="shared" si="137"/>
        <v>20232闽AU7993</v>
      </c>
    </row>
    <row r="1169" customFormat="1" ht="20.1" customHeight="1" spans="1:10">
      <c r="A1169" s="4">
        <f t="shared" si="142"/>
        <v>1168</v>
      </c>
      <c r="B1169" s="23">
        <v>44966</v>
      </c>
      <c r="C1169" s="5">
        <v>121018</v>
      </c>
      <c r="D1169" s="6" t="s">
        <v>68</v>
      </c>
      <c r="E1169" s="25">
        <v>3</v>
      </c>
      <c r="F1169" s="26">
        <f>IFERROR(IF(VLOOKUP(C1169,水车基础信息!B$2:F$10,5,0)=0,"输入水车基础数据",VLOOKUP(C1169,水车基础信息!B$2:F$10,5,0)*E1169),"输入水车基础数据")</f>
        <v>30.435</v>
      </c>
      <c r="G1169" s="7" t="s">
        <v>695</v>
      </c>
      <c r="H1169" s="28"/>
      <c r="I1169" s="30"/>
      <c r="J1169" s="31" t="str">
        <f t="shared" si="137"/>
        <v>20232闽AU7993</v>
      </c>
    </row>
    <row r="1170" customFormat="1" ht="20.1" customHeight="1" spans="1:10">
      <c r="A1170" s="4">
        <f t="shared" si="142"/>
        <v>1169</v>
      </c>
      <c r="B1170" s="23">
        <v>44967</v>
      </c>
      <c r="C1170" s="5">
        <v>121018</v>
      </c>
      <c r="D1170" s="6" t="s">
        <v>68</v>
      </c>
      <c r="E1170" s="25">
        <v>5</v>
      </c>
      <c r="F1170" s="26">
        <f>IFERROR(IF(VLOOKUP(C1170,水车基础信息!B$2:F$10,5,0)=0,"输入水车基础数据",VLOOKUP(C1170,水车基础信息!B$2:F$10,5,0)*E1170),"输入水车基础数据")</f>
        <v>50.725</v>
      </c>
      <c r="G1170" s="7" t="s">
        <v>695</v>
      </c>
      <c r="H1170" s="28"/>
      <c r="I1170" s="30"/>
      <c r="J1170" s="31" t="str">
        <f t="shared" si="137"/>
        <v>20232闽AU7993</v>
      </c>
    </row>
    <row r="1171" customFormat="1" ht="20.1" customHeight="1" spans="1:10">
      <c r="A1171" s="4">
        <f t="shared" si="142"/>
        <v>1170</v>
      </c>
      <c r="B1171" s="23">
        <v>44968</v>
      </c>
      <c r="C1171" s="5">
        <v>121018</v>
      </c>
      <c r="D1171" s="6" t="s">
        <v>68</v>
      </c>
      <c r="E1171" s="25">
        <v>4</v>
      </c>
      <c r="F1171" s="26">
        <f>IFERROR(IF(VLOOKUP(C1171,水车基础信息!B$2:F$10,5,0)=0,"输入水车基础数据",VLOOKUP(C1171,水车基础信息!B$2:F$10,5,0)*E1171),"输入水车基础数据")</f>
        <v>40.58</v>
      </c>
      <c r="G1171" s="7" t="s">
        <v>695</v>
      </c>
      <c r="H1171" s="28"/>
      <c r="I1171" s="30"/>
      <c r="J1171" s="31" t="str">
        <f t="shared" si="137"/>
        <v>20232闽AU7993</v>
      </c>
    </row>
    <row r="1172" customFormat="1" ht="20.1" customHeight="1" spans="1:10">
      <c r="A1172" s="4">
        <f t="shared" si="142"/>
        <v>1171</v>
      </c>
      <c r="B1172" s="23">
        <v>44969</v>
      </c>
      <c r="C1172" s="5">
        <v>121018</v>
      </c>
      <c r="D1172" s="6" t="s">
        <v>68</v>
      </c>
      <c r="E1172" s="25">
        <v>4</v>
      </c>
      <c r="F1172" s="26">
        <f>IFERROR(IF(VLOOKUP(C1172,水车基础信息!B$2:F$10,5,0)=0,"输入水车基础数据",VLOOKUP(C1172,水车基础信息!B$2:F$10,5,0)*E1172),"输入水车基础数据")</f>
        <v>40.58</v>
      </c>
      <c r="G1172" s="7" t="s">
        <v>695</v>
      </c>
      <c r="H1172" s="28"/>
      <c r="I1172" s="30"/>
      <c r="J1172" s="31" t="str">
        <f t="shared" si="137"/>
        <v>20232闽AU7993</v>
      </c>
    </row>
    <row r="1173" customFormat="1" ht="20.1" customHeight="1" spans="1:10">
      <c r="A1173" s="4">
        <f t="shared" si="142"/>
        <v>1172</v>
      </c>
      <c r="B1173" s="23">
        <v>44970</v>
      </c>
      <c r="C1173" s="5">
        <v>121018</v>
      </c>
      <c r="D1173" s="6" t="s">
        <v>68</v>
      </c>
      <c r="E1173" s="25">
        <v>4</v>
      </c>
      <c r="F1173" s="26">
        <f>IFERROR(IF(VLOOKUP(C1173,水车基础信息!B$2:F$10,5,0)=0,"输入水车基础数据",VLOOKUP(C1173,水车基础信息!B$2:F$10,5,0)*E1173),"输入水车基础数据")</f>
        <v>40.58</v>
      </c>
      <c r="G1173" s="7" t="s">
        <v>695</v>
      </c>
      <c r="H1173" s="28"/>
      <c r="I1173" s="30"/>
      <c r="J1173" s="31" t="str">
        <f t="shared" si="137"/>
        <v>20232闽AU7993</v>
      </c>
    </row>
    <row r="1174" customFormat="1" ht="20.1" customHeight="1" spans="1:10">
      <c r="A1174" s="4">
        <f t="shared" si="142"/>
        <v>1173</v>
      </c>
      <c r="B1174" s="23">
        <v>44971</v>
      </c>
      <c r="C1174" s="5">
        <v>121018</v>
      </c>
      <c r="D1174" s="6" t="s">
        <v>68</v>
      </c>
      <c r="E1174" s="25">
        <v>5</v>
      </c>
      <c r="F1174" s="26">
        <f>IFERROR(IF(VLOOKUP(C1174,水车基础信息!B$2:F$10,5,0)=0,"输入水车基础数据",VLOOKUP(C1174,水车基础信息!B$2:F$10,5,0)*E1174),"输入水车基础数据")</f>
        <v>50.725</v>
      </c>
      <c r="G1174" s="7" t="s">
        <v>695</v>
      </c>
      <c r="H1174" s="28"/>
      <c r="I1174" s="30" t="s">
        <v>673</v>
      </c>
      <c r="J1174" s="31" t="str">
        <f t="shared" si="137"/>
        <v>20232闽AU7993</v>
      </c>
    </row>
    <row r="1175" customFormat="1" ht="20.1" customHeight="1" spans="1:10">
      <c r="A1175" s="4">
        <f t="shared" si="142"/>
        <v>1174</v>
      </c>
      <c r="B1175" s="23">
        <v>44972</v>
      </c>
      <c r="C1175" s="5">
        <v>121018</v>
      </c>
      <c r="D1175" s="6" t="s">
        <v>68</v>
      </c>
      <c r="E1175" s="25">
        <v>3</v>
      </c>
      <c r="F1175" s="26">
        <f>IFERROR(IF(VLOOKUP(C1175,水车基础信息!B$2:F$10,5,0)=0,"输入水车基础数据",VLOOKUP(C1175,水车基础信息!B$2:F$10,5,0)*E1175),"输入水车基础数据")</f>
        <v>30.435</v>
      </c>
      <c r="G1175" s="7" t="s">
        <v>695</v>
      </c>
      <c r="H1175" s="28"/>
      <c r="I1175" s="30"/>
      <c r="J1175" s="31" t="str">
        <f t="shared" si="137"/>
        <v>20232闽AU7993</v>
      </c>
    </row>
    <row r="1176" customFormat="1" ht="20.1" customHeight="1" spans="1:10">
      <c r="A1176" s="4">
        <f t="shared" si="142"/>
        <v>1175</v>
      </c>
      <c r="B1176" s="23">
        <v>44973</v>
      </c>
      <c r="C1176" s="5">
        <v>121018</v>
      </c>
      <c r="D1176" s="6" t="s">
        <v>68</v>
      </c>
      <c r="E1176" s="25">
        <v>5</v>
      </c>
      <c r="F1176" s="26">
        <f>IFERROR(IF(VLOOKUP(C1176,水车基础信息!B$2:F$10,5,0)=0,"输入水车基础数据",VLOOKUP(C1176,水车基础信息!B$2:F$10,5,0)*E1176),"输入水车基础数据")</f>
        <v>50.725</v>
      </c>
      <c r="G1176" s="7" t="s">
        <v>695</v>
      </c>
      <c r="H1176" s="28"/>
      <c r="I1176" s="30"/>
      <c r="J1176" s="31" t="str">
        <f t="shared" si="137"/>
        <v>20232闽AU7993</v>
      </c>
    </row>
    <row r="1177" customFormat="1" ht="20.1" customHeight="1" spans="1:10">
      <c r="A1177" s="4">
        <f t="shared" si="142"/>
        <v>1176</v>
      </c>
      <c r="B1177" s="23">
        <v>44974</v>
      </c>
      <c r="C1177" s="5">
        <v>121018</v>
      </c>
      <c r="D1177" s="6" t="s">
        <v>68</v>
      </c>
      <c r="E1177" s="25">
        <v>4</v>
      </c>
      <c r="F1177" s="26">
        <f>IFERROR(IF(VLOOKUP(C1177,水车基础信息!B$2:F$10,5,0)=0,"输入水车基础数据",VLOOKUP(C1177,水车基础信息!B$2:F$10,5,0)*E1177),"输入水车基础数据")</f>
        <v>40.58</v>
      </c>
      <c r="G1177" s="7" t="s">
        <v>695</v>
      </c>
      <c r="H1177" s="28"/>
      <c r="I1177" s="30"/>
      <c r="J1177" s="31" t="str">
        <f t="shared" si="137"/>
        <v>20232闽AU7993</v>
      </c>
    </row>
    <row r="1178" customFormat="1" ht="20.1" customHeight="1" spans="1:10">
      <c r="A1178" s="4">
        <f t="shared" ref="A1178:A1188" si="143">ROW()-1</f>
        <v>1177</v>
      </c>
      <c r="B1178" s="23">
        <v>44975</v>
      </c>
      <c r="C1178" s="5">
        <v>121018</v>
      </c>
      <c r="D1178" s="6" t="s">
        <v>68</v>
      </c>
      <c r="E1178" s="25">
        <v>3</v>
      </c>
      <c r="F1178" s="26">
        <f>IFERROR(IF(VLOOKUP(C1178,水车基础信息!B$2:F$10,5,0)=0,"输入水车基础数据",VLOOKUP(C1178,水车基础信息!B$2:F$10,5,0)*E1178),"输入水车基础数据")</f>
        <v>30.435</v>
      </c>
      <c r="G1178" s="7" t="s">
        <v>695</v>
      </c>
      <c r="H1178" s="28"/>
      <c r="I1178" s="30"/>
      <c r="J1178" s="31" t="str">
        <f t="shared" si="137"/>
        <v>20232闽AU7993</v>
      </c>
    </row>
    <row r="1179" customFormat="1" ht="20.1" customHeight="1" spans="1:10">
      <c r="A1179" s="4">
        <f t="shared" si="143"/>
        <v>1178</v>
      </c>
      <c r="B1179" s="23">
        <v>44976</v>
      </c>
      <c r="C1179" s="5">
        <v>121018</v>
      </c>
      <c r="D1179" s="6" t="s">
        <v>68</v>
      </c>
      <c r="E1179" s="25">
        <v>2</v>
      </c>
      <c r="F1179" s="26">
        <f>IFERROR(IF(VLOOKUP(C1179,水车基础信息!B$2:F$10,5,0)=0,"输入水车基础数据",VLOOKUP(C1179,水车基础信息!B$2:F$10,5,0)*E1179),"输入水车基础数据")</f>
        <v>20.29</v>
      </c>
      <c r="G1179" s="7" t="s">
        <v>695</v>
      </c>
      <c r="H1179" s="28"/>
      <c r="I1179" s="30"/>
      <c r="J1179" s="31" t="str">
        <f t="shared" si="137"/>
        <v>20232闽AU7993</v>
      </c>
    </row>
    <row r="1180" customFormat="1" ht="20.1" customHeight="1" spans="1:10">
      <c r="A1180" s="4">
        <f t="shared" si="143"/>
        <v>1179</v>
      </c>
      <c r="B1180" s="23">
        <v>44977</v>
      </c>
      <c r="C1180" s="5">
        <v>121018</v>
      </c>
      <c r="D1180" s="6" t="s">
        <v>68</v>
      </c>
      <c r="E1180" s="25">
        <v>3</v>
      </c>
      <c r="F1180" s="26">
        <f>IFERROR(IF(VLOOKUP(C1180,水车基础信息!B$2:F$10,5,0)=0,"输入水车基础数据",VLOOKUP(C1180,水车基础信息!B$2:F$10,5,0)*E1180),"输入水车基础数据")</f>
        <v>30.435</v>
      </c>
      <c r="G1180" s="7" t="s">
        <v>695</v>
      </c>
      <c r="H1180" s="28"/>
      <c r="I1180" s="30"/>
      <c r="J1180" s="31" t="str">
        <f t="shared" si="137"/>
        <v>20232闽AU7993</v>
      </c>
    </row>
    <row r="1181" customFormat="1" ht="20.1" customHeight="1" spans="1:10">
      <c r="A1181" s="4">
        <f t="shared" si="143"/>
        <v>1180</v>
      </c>
      <c r="B1181" s="23">
        <v>44978</v>
      </c>
      <c r="C1181" s="5">
        <v>121018</v>
      </c>
      <c r="D1181" s="6" t="s">
        <v>68</v>
      </c>
      <c r="E1181" s="25">
        <v>4</v>
      </c>
      <c r="F1181" s="26">
        <f>IFERROR(IF(VLOOKUP(C1181,水车基础信息!B$2:F$10,5,0)=0,"输入水车基础数据",VLOOKUP(C1181,水车基础信息!B$2:F$10,5,0)*E1181),"输入水车基础数据")</f>
        <v>40.58</v>
      </c>
      <c r="G1181" s="7" t="s">
        <v>695</v>
      </c>
      <c r="H1181" s="28"/>
      <c r="I1181" s="30"/>
      <c r="J1181" s="31" t="str">
        <f t="shared" si="137"/>
        <v>20232闽AU7993</v>
      </c>
    </row>
    <row r="1182" customFormat="1" ht="20.1" customHeight="1" spans="1:10">
      <c r="A1182" s="4">
        <f t="shared" si="143"/>
        <v>1181</v>
      </c>
      <c r="B1182" s="23">
        <v>44979</v>
      </c>
      <c r="C1182" s="5">
        <v>121018</v>
      </c>
      <c r="D1182" s="6" t="s">
        <v>68</v>
      </c>
      <c r="E1182" s="25">
        <v>5</v>
      </c>
      <c r="F1182" s="26">
        <f>IFERROR(IF(VLOOKUP(C1182,水车基础信息!B$2:F$10,5,0)=0,"输入水车基础数据",VLOOKUP(C1182,水车基础信息!B$2:F$10,5,0)*E1182),"输入水车基础数据")</f>
        <v>50.725</v>
      </c>
      <c r="G1182" s="7" t="s">
        <v>695</v>
      </c>
      <c r="H1182" s="28"/>
      <c r="I1182" s="30" t="s">
        <v>673</v>
      </c>
      <c r="J1182" s="31" t="str">
        <f t="shared" si="137"/>
        <v>20232闽AU7993</v>
      </c>
    </row>
    <row r="1183" customFormat="1" ht="20.1" customHeight="1" spans="1:10">
      <c r="A1183" s="4">
        <f t="shared" si="143"/>
        <v>1182</v>
      </c>
      <c r="B1183" s="23">
        <v>44980</v>
      </c>
      <c r="C1183" s="5">
        <v>121018</v>
      </c>
      <c r="D1183" s="6" t="s">
        <v>68</v>
      </c>
      <c r="E1183" s="25">
        <v>3</v>
      </c>
      <c r="F1183" s="26">
        <f>IFERROR(IF(VLOOKUP(C1183,水车基础信息!B$2:F$10,5,0)=0,"输入水车基础数据",VLOOKUP(C1183,水车基础信息!B$2:F$10,5,0)*E1183),"输入水车基础数据")</f>
        <v>30.435</v>
      </c>
      <c r="G1183" s="7" t="s">
        <v>695</v>
      </c>
      <c r="H1183" s="28"/>
      <c r="I1183" s="30"/>
      <c r="J1183" s="31" t="str">
        <f t="shared" si="137"/>
        <v>20232闽AU7993</v>
      </c>
    </row>
    <row r="1184" customFormat="1" ht="20.1" customHeight="1" spans="1:10">
      <c r="A1184" s="4">
        <f t="shared" si="143"/>
        <v>1183</v>
      </c>
      <c r="B1184" s="23">
        <v>44981</v>
      </c>
      <c r="C1184" s="5">
        <v>121018</v>
      </c>
      <c r="D1184" s="6" t="s">
        <v>68</v>
      </c>
      <c r="E1184" s="25">
        <v>2</v>
      </c>
      <c r="F1184" s="26">
        <f>IFERROR(IF(VLOOKUP(C1184,水车基础信息!B$2:F$10,5,0)=0,"输入水车基础数据",VLOOKUP(C1184,水车基础信息!B$2:F$10,5,0)*E1184),"输入水车基础数据")</f>
        <v>20.29</v>
      </c>
      <c r="G1184" s="7" t="s">
        <v>695</v>
      </c>
      <c r="H1184" s="28"/>
      <c r="I1184" s="30"/>
      <c r="J1184" s="31" t="str">
        <f t="shared" si="137"/>
        <v>20232闽AU7993</v>
      </c>
    </row>
    <row r="1185" customFormat="1" ht="20.1" customHeight="1" spans="1:10">
      <c r="A1185" s="4">
        <f t="shared" si="143"/>
        <v>1184</v>
      </c>
      <c r="B1185" s="23">
        <v>44982</v>
      </c>
      <c r="C1185" s="5">
        <v>121018</v>
      </c>
      <c r="D1185" s="6" t="s">
        <v>68</v>
      </c>
      <c r="E1185" s="25">
        <v>1</v>
      </c>
      <c r="F1185" s="26">
        <f>IFERROR(IF(VLOOKUP(C1185,水车基础信息!B$2:F$10,5,0)=0,"输入水车基础数据",VLOOKUP(C1185,水车基础信息!B$2:F$10,5,0)*E1185),"输入水车基础数据")</f>
        <v>10.145</v>
      </c>
      <c r="G1185" s="7" t="s">
        <v>695</v>
      </c>
      <c r="H1185" s="28"/>
      <c r="I1185" s="30"/>
      <c r="J1185" s="31" t="str">
        <f t="shared" si="137"/>
        <v>20232闽AU7993</v>
      </c>
    </row>
    <row r="1186" customFormat="1" ht="20.1" customHeight="1" spans="1:10">
      <c r="A1186" s="4">
        <f t="shared" si="143"/>
        <v>1185</v>
      </c>
      <c r="B1186" s="23">
        <v>44983</v>
      </c>
      <c r="C1186" s="5">
        <v>121018</v>
      </c>
      <c r="D1186" s="6" t="s">
        <v>68</v>
      </c>
      <c r="E1186" s="25">
        <v>2</v>
      </c>
      <c r="F1186" s="26">
        <f>IFERROR(IF(VLOOKUP(C1186,水车基础信息!B$2:F$10,5,0)=0,"输入水车基础数据",VLOOKUP(C1186,水车基础信息!B$2:F$10,5,0)*E1186),"输入水车基础数据")</f>
        <v>20.29</v>
      </c>
      <c r="G1186" s="7" t="s">
        <v>695</v>
      </c>
      <c r="H1186" s="28"/>
      <c r="I1186" s="30"/>
      <c r="J1186" s="31" t="str">
        <f t="shared" si="137"/>
        <v>20232闽AU7993</v>
      </c>
    </row>
    <row r="1187" customFormat="1" ht="20.1" customHeight="1" spans="1:10">
      <c r="A1187" s="4">
        <f t="shared" si="143"/>
        <v>1186</v>
      </c>
      <c r="B1187" s="23">
        <v>44984</v>
      </c>
      <c r="C1187" s="5">
        <v>121018</v>
      </c>
      <c r="D1187" s="6" t="s">
        <v>68</v>
      </c>
      <c r="E1187" s="25">
        <v>3</v>
      </c>
      <c r="F1187" s="26">
        <f>IFERROR(IF(VLOOKUP(C1187,水车基础信息!B$2:F$10,5,0)=0,"输入水车基础数据",VLOOKUP(C1187,水车基础信息!B$2:F$10,5,0)*E1187),"输入水车基础数据")</f>
        <v>30.435</v>
      </c>
      <c r="G1187" s="7" t="s">
        <v>695</v>
      </c>
      <c r="H1187" s="28"/>
      <c r="I1187" s="30"/>
      <c r="J1187" s="31" t="str">
        <f t="shared" ref="J1187:J1250" si="144">YEAR(B1187)&amp;MONTH(B1187)&amp;D1187</f>
        <v>20232闽AU7993</v>
      </c>
    </row>
    <row r="1188" customFormat="1" ht="20.1" customHeight="1" spans="1:10">
      <c r="A1188" s="4">
        <f t="shared" si="143"/>
        <v>1187</v>
      </c>
      <c r="B1188" s="23">
        <v>44985</v>
      </c>
      <c r="C1188" s="5">
        <v>121018</v>
      </c>
      <c r="D1188" s="6" t="s">
        <v>68</v>
      </c>
      <c r="E1188" s="25">
        <v>2</v>
      </c>
      <c r="F1188" s="26">
        <f>IFERROR(IF(VLOOKUP(C1188,水车基础信息!B$2:F$10,5,0)=0,"输入水车基础数据",VLOOKUP(C1188,水车基础信息!B$2:F$10,5,0)*E1188),"输入水车基础数据")</f>
        <v>20.29</v>
      </c>
      <c r="G1188" s="7" t="s">
        <v>695</v>
      </c>
      <c r="H1188" s="28"/>
      <c r="I1188" s="30"/>
      <c r="J1188" s="31" t="str">
        <f t="shared" si="144"/>
        <v>20232闽AU7993</v>
      </c>
    </row>
    <row r="1189" customFormat="1" ht="20.1" customHeight="1" spans="1:10">
      <c r="A1189" s="4">
        <f t="shared" ref="A1189:A1198" si="145">ROW()-1</f>
        <v>1188</v>
      </c>
      <c r="B1189" s="23">
        <v>44986</v>
      </c>
      <c r="C1189" s="5">
        <v>121020</v>
      </c>
      <c r="D1189" s="6" t="s">
        <v>74</v>
      </c>
      <c r="E1189" s="25">
        <v>8</v>
      </c>
      <c r="F1189" s="26">
        <f>IFERROR(IF(VLOOKUP(C1189,水车基础信息!B$2:F$10,5,0)=0,"输入水车基础数据",VLOOKUP(C1189,水车基础信息!B$2:F$10,5,0)*E1189),"输入水车基础数据")</f>
        <v>81.16</v>
      </c>
      <c r="G1189" s="7" t="s">
        <v>64</v>
      </c>
      <c r="H1189" s="28"/>
      <c r="I1189" s="30" t="s">
        <v>673</v>
      </c>
      <c r="J1189" s="31" t="str">
        <f t="shared" si="144"/>
        <v>20233闽AU9103</v>
      </c>
    </row>
    <row r="1190" customFormat="1" ht="20.1" customHeight="1" spans="1:10">
      <c r="A1190" s="4">
        <f t="shared" si="145"/>
        <v>1189</v>
      </c>
      <c r="B1190" s="23">
        <v>44987</v>
      </c>
      <c r="C1190" s="5">
        <v>121020</v>
      </c>
      <c r="D1190" s="6" t="s">
        <v>74</v>
      </c>
      <c r="E1190" s="25">
        <v>7</v>
      </c>
      <c r="F1190" s="26">
        <f>IFERROR(IF(VLOOKUP(C1190,水车基础信息!B$2:F$10,5,0)=0,"输入水车基础数据",VLOOKUP(C1190,水车基础信息!B$2:F$10,5,0)*E1190),"输入水车基础数据")</f>
        <v>71.015</v>
      </c>
      <c r="G1190" s="7" t="s">
        <v>64</v>
      </c>
      <c r="H1190" s="28"/>
      <c r="I1190" s="30" t="s">
        <v>680</v>
      </c>
      <c r="J1190" s="31" t="str">
        <f t="shared" si="144"/>
        <v>20233闽AU9103</v>
      </c>
    </row>
    <row r="1191" customFormat="1" ht="20.1" customHeight="1" spans="1:10">
      <c r="A1191" s="4">
        <f t="shared" si="145"/>
        <v>1190</v>
      </c>
      <c r="B1191" s="23">
        <v>44988</v>
      </c>
      <c r="C1191" s="5">
        <v>121020</v>
      </c>
      <c r="D1191" s="6" t="s">
        <v>74</v>
      </c>
      <c r="E1191" s="25">
        <v>7</v>
      </c>
      <c r="F1191" s="26">
        <f>IFERROR(IF(VLOOKUP(C1191,水车基础信息!B$2:F$10,5,0)=0,"输入水车基础数据",VLOOKUP(C1191,水车基础信息!B$2:F$10,5,0)*E1191),"输入水车基础数据")</f>
        <v>71.015</v>
      </c>
      <c r="G1191" s="7" t="s">
        <v>64</v>
      </c>
      <c r="H1191" s="28"/>
      <c r="I1191" s="30" t="s">
        <v>680</v>
      </c>
      <c r="J1191" s="31" t="str">
        <f t="shared" si="144"/>
        <v>20233闽AU9103</v>
      </c>
    </row>
    <row r="1192" customFormat="1" ht="20.1" customHeight="1" spans="1:10">
      <c r="A1192" s="4">
        <f t="shared" si="145"/>
        <v>1191</v>
      </c>
      <c r="B1192" s="23">
        <v>44989</v>
      </c>
      <c r="C1192" s="5">
        <v>121020</v>
      </c>
      <c r="D1192" s="6" t="s">
        <v>74</v>
      </c>
      <c r="E1192" s="25">
        <v>6</v>
      </c>
      <c r="F1192" s="26">
        <f>IFERROR(IF(VLOOKUP(C1192,水车基础信息!B$2:F$10,5,0)=0,"输入水车基础数据",VLOOKUP(C1192,水车基础信息!B$2:F$10,5,0)*E1192),"输入水车基础数据")</f>
        <v>60.87</v>
      </c>
      <c r="G1192" s="7" t="s">
        <v>64</v>
      </c>
      <c r="H1192" s="28"/>
      <c r="I1192" s="30"/>
      <c r="J1192" s="31" t="str">
        <f t="shared" si="144"/>
        <v>20233闽AU9103</v>
      </c>
    </row>
    <row r="1193" customFormat="1" ht="20.1" customHeight="1" spans="1:10">
      <c r="A1193" s="4">
        <f t="shared" si="145"/>
        <v>1192</v>
      </c>
      <c r="B1193" s="23">
        <v>44990</v>
      </c>
      <c r="C1193" s="5">
        <v>121020</v>
      </c>
      <c r="D1193" s="6" t="s">
        <v>74</v>
      </c>
      <c r="E1193" s="25">
        <v>6</v>
      </c>
      <c r="F1193" s="26">
        <f>IFERROR(IF(VLOOKUP(C1193,水车基础信息!B$2:F$10,5,0)=0,"输入水车基础数据",VLOOKUP(C1193,水车基础信息!B$2:F$10,5,0)*E1193),"输入水车基础数据")</f>
        <v>60.87</v>
      </c>
      <c r="G1193" s="7" t="s">
        <v>64</v>
      </c>
      <c r="H1193" s="28"/>
      <c r="I1193" s="30"/>
      <c r="J1193" s="31" t="str">
        <f t="shared" si="144"/>
        <v>20233闽AU9103</v>
      </c>
    </row>
    <row r="1194" customFormat="1" ht="20.1" customHeight="1" spans="1:10">
      <c r="A1194" s="4">
        <f t="shared" si="145"/>
        <v>1193</v>
      </c>
      <c r="B1194" s="23">
        <v>44991</v>
      </c>
      <c r="C1194" s="5">
        <v>121020</v>
      </c>
      <c r="D1194" s="6" t="s">
        <v>74</v>
      </c>
      <c r="E1194" s="25">
        <v>7</v>
      </c>
      <c r="F1194" s="26">
        <f>IFERROR(IF(VLOOKUP(C1194,水车基础信息!B$2:F$10,5,0)=0,"输入水车基础数据",VLOOKUP(C1194,水车基础信息!B$2:F$10,5,0)*E1194),"输入水车基础数据")</f>
        <v>71.015</v>
      </c>
      <c r="G1194" s="7" t="s">
        <v>64</v>
      </c>
      <c r="H1194" s="28"/>
      <c r="I1194" s="30" t="s">
        <v>680</v>
      </c>
      <c r="J1194" s="31" t="str">
        <f t="shared" si="144"/>
        <v>20233闽AU9103</v>
      </c>
    </row>
    <row r="1195" customFormat="1" ht="20.1" customHeight="1" spans="1:10">
      <c r="A1195" s="4">
        <f t="shared" si="145"/>
        <v>1194</v>
      </c>
      <c r="B1195" s="23">
        <v>44992</v>
      </c>
      <c r="C1195" s="5">
        <v>121020</v>
      </c>
      <c r="D1195" s="6" t="s">
        <v>74</v>
      </c>
      <c r="E1195" s="25">
        <v>7</v>
      </c>
      <c r="F1195" s="26">
        <f>IFERROR(IF(VLOOKUP(C1195,水车基础信息!B$2:F$10,5,0)=0,"输入水车基础数据",VLOOKUP(C1195,水车基础信息!B$2:F$10,5,0)*E1195),"输入水车基础数据")</f>
        <v>71.015</v>
      </c>
      <c r="G1195" s="7" t="s">
        <v>64</v>
      </c>
      <c r="H1195" s="28"/>
      <c r="I1195" s="30" t="s">
        <v>680</v>
      </c>
      <c r="J1195" s="31" t="str">
        <f t="shared" si="144"/>
        <v>20233闽AU9103</v>
      </c>
    </row>
    <row r="1196" customFormat="1" ht="20.1" customHeight="1" spans="1:10">
      <c r="A1196" s="4">
        <f t="shared" si="145"/>
        <v>1195</v>
      </c>
      <c r="B1196" s="23">
        <v>44993</v>
      </c>
      <c r="C1196" s="5">
        <v>121020</v>
      </c>
      <c r="D1196" s="6" t="s">
        <v>74</v>
      </c>
      <c r="E1196" s="25">
        <v>6</v>
      </c>
      <c r="F1196" s="26">
        <f>IFERROR(IF(VLOOKUP(C1196,水车基础信息!B$2:F$10,5,0)=0,"输入水车基础数据",VLOOKUP(C1196,水车基础信息!B$2:F$10,5,0)*E1196),"输入水车基础数据")</f>
        <v>60.87</v>
      </c>
      <c r="G1196" s="7" t="s">
        <v>64</v>
      </c>
      <c r="H1196" s="28"/>
      <c r="I1196" s="30"/>
      <c r="J1196" s="31" t="str">
        <f t="shared" si="144"/>
        <v>20233闽AU9103</v>
      </c>
    </row>
    <row r="1197" customFormat="1" ht="20.1" customHeight="1" spans="1:10">
      <c r="A1197" s="4">
        <f t="shared" si="145"/>
        <v>1196</v>
      </c>
      <c r="B1197" s="23">
        <v>44994</v>
      </c>
      <c r="C1197" s="5">
        <v>121020</v>
      </c>
      <c r="D1197" s="6" t="s">
        <v>74</v>
      </c>
      <c r="E1197" s="25">
        <v>6</v>
      </c>
      <c r="F1197" s="26">
        <f>IFERROR(IF(VLOOKUP(C1197,水车基础信息!B$2:F$10,5,0)=0,"输入水车基础数据",VLOOKUP(C1197,水车基础信息!B$2:F$10,5,0)*E1197),"输入水车基础数据")</f>
        <v>60.87</v>
      </c>
      <c r="G1197" s="7" t="s">
        <v>64</v>
      </c>
      <c r="H1197" s="28"/>
      <c r="I1197" s="30"/>
      <c r="J1197" s="31" t="str">
        <f t="shared" si="144"/>
        <v>20233闽AU9103</v>
      </c>
    </row>
    <row r="1198" customFormat="1" ht="20.1" customHeight="1" spans="1:10">
      <c r="A1198" s="4">
        <f t="shared" si="145"/>
        <v>1197</v>
      </c>
      <c r="B1198" s="23">
        <v>44995</v>
      </c>
      <c r="C1198" s="5">
        <v>121020</v>
      </c>
      <c r="D1198" s="6" t="s">
        <v>74</v>
      </c>
      <c r="E1198" s="25">
        <v>6</v>
      </c>
      <c r="F1198" s="26">
        <f>IFERROR(IF(VLOOKUP(C1198,水车基础信息!B$2:F$10,5,0)=0,"输入水车基础数据",VLOOKUP(C1198,水车基础信息!B$2:F$10,5,0)*E1198),"输入水车基础数据")</f>
        <v>60.87</v>
      </c>
      <c r="G1198" s="7" t="s">
        <v>64</v>
      </c>
      <c r="H1198" s="28"/>
      <c r="I1198" s="30"/>
      <c r="J1198" s="31" t="str">
        <f t="shared" si="144"/>
        <v>20233闽AU9103</v>
      </c>
    </row>
    <row r="1199" customFormat="1" ht="20.1" customHeight="1" spans="1:10">
      <c r="A1199" s="4">
        <f t="shared" ref="A1199:A1208" si="146">ROW()-1</f>
        <v>1198</v>
      </c>
      <c r="B1199" s="23">
        <v>44996</v>
      </c>
      <c r="C1199" s="5">
        <v>121020</v>
      </c>
      <c r="D1199" s="6" t="s">
        <v>74</v>
      </c>
      <c r="E1199" s="25">
        <v>6</v>
      </c>
      <c r="F1199" s="26">
        <f>IFERROR(IF(VLOOKUP(C1199,水车基础信息!B$2:F$10,5,0)=0,"输入水车基础数据",VLOOKUP(C1199,水车基础信息!B$2:F$10,5,0)*E1199),"输入水车基础数据")</f>
        <v>60.87</v>
      </c>
      <c r="G1199" s="7" t="s">
        <v>64</v>
      </c>
      <c r="H1199" s="28"/>
      <c r="I1199" s="30"/>
      <c r="J1199" s="31" t="str">
        <f t="shared" si="144"/>
        <v>20233闽AU9103</v>
      </c>
    </row>
    <row r="1200" customFormat="1" ht="20.1" customHeight="1" spans="1:10">
      <c r="A1200" s="4">
        <f t="shared" si="146"/>
        <v>1199</v>
      </c>
      <c r="B1200" s="23">
        <v>44997</v>
      </c>
      <c r="C1200" s="5">
        <v>121020</v>
      </c>
      <c r="D1200" s="6" t="s">
        <v>74</v>
      </c>
      <c r="E1200" s="25">
        <v>6</v>
      </c>
      <c r="F1200" s="26">
        <f>IFERROR(IF(VLOOKUP(C1200,水车基础信息!B$2:F$10,5,0)=0,"输入水车基础数据",VLOOKUP(C1200,水车基础信息!B$2:F$10,5,0)*E1200),"输入水车基础数据")</f>
        <v>60.87</v>
      </c>
      <c r="G1200" s="7" t="s">
        <v>64</v>
      </c>
      <c r="H1200" s="28"/>
      <c r="I1200" s="30"/>
      <c r="J1200" s="31" t="str">
        <f t="shared" si="144"/>
        <v>20233闽AU9103</v>
      </c>
    </row>
    <row r="1201" customFormat="1" ht="20.1" customHeight="1" spans="1:10">
      <c r="A1201" s="4">
        <f t="shared" si="146"/>
        <v>1200</v>
      </c>
      <c r="B1201" s="23">
        <v>44998</v>
      </c>
      <c r="C1201" s="5">
        <v>121020</v>
      </c>
      <c r="D1201" s="6" t="s">
        <v>74</v>
      </c>
      <c r="E1201" s="25">
        <v>7</v>
      </c>
      <c r="F1201" s="26">
        <f>IFERROR(IF(VLOOKUP(C1201,水车基础信息!B$2:F$10,5,0)=0,"输入水车基础数据",VLOOKUP(C1201,水车基础信息!B$2:F$10,5,0)*E1201),"输入水车基础数据")</f>
        <v>71.015</v>
      </c>
      <c r="G1201" s="7" t="s">
        <v>64</v>
      </c>
      <c r="H1201" s="28"/>
      <c r="I1201" s="30" t="s">
        <v>680</v>
      </c>
      <c r="J1201" s="31" t="str">
        <f t="shared" si="144"/>
        <v>20233闽AU9103</v>
      </c>
    </row>
    <row r="1202" customFormat="1" ht="20.1" customHeight="1" spans="1:10">
      <c r="A1202" s="4">
        <f t="shared" si="146"/>
        <v>1201</v>
      </c>
      <c r="B1202" s="23">
        <v>44999</v>
      </c>
      <c r="C1202" s="5">
        <v>121020</v>
      </c>
      <c r="D1202" s="6" t="s">
        <v>74</v>
      </c>
      <c r="E1202" s="25">
        <v>6</v>
      </c>
      <c r="F1202" s="26">
        <f>IFERROR(IF(VLOOKUP(C1202,水车基础信息!B$2:F$10,5,0)=0,"输入水车基础数据",VLOOKUP(C1202,水车基础信息!B$2:F$10,5,0)*E1202),"输入水车基础数据")</f>
        <v>60.87</v>
      </c>
      <c r="G1202" s="7" t="s">
        <v>64</v>
      </c>
      <c r="H1202" s="28"/>
      <c r="I1202" s="30"/>
      <c r="J1202" s="31" t="str">
        <f t="shared" si="144"/>
        <v>20233闽AU9103</v>
      </c>
    </row>
    <row r="1203" customFormat="1" ht="20.1" customHeight="1" spans="1:10">
      <c r="A1203" s="4">
        <f t="shared" si="146"/>
        <v>1202</v>
      </c>
      <c r="B1203" s="23">
        <v>45000</v>
      </c>
      <c r="C1203" s="5">
        <v>121020</v>
      </c>
      <c r="D1203" s="6" t="s">
        <v>74</v>
      </c>
      <c r="E1203" s="25">
        <v>4</v>
      </c>
      <c r="F1203" s="26">
        <f>IFERROR(IF(VLOOKUP(C1203,水车基础信息!B$2:F$10,5,0)=0,"输入水车基础数据",VLOOKUP(C1203,水车基础信息!B$2:F$10,5,0)*E1203),"输入水车基础数据")</f>
        <v>40.58</v>
      </c>
      <c r="G1203" s="7" t="s">
        <v>64</v>
      </c>
      <c r="H1203" s="28"/>
      <c r="I1203" s="30"/>
      <c r="J1203" s="31" t="str">
        <f t="shared" si="144"/>
        <v>20233闽AU9103</v>
      </c>
    </row>
    <row r="1204" customFormat="1" ht="20.1" customHeight="1" spans="1:10">
      <c r="A1204" s="4">
        <f t="shared" si="146"/>
        <v>1203</v>
      </c>
      <c r="B1204" s="23">
        <v>45001</v>
      </c>
      <c r="C1204" s="5">
        <v>121020</v>
      </c>
      <c r="D1204" s="6" t="s">
        <v>74</v>
      </c>
      <c r="E1204" s="25">
        <v>4</v>
      </c>
      <c r="F1204" s="26">
        <f>IFERROR(IF(VLOOKUP(C1204,水车基础信息!B$2:F$10,5,0)=0,"输入水车基础数据",VLOOKUP(C1204,水车基础信息!B$2:F$10,5,0)*E1204),"输入水车基础数据")</f>
        <v>40.58</v>
      </c>
      <c r="G1204" s="7" t="s">
        <v>64</v>
      </c>
      <c r="H1204" s="28"/>
      <c r="I1204" s="30"/>
      <c r="J1204" s="31" t="str">
        <f t="shared" si="144"/>
        <v>20233闽AU9103</v>
      </c>
    </row>
    <row r="1205" customFormat="1" ht="20.1" customHeight="1" spans="1:10">
      <c r="A1205" s="4">
        <f t="shared" si="146"/>
        <v>1204</v>
      </c>
      <c r="B1205" s="23">
        <v>45002</v>
      </c>
      <c r="C1205" s="5">
        <v>121020</v>
      </c>
      <c r="D1205" s="6" t="s">
        <v>74</v>
      </c>
      <c r="E1205" s="25">
        <v>6</v>
      </c>
      <c r="F1205" s="26">
        <f>IFERROR(IF(VLOOKUP(C1205,水车基础信息!B$2:F$10,5,0)=0,"输入水车基础数据",VLOOKUP(C1205,水车基础信息!B$2:F$10,5,0)*E1205),"输入水车基础数据")</f>
        <v>60.87</v>
      </c>
      <c r="G1205" s="7" t="s">
        <v>64</v>
      </c>
      <c r="H1205" s="28"/>
      <c r="I1205" s="30"/>
      <c r="J1205" s="31" t="str">
        <f t="shared" si="144"/>
        <v>20233闽AU9103</v>
      </c>
    </row>
    <row r="1206" customFormat="1" ht="20.1" customHeight="1" spans="1:10">
      <c r="A1206" s="4">
        <f t="shared" si="146"/>
        <v>1205</v>
      </c>
      <c r="B1206" s="23">
        <v>45003</v>
      </c>
      <c r="C1206" s="5">
        <v>121020</v>
      </c>
      <c r="D1206" s="6" t="s">
        <v>74</v>
      </c>
      <c r="E1206" s="25">
        <v>6</v>
      </c>
      <c r="F1206" s="26">
        <f>IFERROR(IF(VLOOKUP(C1206,水车基础信息!B$2:F$10,5,0)=0,"输入水车基础数据",VLOOKUP(C1206,水车基础信息!B$2:F$10,5,0)*E1206),"输入水车基础数据")</f>
        <v>60.87</v>
      </c>
      <c r="G1206" s="7" t="s">
        <v>64</v>
      </c>
      <c r="H1206" s="28"/>
      <c r="I1206" s="30"/>
      <c r="J1206" s="31" t="str">
        <f t="shared" si="144"/>
        <v>20233闽AU9103</v>
      </c>
    </row>
    <row r="1207" customFormat="1" ht="20.1" customHeight="1" spans="1:10">
      <c r="A1207" s="4">
        <f t="shared" si="146"/>
        <v>1206</v>
      </c>
      <c r="B1207" s="23">
        <v>45004</v>
      </c>
      <c r="C1207" s="5">
        <v>121020</v>
      </c>
      <c r="D1207" s="6" t="s">
        <v>74</v>
      </c>
      <c r="E1207" s="25">
        <v>6</v>
      </c>
      <c r="F1207" s="26">
        <f>IFERROR(IF(VLOOKUP(C1207,水车基础信息!B$2:F$10,5,0)=0,"输入水车基础数据",VLOOKUP(C1207,水车基础信息!B$2:F$10,5,0)*E1207),"输入水车基础数据")</f>
        <v>60.87</v>
      </c>
      <c r="G1207" s="7" t="s">
        <v>64</v>
      </c>
      <c r="H1207" s="28"/>
      <c r="I1207" s="30"/>
      <c r="J1207" s="31" t="str">
        <f t="shared" si="144"/>
        <v>20233闽AU9103</v>
      </c>
    </row>
    <row r="1208" customFormat="1" ht="20.1" customHeight="1" spans="1:10">
      <c r="A1208" s="4">
        <f t="shared" si="146"/>
        <v>1207</v>
      </c>
      <c r="B1208" s="23">
        <v>45005</v>
      </c>
      <c r="C1208" s="5">
        <v>121020</v>
      </c>
      <c r="D1208" s="6" t="s">
        <v>74</v>
      </c>
      <c r="E1208" s="25">
        <v>6</v>
      </c>
      <c r="F1208" s="26">
        <f>IFERROR(IF(VLOOKUP(C1208,水车基础信息!B$2:F$10,5,0)=0,"输入水车基础数据",VLOOKUP(C1208,水车基础信息!B$2:F$10,5,0)*E1208),"输入水车基础数据")</f>
        <v>60.87</v>
      </c>
      <c r="G1208" s="7" t="s">
        <v>64</v>
      </c>
      <c r="H1208" s="28"/>
      <c r="I1208" s="30"/>
      <c r="J1208" s="31" t="str">
        <f t="shared" si="144"/>
        <v>20233闽AU9103</v>
      </c>
    </row>
    <row r="1209" customFormat="1" ht="20.1" customHeight="1" spans="1:10">
      <c r="A1209" s="4">
        <f t="shared" ref="A1209:A1218" si="147">ROW()-1</f>
        <v>1208</v>
      </c>
      <c r="B1209" s="23">
        <v>45006</v>
      </c>
      <c r="C1209" s="5">
        <v>121020</v>
      </c>
      <c r="D1209" s="6" t="s">
        <v>74</v>
      </c>
      <c r="E1209" s="25">
        <v>6</v>
      </c>
      <c r="F1209" s="26">
        <f>IFERROR(IF(VLOOKUP(C1209,水车基础信息!B$2:F$10,5,0)=0,"输入水车基础数据",VLOOKUP(C1209,水车基础信息!B$2:F$10,5,0)*E1209),"输入水车基础数据")</f>
        <v>60.87</v>
      </c>
      <c r="G1209" s="7" t="s">
        <v>64</v>
      </c>
      <c r="H1209" s="28"/>
      <c r="I1209" s="30"/>
      <c r="J1209" s="31" t="str">
        <f t="shared" si="144"/>
        <v>20233闽AU9103</v>
      </c>
    </row>
    <row r="1210" customFormat="1" ht="20.1" customHeight="1" spans="1:10">
      <c r="A1210" s="4">
        <f t="shared" si="147"/>
        <v>1209</v>
      </c>
      <c r="B1210" s="23">
        <v>45007</v>
      </c>
      <c r="C1210" s="5">
        <v>121020</v>
      </c>
      <c r="D1210" s="6" t="s">
        <v>74</v>
      </c>
      <c r="E1210" s="25">
        <v>6</v>
      </c>
      <c r="F1210" s="26">
        <f>IFERROR(IF(VLOOKUP(C1210,水车基础信息!B$2:F$10,5,0)=0,"输入水车基础数据",VLOOKUP(C1210,水车基础信息!B$2:F$10,5,0)*E1210),"输入水车基础数据")</f>
        <v>60.87</v>
      </c>
      <c r="G1210" s="7" t="s">
        <v>64</v>
      </c>
      <c r="H1210" s="28"/>
      <c r="I1210" s="30"/>
      <c r="J1210" s="31" t="str">
        <f t="shared" si="144"/>
        <v>20233闽AU9103</v>
      </c>
    </row>
    <row r="1211" customFormat="1" ht="20.1" customHeight="1" spans="1:10">
      <c r="A1211" s="4">
        <f t="shared" si="147"/>
        <v>1210</v>
      </c>
      <c r="B1211" s="23">
        <v>45008</v>
      </c>
      <c r="C1211" s="5">
        <v>121020</v>
      </c>
      <c r="D1211" s="6" t="s">
        <v>74</v>
      </c>
      <c r="E1211" s="25">
        <v>3</v>
      </c>
      <c r="F1211" s="26">
        <f>IFERROR(IF(VLOOKUP(C1211,水车基础信息!B$2:F$10,5,0)=0,"输入水车基础数据",VLOOKUP(C1211,水车基础信息!B$2:F$10,5,0)*E1211),"输入水车基础数据")</f>
        <v>30.435</v>
      </c>
      <c r="G1211" s="7" t="s">
        <v>64</v>
      </c>
      <c r="H1211" s="28"/>
      <c r="I1211" s="30"/>
      <c r="J1211" s="31" t="str">
        <f t="shared" si="144"/>
        <v>20233闽AU9103</v>
      </c>
    </row>
    <row r="1212" customFormat="1" ht="20.1" customHeight="1" spans="1:10">
      <c r="A1212" s="4">
        <f t="shared" si="147"/>
        <v>1211</v>
      </c>
      <c r="B1212" s="23">
        <v>45009</v>
      </c>
      <c r="C1212" s="5">
        <v>121020</v>
      </c>
      <c r="D1212" s="6" t="s">
        <v>74</v>
      </c>
      <c r="E1212" s="25">
        <v>5</v>
      </c>
      <c r="F1212" s="26">
        <f>IFERROR(IF(VLOOKUP(C1212,水车基础信息!B$2:F$10,5,0)=0,"输入水车基础数据",VLOOKUP(C1212,水车基础信息!B$2:F$10,5,0)*E1212),"输入水车基础数据")</f>
        <v>50.725</v>
      </c>
      <c r="G1212" s="7" t="s">
        <v>64</v>
      </c>
      <c r="H1212" s="28"/>
      <c r="I1212" s="30"/>
      <c r="J1212" s="31" t="str">
        <f t="shared" si="144"/>
        <v>20233闽AU9103</v>
      </c>
    </row>
    <row r="1213" customFormat="1" ht="20.1" customHeight="1" spans="1:10">
      <c r="A1213" s="4">
        <f t="shared" si="147"/>
        <v>1212</v>
      </c>
      <c r="B1213" s="23">
        <v>45010</v>
      </c>
      <c r="C1213" s="5">
        <v>121020</v>
      </c>
      <c r="D1213" s="6" t="s">
        <v>74</v>
      </c>
      <c r="E1213" s="25">
        <v>0</v>
      </c>
      <c r="F1213" s="26">
        <f>IFERROR(IF(VLOOKUP(C1213,水车基础信息!B$2:F$10,5,0)=0,"输入水车基础数据",VLOOKUP(C1213,水车基础信息!B$2:F$10,5,0)*E1213),"输入水车基础数据")</f>
        <v>0</v>
      </c>
      <c r="G1213" s="7" t="s">
        <v>64</v>
      </c>
      <c r="H1213" s="28"/>
      <c r="I1213" s="30" t="s">
        <v>672</v>
      </c>
      <c r="J1213" s="31" t="str">
        <f t="shared" si="144"/>
        <v>20233闽AU9103</v>
      </c>
    </row>
    <row r="1214" customFormat="1" ht="20.1" customHeight="1" spans="1:10">
      <c r="A1214" s="4">
        <f t="shared" si="147"/>
        <v>1213</v>
      </c>
      <c r="B1214" s="23">
        <v>45011</v>
      </c>
      <c r="C1214" s="5">
        <v>121020</v>
      </c>
      <c r="D1214" s="6" t="s">
        <v>74</v>
      </c>
      <c r="E1214" s="25">
        <v>7</v>
      </c>
      <c r="F1214" s="26">
        <f>IFERROR(IF(VLOOKUP(C1214,水车基础信息!B$2:F$10,5,0)=0,"输入水车基础数据",VLOOKUP(C1214,水车基础信息!B$2:F$10,5,0)*E1214),"输入水车基础数据")</f>
        <v>71.015</v>
      </c>
      <c r="G1214" s="7" t="s">
        <v>64</v>
      </c>
      <c r="H1214" s="28"/>
      <c r="I1214" s="30" t="s">
        <v>680</v>
      </c>
      <c r="J1214" s="31" t="str">
        <f t="shared" si="144"/>
        <v>20233闽AU9103</v>
      </c>
    </row>
    <row r="1215" customFormat="1" ht="20.1" customHeight="1" spans="1:10">
      <c r="A1215" s="4">
        <f t="shared" si="147"/>
        <v>1214</v>
      </c>
      <c r="B1215" s="23">
        <v>45012</v>
      </c>
      <c r="C1215" s="5">
        <v>121020</v>
      </c>
      <c r="D1215" s="6" t="s">
        <v>74</v>
      </c>
      <c r="E1215" s="25">
        <v>6</v>
      </c>
      <c r="F1215" s="26">
        <f>IFERROR(IF(VLOOKUP(C1215,水车基础信息!B$2:F$10,5,0)=0,"输入水车基础数据",VLOOKUP(C1215,水车基础信息!B$2:F$10,5,0)*E1215),"输入水车基础数据")</f>
        <v>60.87</v>
      </c>
      <c r="G1215" s="7" t="s">
        <v>64</v>
      </c>
      <c r="H1215" s="28"/>
      <c r="I1215" s="30"/>
      <c r="J1215" s="31" t="str">
        <f t="shared" si="144"/>
        <v>20233闽AU9103</v>
      </c>
    </row>
    <row r="1216" customFormat="1" ht="20.1" customHeight="1" spans="1:10">
      <c r="A1216" s="4">
        <f t="shared" si="147"/>
        <v>1215</v>
      </c>
      <c r="B1216" s="23">
        <v>45013</v>
      </c>
      <c r="C1216" s="5">
        <v>121020</v>
      </c>
      <c r="D1216" s="6" t="s">
        <v>74</v>
      </c>
      <c r="E1216" s="25">
        <v>6</v>
      </c>
      <c r="F1216" s="26">
        <f>IFERROR(IF(VLOOKUP(C1216,水车基础信息!B$2:F$10,5,0)=0,"输入水车基础数据",VLOOKUP(C1216,水车基础信息!B$2:F$10,5,0)*E1216),"输入水车基础数据")</f>
        <v>60.87</v>
      </c>
      <c r="G1216" s="7" t="s">
        <v>64</v>
      </c>
      <c r="H1216" s="28"/>
      <c r="I1216" s="30"/>
      <c r="J1216" s="31" t="str">
        <f t="shared" si="144"/>
        <v>20233闽AU9103</v>
      </c>
    </row>
    <row r="1217" customFormat="1" ht="20.1" customHeight="1" spans="1:10">
      <c r="A1217" s="4">
        <f t="shared" si="147"/>
        <v>1216</v>
      </c>
      <c r="B1217" s="23">
        <v>45014</v>
      </c>
      <c r="C1217" s="5">
        <v>121020</v>
      </c>
      <c r="D1217" s="6" t="s">
        <v>74</v>
      </c>
      <c r="E1217" s="25">
        <v>0</v>
      </c>
      <c r="F1217" s="26">
        <f>IFERROR(IF(VLOOKUP(C1217,水车基础信息!B$2:F$10,5,0)=0,"输入水车基础数据",VLOOKUP(C1217,水车基础信息!B$2:F$10,5,0)*E1217),"输入水车基础数据")</f>
        <v>0</v>
      </c>
      <c r="G1217" s="7" t="s">
        <v>64</v>
      </c>
      <c r="H1217" s="28"/>
      <c r="I1217" s="30" t="s">
        <v>672</v>
      </c>
      <c r="J1217" s="31" t="str">
        <f t="shared" si="144"/>
        <v>20233闽AU9103</v>
      </c>
    </row>
    <row r="1218" customFormat="1" ht="20.1" customHeight="1" spans="1:10">
      <c r="A1218" s="4">
        <f t="shared" si="147"/>
        <v>1217</v>
      </c>
      <c r="B1218" s="23">
        <v>45015</v>
      </c>
      <c r="C1218" s="5">
        <v>121020</v>
      </c>
      <c r="D1218" s="6" t="s">
        <v>74</v>
      </c>
      <c r="E1218" s="25">
        <v>5</v>
      </c>
      <c r="F1218" s="26">
        <f>IFERROR(IF(VLOOKUP(C1218,水车基础信息!B$2:F$10,5,0)=0,"输入水车基础数据",VLOOKUP(C1218,水车基础信息!B$2:F$10,5,0)*E1218),"输入水车基础数据")</f>
        <v>50.725</v>
      </c>
      <c r="G1218" s="7" t="s">
        <v>64</v>
      </c>
      <c r="H1218" s="28"/>
      <c r="I1218" s="30"/>
      <c r="J1218" s="31" t="str">
        <f t="shared" si="144"/>
        <v>20233闽AU9103</v>
      </c>
    </row>
    <row r="1219" customFormat="1" ht="20.1" customHeight="1" spans="1:10">
      <c r="A1219" s="4">
        <f t="shared" ref="A1219:A1228" si="148">ROW()-1</f>
        <v>1218</v>
      </c>
      <c r="B1219" s="23">
        <v>45016</v>
      </c>
      <c r="C1219" s="5">
        <v>121020</v>
      </c>
      <c r="D1219" s="6" t="s">
        <v>74</v>
      </c>
      <c r="E1219" s="25">
        <v>7</v>
      </c>
      <c r="F1219" s="26">
        <f>IFERROR(IF(VLOOKUP(C1219,水车基础信息!B$2:F$10,5,0)=0,"输入水车基础数据",VLOOKUP(C1219,水车基础信息!B$2:F$10,5,0)*E1219),"输入水车基础数据")</f>
        <v>71.015</v>
      </c>
      <c r="G1219" s="7" t="s">
        <v>64</v>
      </c>
      <c r="H1219" s="28"/>
      <c r="I1219" s="30" t="s">
        <v>680</v>
      </c>
      <c r="J1219" s="31" t="str">
        <f t="shared" si="144"/>
        <v>20233闽AU9103</v>
      </c>
    </row>
    <row r="1220" customFormat="1" ht="20.1" customHeight="1" spans="1:10">
      <c r="A1220" s="4">
        <f t="shared" si="148"/>
        <v>1219</v>
      </c>
      <c r="B1220" s="23">
        <v>44986</v>
      </c>
      <c r="C1220" s="5">
        <v>121017</v>
      </c>
      <c r="D1220" s="6" t="s">
        <v>71</v>
      </c>
      <c r="E1220" s="25">
        <v>3</v>
      </c>
      <c r="F1220" s="26">
        <f>IFERROR(IF(VLOOKUP(C1220,水车基础信息!B$2:F$10,5,0)=0,"输入水车基础数据",VLOOKUP(C1220,水车基础信息!B$2:F$10,5,0)*E1220),"输入水车基础数据")</f>
        <v>30.435</v>
      </c>
      <c r="G1220" s="7" t="s">
        <v>60</v>
      </c>
      <c r="H1220" s="28"/>
      <c r="I1220" s="30"/>
      <c r="J1220" s="31" t="str">
        <f t="shared" si="144"/>
        <v>20233闽AU8195</v>
      </c>
    </row>
    <row r="1221" customFormat="1" ht="20.1" customHeight="1" spans="1:10">
      <c r="A1221" s="4">
        <f t="shared" si="148"/>
        <v>1220</v>
      </c>
      <c r="B1221" s="23">
        <v>44987</v>
      </c>
      <c r="C1221" s="5">
        <v>121017</v>
      </c>
      <c r="D1221" s="6" t="s">
        <v>71</v>
      </c>
      <c r="E1221" s="25">
        <v>1</v>
      </c>
      <c r="F1221" s="26">
        <f>IFERROR(IF(VLOOKUP(C1221,水车基础信息!B$2:F$10,5,0)=0,"输入水车基础数据",VLOOKUP(C1221,水车基础信息!B$2:F$10,5,0)*E1221),"输入水车基础数据")</f>
        <v>10.145</v>
      </c>
      <c r="G1221" s="7" t="s">
        <v>60</v>
      </c>
      <c r="H1221" s="28"/>
      <c r="I1221" s="30"/>
      <c r="J1221" s="31" t="str">
        <f t="shared" si="144"/>
        <v>20233闽AU8195</v>
      </c>
    </row>
    <row r="1222" customFormat="1" ht="20.1" customHeight="1" spans="1:10">
      <c r="A1222" s="4">
        <f t="shared" si="148"/>
        <v>1221</v>
      </c>
      <c r="B1222" s="23">
        <v>44988</v>
      </c>
      <c r="C1222" s="5">
        <v>121017</v>
      </c>
      <c r="D1222" s="6" t="s">
        <v>71</v>
      </c>
      <c r="E1222" s="25">
        <v>2</v>
      </c>
      <c r="F1222" s="26">
        <f>IFERROR(IF(VLOOKUP(C1222,水车基础信息!B$2:F$10,5,0)=0,"输入水车基础数据",VLOOKUP(C1222,水车基础信息!B$2:F$10,5,0)*E1222),"输入水车基础数据")</f>
        <v>20.29</v>
      </c>
      <c r="G1222" s="7" t="s">
        <v>60</v>
      </c>
      <c r="H1222" s="28"/>
      <c r="I1222" s="30"/>
      <c r="J1222" s="31" t="str">
        <f t="shared" si="144"/>
        <v>20233闽AU8195</v>
      </c>
    </row>
    <row r="1223" customFormat="1" ht="20.1" customHeight="1" spans="1:10">
      <c r="A1223" s="4">
        <f t="shared" si="148"/>
        <v>1222</v>
      </c>
      <c r="B1223" s="23">
        <v>44989</v>
      </c>
      <c r="C1223" s="5">
        <v>121017</v>
      </c>
      <c r="D1223" s="6" t="s">
        <v>71</v>
      </c>
      <c r="E1223" s="25">
        <v>3</v>
      </c>
      <c r="F1223" s="26">
        <f>IFERROR(IF(VLOOKUP(C1223,水车基础信息!B$2:F$10,5,0)=0,"输入水车基础数据",VLOOKUP(C1223,水车基础信息!B$2:F$10,5,0)*E1223),"输入水车基础数据")</f>
        <v>30.435</v>
      </c>
      <c r="G1223" s="7" t="s">
        <v>60</v>
      </c>
      <c r="H1223" s="28"/>
      <c r="I1223" s="30" t="s">
        <v>680</v>
      </c>
      <c r="J1223" s="31" t="str">
        <f t="shared" si="144"/>
        <v>20233闽AU8195</v>
      </c>
    </row>
    <row r="1224" customFormat="1" ht="20.1" customHeight="1" spans="1:10">
      <c r="A1224" s="4">
        <f t="shared" si="148"/>
        <v>1223</v>
      </c>
      <c r="B1224" s="23">
        <v>44990</v>
      </c>
      <c r="C1224" s="5">
        <v>121017</v>
      </c>
      <c r="D1224" s="6" t="s">
        <v>71</v>
      </c>
      <c r="E1224" s="25">
        <v>3</v>
      </c>
      <c r="F1224" s="26">
        <f>IFERROR(IF(VLOOKUP(C1224,水车基础信息!B$2:F$10,5,0)=0,"输入水车基础数据",VLOOKUP(C1224,水车基础信息!B$2:F$10,5,0)*E1224),"输入水车基础数据")</f>
        <v>30.435</v>
      </c>
      <c r="G1224" s="7" t="s">
        <v>60</v>
      </c>
      <c r="H1224" s="28"/>
      <c r="I1224" s="30" t="s">
        <v>680</v>
      </c>
      <c r="J1224" s="31" t="str">
        <f t="shared" si="144"/>
        <v>20233闽AU8195</v>
      </c>
    </row>
    <row r="1225" customFormat="1" ht="20.1" customHeight="1" spans="1:10">
      <c r="A1225" s="4">
        <f t="shared" si="148"/>
        <v>1224</v>
      </c>
      <c r="B1225" s="23">
        <v>44991</v>
      </c>
      <c r="C1225" s="5">
        <v>121017</v>
      </c>
      <c r="D1225" s="6" t="s">
        <v>71</v>
      </c>
      <c r="E1225" s="25">
        <v>2</v>
      </c>
      <c r="F1225" s="26">
        <f>IFERROR(IF(VLOOKUP(C1225,水车基础信息!B$2:F$10,5,0)=0,"输入水车基础数据",VLOOKUP(C1225,水车基础信息!B$2:F$10,5,0)*E1225),"输入水车基础数据")</f>
        <v>20.29</v>
      </c>
      <c r="G1225" s="7" t="s">
        <v>60</v>
      </c>
      <c r="H1225" s="28"/>
      <c r="I1225" s="30"/>
      <c r="J1225" s="31" t="str">
        <f t="shared" si="144"/>
        <v>20233闽AU8195</v>
      </c>
    </row>
    <row r="1226" customFormat="1" ht="20.1" customHeight="1" spans="1:10">
      <c r="A1226" s="4">
        <f t="shared" si="148"/>
        <v>1225</v>
      </c>
      <c r="B1226" s="23">
        <v>44992</v>
      </c>
      <c r="C1226" s="5">
        <v>121017</v>
      </c>
      <c r="D1226" s="6" t="s">
        <v>71</v>
      </c>
      <c r="E1226" s="25">
        <v>2</v>
      </c>
      <c r="F1226" s="26">
        <f>IFERROR(IF(VLOOKUP(C1226,水车基础信息!B$2:F$10,5,0)=0,"输入水车基础数据",VLOOKUP(C1226,水车基础信息!B$2:F$10,5,0)*E1226),"输入水车基础数据")</f>
        <v>20.29</v>
      </c>
      <c r="G1226" s="7" t="s">
        <v>60</v>
      </c>
      <c r="H1226" s="28"/>
      <c r="I1226" s="30"/>
      <c r="J1226" s="31" t="str">
        <f t="shared" si="144"/>
        <v>20233闽AU8195</v>
      </c>
    </row>
    <row r="1227" customFormat="1" ht="20.1" customHeight="1" spans="1:10">
      <c r="A1227" s="4">
        <f t="shared" si="148"/>
        <v>1226</v>
      </c>
      <c r="B1227" s="23">
        <v>44993</v>
      </c>
      <c r="C1227" s="5">
        <v>121017</v>
      </c>
      <c r="D1227" s="6" t="s">
        <v>71</v>
      </c>
      <c r="E1227" s="25">
        <v>3</v>
      </c>
      <c r="F1227" s="26">
        <f>IFERROR(IF(VLOOKUP(C1227,水车基础信息!B$2:F$10,5,0)=0,"输入水车基础数据",VLOOKUP(C1227,水车基础信息!B$2:F$10,5,0)*E1227),"输入水车基础数据")</f>
        <v>30.435</v>
      </c>
      <c r="G1227" s="7" t="s">
        <v>60</v>
      </c>
      <c r="H1227" s="28"/>
      <c r="I1227" s="30"/>
      <c r="J1227" s="31" t="str">
        <f t="shared" si="144"/>
        <v>20233闽AU8195</v>
      </c>
    </row>
    <row r="1228" customFormat="1" ht="20.1" customHeight="1" spans="1:10">
      <c r="A1228" s="4">
        <f t="shared" si="148"/>
        <v>1227</v>
      </c>
      <c r="B1228" s="23">
        <v>44994</v>
      </c>
      <c r="C1228" s="5">
        <v>121017</v>
      </c>
      <c r="D1228" s="6" t="s">
        <v>71</v>
      </c>
      <c r="E1228" s="25">
        <v>1</v>
      </c>
      <c r="F1228" s="26">
        <f>IFERROR(IF(VLOOKUP(C1228,水车基础信息!B$2:F$10,5,0)=0,"输入水车基础数据",VLOOKUP(C1228,水车基础信息!B$2:F$10,5,0)*E1228),"输入水车基础数据")</f>
        <v>10.145</v>
      </c>
      <c r="G1228" s="7" t="s">
        <v>60</v>
      </c>
      <c r="H1228" s="28"/>
      <c r="I1228" s="30"/>
      <c r="J1228" s="31" t="str">
        <f t="shared" si="144"/>
        <v>20233闽AU8195</v>
      </c>
    </row>
    <row r="1229" customFormat="1" ht="20.1" customHeight="1" spans="1:10">
      <c r="A1229" s="4">
        <f t="shared" ref="A1229:A1238" si="149">ROW()-1</f>
        <v>1228</v>
      </c>
      <c r="B1229" s="23">
        <v>44995</v>
      </c>
      <c r="C1229" s="5">
        <v>121017</v>
      </c>
      <c r="D1229" s="6" t="s">
        <v>71</v>
      </c>
      <c r="E1229" s="25">
        <v>2</v>
      </c>
      <c r="F1229" s="26">
        <f>IFERROR(IF(VLOOKUP(C1229,水车基础信息!B$2:F$10,5,0)=0,"输入水车基础数据",VLOOKUP(C1229,水车基础信息!B$2:F$10,5,0)*E1229),"输入水车基础数据")</f>
        <v>20.29</v>
      </c>
      <c r="G1229" s="7" t="s">
        <v>60</v>
      </c>
      <c r="H1229" s="28"/>
      <c r="I1229" s="30"/>
      <c r="J1229" s="31" t="str">
        <f t="shared" si="144"/>
        <v>20233闽AU8195</v>
      </c>
    </row>
    <row r="1230" customFormat="1" ht="20.1" customHeight="1" spans="1:10">
      <c r="A1230" s="4">
        <f t="shared" si="149"/>
        <v>1229</v>
      </c>
      <c r="B1230" s="23">
        <v>44996</v>
      </c>
      <c r="C1230" s="5">
        <v>121017</v>
      </c>
      <c r="D1230" s="6" t="s">
        <v>71</v>
      </c>
      <c r="E1230" s="25">
        <v>2</v>
      </c>
      <c r="F1230" s="26">
        <f>IFERROR(IF(VLOOKUP(C1230,水车基础信息!B$2:F$10,5,0)=0,"输入水车基础数据",VLOOKUP(C1230,水车基础信息!B$2:F$10,5,0)*E1230),"输入水车基础数据")</f>
        <v>20.29</v>
      </c>
      <c r="G1230" s="7" t="s">
        <v>60</v>
      </c>
      <c r="H1230" s="28"/>
      <c r="I1230" s="30"/>
      <c r="J1230" s="31" t="str">
        <f t="shared" si="144"/>
        <v>20233闽AU8195</v>
      </c>
    </row>
    <row r="1231" customFormat="1" ht="20.1" customHeight="1" spans="1:10">
      <c r="A1231" s="4">
        <f t="shared" si="149"/>
        <v>1230</v>
      </c>
      <c r="B1231" s="23">
        <v>44997</v>
      </c>
      <c r="C1231" s="5">
        <v>121017</v>
      </c>
      <c r="D1231" s="6" t="s">
        <v>71</v>
      </c>
      <c r="E1231" s="25">
        <v>1</v>
      </c>
      <c r="F1231" s="26">
        <f>IFERROR(IF(VLOOKUP(C1231,水车基础信息!B$2:F$10,5,0)=0,"输入水车基础数据",VLOOKUP(C1231,水车基础信息!B$2:F$10,5,0)*E1231),"输入水车基础数据")</f>
        <v>10.145</v>
      </c>
      <c r="G1231" s="7" t="s">
        <v>60</v>
      </c>
      <c r="H1231" s="28"/>
      <c r="I1231" s="30"/>
      <c r="J1231" s="31" t="str">
        <f t="shared" si="144"/>
        <v>20233闽AU8195</v>
      </c>
    </row>
    <row r="1232" customFormat="1" ht="20.1" customHeight="1" spans="1:10">
      <c r="A1232" s="4">
        <f t="shared" si="149"/>
        <v>1231</v>
      </c>
      <c r="B1232" s="23">
        <v>44998</v>
      </c>
      <c r="C1232" s="5">
        <v>121017</v>
      </c>
      <c r="D1232" s="6" t="s">
        <v>71</v>
      </c>
      <c r="E1232" s="25">
        <v>2</v>
      </c>
      <c r="F1232" s="26">
        <f>IFERROR(IF(VLOOKUP(C1232,水车基础信息!B$2:F$10,5,0)=0,"输入水车基础数据",VLOOKUP(C1232,水车基础信息!B$2:F$10,5,0)*E1232),"输入水车基础数据")</f>
        <v>20.29</v>
      </c>
      <c r="G1232" s="7" t="s">
        <v>60</v>
      </c>
      <c r="H1232" s="28"/>
      <c r="I1232" s="30"/>
      <c r="J1232" s="31" t="str">
        <f t="shared" si="144"/>
        <v>20233闽AU8195</v>
      </c>
    </row>
    <row r="1233" customFormat="1" ht="20.1" customHeight="1" spans="1:10">
      <c r="A1233" s="4">
        <f t="shared" si="149"/>
        <v>1232</v>
      </c>
      <c r="B1233" s="23">
        <v>44999</v>
      </c>
      <c r="C1233" s="5">
        <v>121017</v>
      </c>
      <c r="D1233" s="6" t="s">
        <v>71</v>
      </c>
      <c r="E1233" s="25">
        <v>3</v>
      </c>
      <c r="F1233" s="26">
        <f>IFERROR(IF(VLOOKUP(C1233,水车基础信息!B$2:F$10,5,0)=0,"输入水车基础数据",VLOOKUP(C1233,水车基础信息!B$2:F$10,5,0)*E1233),"输入水车基础数据")</f>
        <v>30.435</v>
      </c>
      <c r="G1233" s="7" t="s">
        <v>60</v>
      </c>
      <c r="H1233" s="28"/>
      <c r="I1233" s="30"/>
      <c r="J1233" s="31" t="str">
        <f t="shared" si="144"/>
        <v>20233闽AU8195</v>
      </c>
    </row>
    <row r="1234" customFormat="1" ht="20.1" customHeight="1" spans="1:10">
      <c r="A1234" s="4">
        <f t="shared" si="149"/>
        <v>1233</v>
      </c>
      <c r="B1234" s="23">
        <v>45000</v>
      </c>
      <c r="C1234" s="5">
        <v>121017</v>
      </c>
      <c r="D1234" s="6" t="s">
        <v>71</v>
      </c>
      <c r="E1234" s="25">
        <v>3</v>
      </c>
      <c r="F1234" s="26">
        <f>IFERROR(IF(VLOOKUP(C1234,水车基础信息!B$2:F$10,5,0)=0,"输入水车基础数据",VLOOKUP(C1234,水车基础信息!B$2:F$10,5,0)*E1234),"输入水车基础数据")</f>
        <v>30.435</v>
      </c>
      <c r="G1234" s="7" t="s">
        <v>60</v>
      </c>
      <c r="H1234" s="28"/>
      <c r="I1234" s="30"/>
      <c r="J1234" s="31" t="str">
        <f t="shared" si="144"/>
        <v>20233闽AU8195</v>
      </c>
    </row>
    <row r="1235" customFormat="1" ht="20.1" customHeight="1" spans="1:10">
      <c r="A1235" s="4">
        <f t="shared" si="149"/>
        <v>1234</v>
      </c>
      <c r="B1235" s="23">
        <v>45001</v>
      </c>
      <c r="C1235" s="5">
        <v>121017</v>
      </c>
      <c r="D1235" s="6" t="s">
        <v>71</v>
      </c>
      <c r="E1235" s="25">
        <v>2</v>
      </c>
      <c r="F1235" s="26">
        <f>IFERROR(IF(VLOOKUP(C1235,水车基础信息!B$2:F$10,5,0)=0,"输入水车基础数据",VLOOKUP(C1235,水车基础信息!B$2:F$10,5,0)*E1235),"输入水车基础数据")</f>
        <v>20.29</v>
      </c>
      <c r="G1235" s="7" t="s">
        <v>60</v>
      </c>
      <c r="H1235" s="28"/>
      <c r="I1235" s="30"/>
      <c r="J1235" s="31" t="str">
        <f t="shared" si="144"/>
        <v>20233闽AU8195</v>
      </c>
    </row>
    <row r="1236" customFormat="1" ht="20.1" customHeight="1" spans="1:10">
      <c r="A1236" s="4">
        <f t="shared" si="149"/>
        <v>1235</v>
      </c>
      <c r="B1236" s="23">
        <v>45002</v>
      </c>
      <c r="C1236" s="5">
        <v>121017</v>
      </c>
      <c r="D1236" s="6" t="s">
        <v>71</v>
      </c>
      <c r="E1236" s="25">
        <v>1</v>
      </c>
      <c r="F1236" s="26">
        <f>IFERROR(IF(VLOOKUP(C1236,水车基础信息!B$2:F$10,5,0)=0,"输入水车基础数据",VLOOKUP(C1236,水车基础信息!B$2:F$10,5,0)*E1236),"输入水车基础数据")</f>
        <v>10.145</v>
      </c>
      <c r="G1236" s="7" t="s">
        <v>60</v>
      </c>
      <c r="H1236" s="28"/>
      <c r="I1236" s="30"/>
      <c r="J1236" s="31" t="str">
        <f t="shared" si="144"/>
        <v>20233闽AU8195</v>
      </c>
    </row>
    <row r="1237" customFormat="1" ht="20.1" customHeight="1" spans="1:10">
      <c r="A1237" s="4">
        <f t="shared" si="149"/>
        <v>1236</v>
      </c>
      <c r="B1237" s="23">
        <v>45003</v>
      </c>
      <c r="C1237" s="5">
        <v>121017</v>
      </c>
      <c r="D1237" s="6" t="s">
        <v>71</v>
      </c>
      <c r="E1237" s="25">
        <v>1</v>
      </c>
      <c r="F1237" s="26">
        <f>IFERROR(IF(VLOOKUP(C1237,水车基础信息!B$2:F$10,5,0)=0,"输入水车基础数据",VLOOKUP(C1237,水车基础信息!B$2:F$10,5,0)*E1237),"输入水车基础数据")</f>
        <v>10.145</v>
      </c>
      <c r="G1237" s="7" t="s">
        <v>60</v>
      </c>
      <c r="H1237" s="28"/>
      <c r="I1237" s="30"/>
      <c r="J1237" s="31" t="str">
        <f t="shared" si="144"/>
        <v>20233闽AU8195</v>
      </c>
    </row>
    <row r="1238" customFormat="1" ht="20.1" customHeight="1" spans="1:10">
      <c r="A1238" s="4">
        <f t="shared" si="149"/>
        <v>1237</v>
      </c>
      <c r="B1238" s="23">
        <v>45004</v>
      </c>
      <c r="C1238" s="5">
        <v>121017</v>
      </c>
      <c r="D1238" s="6" t="s">
        <v>71</v>
      </c>
      <c r="E1238" s="25">
        <v>3</v>
      </c>
      <c r="F1238" s="26">
        <f>IFERROR(IF(VLOOKUP(C1238,水车基础信息!B$2:F$10,5,0)=0,"输入水车基础数据",VLOOKUP(C1238,水车基础信息!B$2:F$10,5,0)*E1238),"输入水车基础数据")</f>
        <v>30.435</v>
      </c>
      <c r="G1238" s="7" t="s">
        <v>60</v>
      </c>
      <c r="H1238" s="28"/>
      <c r="I1238" s="30"/>
      <c r="J1238" s="31" t="str">
        <f t="shared" si="144"/>
        <v>20233闽AU8195</v>
      </c>
    </row>
    <row r="1239" customFormat="1" ht="20.1" customHeight="1" spans="1:10">
      <c r="A1239" s="4">
        <f t="shared" ref="A1239:A1248" si="150">ROW()-1</f>
        <v>1238</v>
      </c>
      <c r="B1239" s="23">
        <v>45005</v>
      </c>
      <c r="C1239" s="5">
        <v>121017</v>
      </c>
      <c r="D1239" s="6" t="s">
        <v>71</v>
      </c>
      <c r="E1239" s="25">
        <v>5</v>
      </c>
      <c r="F1239" s="26">
        <f>IFERROR(IF(VLOOKUP(C1239,水车基础信息!B$2:F$10,5,0)=0,"输入水车基础数据",VLOOKUP(C1239,水车基础信息!B$2:F$10,5,0)*E1239),"输入水车基础数据")</f>
        <v>50.725</v>
      </c>
      <c r="G1239" s="7" t="s">
        <v>60</v>
      </c>
      <c r="H1239" s="28"/>
      <c r="I1239" s="30" t="s">
        <v>671</v>
      </c>
      <c r="J1239" s="31" t="str">
        <f t="shared" si="144"/>
        <v>20233闽AU8195</v>
      </c>
    </row>
    <row r="1240" customFormat="1" ht="20.1" customHeight="1" spans="1:10">
      <c r="A1240" s="4">
        <f t="shared" si="150"/>
        <v>1239</v>
      </c>
      <c r="B1240" s="23">
        <v>45006</v>
      </c>
      <c r="C1240" s="5">
        <v>121017</v>
      </c>
      <c r="D1240" s="6" t="s">
        <v>71</v>
      </c>
      <c r="E1240" s="25">
        <v>2</v>
      </c>
      <c r="F1240" s="26">
        <f>IFERROR(IF(VLOOKUP(C1240,水车基础信息!B$2:F$10,5,0)=0,"输入水车基础数据",VLOOKUP(C1240,水车基础信息!B$2:F$10,5,0)*E1240),"输入水车基础数据")</f>
        <v>20.29</v>
      </c>
      <c r="G1240" s="7" t="s">
        <v>60</v>
      </c>
      <c r="H1240" s="28"/>
      <c r="I1240" s="30" t="s">
        <v>680</v>
      </c>
      <c r="J1240" s="31" t="str">
        <f t="shared" si="144"/>
        <v>20233闽AU8195</v>
      </c>
    </row>
    <row r="1241" customFormat="1" ht="20.1" customHeight="1" spans="1:10">
      <c r="A1241" s="4">
        <f t="shared" si="150"/>
        <v>1240</v>
      </c>
      <c r="B1241" s="23">
        <v>45007</v>
      </c>
      <c r="C1241" s="5">
        <v>121017</v>
      </c>
      <c r="D1241" s="6" t="s">
        <v>71</v>
      </c>
      <c r="E1241" s="25">
        <v>1</v>
      </c>
      <c r="F1241" s="26">
        <f>IFERROR(IF(VLOOKUP(C1241,水车基础信息!B$2:F$10,5,0)=0,"输入水车基础数据",VLOOKUP(C1241,水车基础信息!B$2:F$10,5,0)*E1241),"输入水车基础数据")</f>
        <v>10.145</v>
      </c>
      <c r="G1241" s="7" t="s">
        <v>60</v>
      </c>
      <c r="H1241" s="28"/>
      <c r="I1241" s="30"/>
      <c r="J1241" s="31" t="str">
        <f t="shared" si="144"/>
        <v>20233闽AU8195</v>
      </c>
    </row>
    <row r="1242" customFormat="1" ht="20.1" customHeight="1" spans="1:10">
      <c r="A1242" s="4">
        <f t="shared" si="150"/>
        <v>1241</v>
      </c>
      <c r="B1242" s="23">
        <v>45008</v>
      </c>
      <c r="C1242" s="5">
        <v>121017</v>
      </c>
      <c r="D1242" s="6" t="s">
        <v>71</v>
      </c>
      <c r="E1242" s="25">
        <v>1</v>
      </c>
      <c r="F1242" s="26">
        <f>IFERROR(IF(VLOOKUP(C1242,水车基础信息!B$2:F$10,5,0)=0,"输入水车基础数据",VLOOKUP(C1242,水车基础信息!B$2:F$10,5,0)*E1242),"输入水车基础数据")</f>
        <v>10.145</v>
      </c>
      <c r="G1242" s="7" t="s">
        <v>60</v>
      </c>
      <c r="H1242" s="28"/>
      <c r="I1242" s="30"/>
      <c r="J1242" s="31" t="str">
        <f t="shared" si="144"/>
        <v>20233闽AU8195</v>
      </c>
    </row>
    <row r="1243" customFormat="1" ht="20.1" customHeight="1" spans="1:10">
      <c r="A1243" s="4">
        <f t="shared" si="150"/>
        <v>1242</v>
      </c>
      <c r="B1243" s="23">
        <v>45009</v>
      </c>
      <c r="C1243" s="5">
        <v>121017</v>
      </c>
      <c r="D1243" s="6" t="s">
        <v>71</v>
      </c>
      <c r="E1243" s="25">
        <v>3</v>
      </c>
      <c r="F1243" s="26">
        <f>IFERROR(IF(VLOOKUP(C1243,水车基础信息!B$2:F$10,5,0)=0,"输入水车基础数据",VLOOKUP(C1243,水车基础信息!B$2:F$10,5,0)*E1243),"输入水车基础数据")</f>
        <v>30.435</v>
      </c>
      <c r="G1243" s="7" t="s">
        <v>60</v>
      </c>
      <c r="H1243" s="28"/>
      <c r="I1243" s="30"/>
      <c r="J1243" s="31" t="str">
        <f t="shared" si="144"/>
        <v>20233闽AU8195</v>
      </c>
    </row>
    <row r="1244" customFormat="1" ht="20.1" customHeight="1" spans="1:10">
      <c r="A1244" s="4">
        <f t="shared" si="150"/>
        <v>1243</v>
      </c>
      <c r="B1244" s="23">
        <v>45010</v>
      </c>
      <c r="C1244" s="5">
        <v>121017</v>
      </c>
      <c r="D1244" s="6" t="s">
        <v>71</v>
      </c>
      <c r="E1244" s="25">
        <v>2</v>
      </c>
      <c r="F1244" s="26">
        <f>IFERROR(IF(VLOOKUP(C1244,水车基础信息!B$2:F$10,5,0)=0,"输入水车基础数据",VLOOKUP(C1244,水车基础信息!B$2:F$10,5,0)*E1244),"输入水车基础数据")</f>
        <v>20.29</v>
      </c>
      <c r="G1244" s="7" t="s">
        <v>60</v>
      </c>
      <c r="H1244" s="28"/>
      <c r="I1244" s="30"/>
      <c r="J1244" s="31" t="str">
        <f t="shared" si="144"/>
        <v>20233闽AU8195</v>
      </c>
    </row>
    <row r="1245" customFormat="1" ht="20.1" customHeight="1" spans="1:10">
      <c r="A1245" s="4">
        <f t="shared" si="150"/>
        <v>1244</v>
      </c>
      <c r="B1245" s="23">
        <v>45011</v>
      </c>
      <c r="C1245" s="5">
        <v>121017</v>
      </c>
      <c r="D1245" s="6" t="s">
        <v>71</v>
      </c>
      <c r="E1245" s="25">
        <v>2</v>
      </c>
      <c r="F1245" s="26">
        <f>IFERROR(IF(VLOOKUP(C1245,水车基础信息!B$2:F$10,5,0)=0,"输入水车基础数据",VLOOKUP(C1245,水车基础信息!B$2:F$10,5,0)*E1245),"输入水车基础数据")</f>
        <v>20.29</v>
      </c>
      <c r="G1245" s="7" t="s">
        <v>60</v>
      </c>
      <c r="H1245" s="28"/>
      <c r="I1245" s="30"/>
      <c r="J1245" s="31" t="str">
        <f t="shared" si="144"/>
        <v>20233闽AU8195</v>
      </c>
    </row>
    <row r="1246" customFormat="1" ht="20.1" customHeight="1" spans="1:10">
      <c r="A1246" s="4">
        <f t="shared" si="150"/>
        <v>1245</v>
      </c>
      <c r="B1246" s="23">
        <v>45012</v>
      </c>
      <c r="C1246" s="5">
        <v>121017</v>
      </c>
      <c r="D1246" s="6" t="s">
        <v>71</v>
      </c>
      <c r="E1246" s="25">
        <v>2</v>
      </c>
      <c r="F1246" s="26">
        <f>IFERROR(IF(VLOOKUP(C1246,水车基础信息!B$2:F$10,5,0)=0,"输入水车基础数据",VLOOKUP(C1246,水车基础信息!B$2:F$10,5,0)*E1246),"输入水车基础数据")</f>
        <v>20.29</v>
      </c>
      <c r="G1246" s="7" t="s">
        <v>60</v>
      </c>
      <c r="H1246" s="28"/>
      <c r="I1246" s="30"/>
      <c r="J1246" s="31" t="str">
        <f t="shared" si="144"/>
        <v>20233闽AU8195</v>
      </c>
    </row>
    <row r="1247" customFormat="1" ht="20.1" customHeight="1" spans="1:10">
      <c r="A1247" s="4">
        <f t="shared" si="150"/>
        <v>1246</v>
      </c>
      <c r="B1247" s="23">
        <v>45013</v>
      </c>
      <c r="C1247" s="5">
        <v>121017</v>
      </c>
      <c r="D1247" s="6" t="s">
        <v>71</v>
      </c>
      <c r="E1247" s="25">
        <v>2</v>
      </c>
      <c r="F1247" s="26">
        <f>IFERROR(IF(VLOOKUP(C1247,水车基础信息!B$2:F$10,5,0)=0,"输入水车基础数据",VLOOKUP(C1247,水车基础信息!B$2:F$10,5,0)*E1247),"输入水车基础数据")</f>
        <v>20.29</v>
      </c>
      <c r="G1247" s="7" t="s">
        <v>60</v>
      </c>
      <c r="H1247" s="28"/>
      <c r="I1247" s="30" t="s">
        <v>671</v>
      </c>
      <c r="J1247" s="31" t="str">
        <f t="shared" si="144"/>
        <v>20233闽AU8195</v>
      </c>
    </row>
    <row r="1248" customFormat="1" ht="20.1" customHeight="1" spans="1:10">
      <c r="A1248" s="4">
        <f t="shared" si="150"/>
        <v>1247</v>
      </c>
      <c r="B1248" s="23">
        <v>45014</v>
      </c>
      <c r="C1248" s="5">
        <v>121017</v>
      </c>
      <c r="D1248" s="6" t="s">
        <v>71</v>
      </c>
      <c r="E1248" s="25">
        <v>0</v>
      </c>
      <c r="F1248" s="26">
        <f>IFERROR(IF(VLOOKUP(C1248,水车基础信息!B$2:F$10,5,0)=0,"输入水车基础数据",VLOOKUP(C1248,水车基础信息!B$2:F$10,5,0)*E1248),"输入水车基础数据")</f>
        <v>0</v>
      </c>
      <c r="G1248" s="7" t="s">
        <v>60</v>
      </c>
      <c r="H1248" s="28"/>
      <c r="I1248" s="30"/>
      <c r="J1248" s="31" t="str">
        <f t="shared" si="144"/>
        <v>20233闽AU8195</v>
      </c>
    </row>
    <row r="1249" customFormat="1" ht="20.1" customHeight="1" spans="1:10">
      <c r="A1249" s="4">
        <f t="shared" ref="A1249:A1258" si="151">ROW()-1</f>
        <v>1248</v>
      </c>
      <c r="B1249" s="23">
        <v>45015</v>
      </c>
      <c r="C1249" s="5">
        <v>121017</v>
      </c>
      <c r="D1249" s="6" t="s">
        <v>71</v>
      </c>
      <c r="E1249" s="25">
        <v>2</v>
      </c>
      <c r="F1249" s="26">
        <f>IFERROR(IF(VLOOKUP(C1249,水车基础信息!B$2:F$10,5,0)=0,"输入水车基础数据",VLOOKUP(C1249,水车基础信息!B$2:F$10,5,0)*E1249),"输入水车基础数据")</f>
        <v>20.29</v>
      </c>
      <c r="G1249" s="7" t="s">
        <v>60</v>
      </c>
      <c r="H1249" s="28"/>
      <c r="I1249" s="30"/>
      <c r="J1249" s="31" t="str">
        <f t="shared" si="144"/>
        <v>20233闽AU8195</v>
      </c>
    </row>
    <row r="1250" customFormat="1" ht="20.1" customHeight="1" spans="1:10">
      <c r="A1250" s="4">
        <f t="shared" si="151"/>
        <v>1249</v>
      </c>
      <c r="B1250" s="23">
        <v>45016</v>
      </c>
      <c r="C1250" s="5">
        <v>121017</v>
      </c>
      <c r="D1250" s="6" t="s">
        <v>71</v>
      </c>
      <c r="E1250" s="25">
        <v>3</v>
      </c>
      <c r="F1250" s="26">
        <f>IFERROR(IF(VLOOKUP(C1250,水车基础信息!B$2:F$10,5,0)=0,"输入水车基础数据",VLOOKUP(C1250,水车基础信息!B$2:F$10,5,0)*E1250),"输入水车基础数据")</f>
        <v>30.435</v>
      </c>
      <c r="G1250" s="7" t="s">
        <v>60</v>
      </c>
      <c r="H1250" s="28"/>
      <c r="I1250" s="30"/>
      <c r="J1250" s="31" t="str">
        <f t="shared" si="144"/>
        <v>20233闽AU8195</v>
      </c>
    </row>
    <row r="1251" customFormat="1" ht="20.1" customHeight="1" spans="1:10">
      <c r="A1251" s="4">
        <f t="shared" si="151"/>
        <v>1250</v>
      </c>
      <c r="B1251" s="23">
        <v>44986</v>
      </c>
      <c r="C1251" s="34">
        <v>121019</v>
      </c>
      <c r="D1251" s="32" t="s">
        <v>72</v>
      </c>
      <c r="E1251" s="25">
        <v>6</v>
      </c>
      <c r="F1251" s="26">
        <f>IFERROR(IF(VLOOKUP(C1251,水车基础信息!B$2:F$10,5,0)=0,"输入水车基础数据",VLOOKUP(C1251,水车基础信息!B$2:F$10,5,0)*E1251),"输入水车基础数据")</f>
        <v>60.87</v>
      </c>
      <c r="G1251" s="33" t="s">
        <v>73</v>
      </c>
      <c r="H1251" s="28"/>
      <c r="I1251" s="30"/>
      <c r="J1251" s="31" t="str">
        <f t="shared" ref="J1251:J1314" si="152">YEAR(B1251)&amp;MONTH(B1251)&amp;D1251</f>
        <v>20233闽AU9653</v>
      </c>
    </row>
    <row r="1252" customFormat="1" ht="20.1" customHeight="1" spans="1:10">
      <c r="A1252" s="4">
        <f t="shared" si="151"/>
        <v>1251</v>
      </c>
      <c r="B1252" s="23">
        <v>44987</v>
      </c>
      <c r="C1252" s="34">
        <v>121020</v>
      </c>
      <c r="D1252" s="32" t="s">
        <v>72</v>
      </c>
      <c r="E1252" s="25">
        <v>8</v>
      </c>
      <c r="F1252" s="26">
        <f>IFERROR(IF(VLOOKUP(C1252,水车基础信息!B$2:F$10,5,0)=0,"输入水车基础数据",VLOOKUP(C1252,水车基础信息!B$2:F$10,5,0)*E1252),"输入水车基础数据")</f>
        <v>81.16</v>
      </c>
      <c r="G1252" s="33" t="s">
        <v>73</v>
      </c>
      <c r="H1252" s="28"/>
      <c r="I1252" s="30" t="s">
        <v>671</v>
      </c>
      <c r="J1252" s="31" t="str">
        <f t="shared" si="152"/>
        <v>20233闽AU9653</v>
      </c>
    </row>
    <row r="1253" customFormat="1" ht="20.1" customHeight="1" spans="1:10">
      <c r="A1253" s="4">
        <f t="shared" si="151"/>
        <v>1252</v>
      </c>
      <c r="B1253" s="23">
        <v>44988</v>
      </c>
      <c r="C1253" s="34">
        <v>121021</v>
      </c>
      <c r="D1253" s="32" t="s">
        <v>72</v>
      </c>
      <c r="E1253" s="25">
        <v>5</v>
      </c>
      <c r="F1253" s="26">
        <f>IFERROR(IF(VLOOKUP(C1253,水车基础信息!B$2:F$10,5,0)=0,"输入水车基础数据",VLOOKUP(C1253,水车基础信息!B$2:F$10,5,0)*E1253),"输入水车基础数据")</f>
        <v>50.725</v>
      </c>
      <c r="G1253" s="33" t="s">
        <v>73</v>
      </c>
      <c r="H1253" s="28"/>
      <c r="I1253" s="30"/>
      <c r="J1253" s="31" t="str">
        <f t="shared" si="152"/>
        <v>20233闽AU9653</v>
      </c>
    </row>
    <row r="1254" customFormat="1" ht="20.1" customHeight="1" spans="1:10">
      <c r="A1254" s="4">
        <f t="shared" si="151"/>
        <v>1253</v>
      </c>
      <c r="B1254" s="23">
        <v>44989</v>
      </c>
      <c r="C1254" s="34">
        <v>121019</v>
      </c>
      <c r="D1254" s="32" t="s">
        <v>72</v>
      </c>
      <c r="E1254" s="25">
        <v>6</v>
      </c>
      <c r="F1254" s="26">
        <f>IFERROR(IF(VLOOKUP(C1254,水车基础信息!B$2:F$10,5,0)=0,"输入水车基础数据",VLOOKUP(C1254,水车基础信息!B$2:F$10,5,0)*E1254),"输入水车基础数据")</f>
        <v>60.87</v>
      </c>
      <c r="G1254" s="33" t="s">
        <v>73</v>
      </c>
      <c r="H1254" s="28"/>
      <c r="I1254" s="30"/>
      <c r="J1254" s="31" t="str">
        <f t="shared" si="152"/>
        <v>20233闽AU9653</v>
      </c>
    </row>
    <row r="1255" customFormat="1" ht="20.1" customHeight="1" spans="1:10">
      <c r="A1255" s="4">
        <f t="shared" si="151"/>
        <v>1254</v>
      </c>
      <c r="B1255" s="23">
        <v>44990</v>
      </c>
      <c r="C1255" s="34">
        <v>121019</v>
      </c>
      <c r="D1255" s="32" t="s">
        <v>72</v>
      </c>
      <c r="E1255" s="25">
        <v>6</v>
      </c>
      <c r="F1255" s="26">
        <f>IFERROR(IF(VLOOKUP(C1255,水车基础信息!B$2:F$10,5,0)=0,"输入水车基础数据",VLOOKUP(C1255,水车基础信息!B$2:F$10,5,0)*E1255),"输入水车基础数据")</f>
        <v>60.87</v>
      </c>
      <c r="G1255" s="33" t="s">
        <v>73</v>
      </c>
      <c r="H1255" s="28"/>
      <c r="I1255" s="30"/>
      <c r="J1255" s="31" t="str">
        <f t="shared" si="152"/>
        <v>20233闽AU9653</v>
      </c>
    </row>
    <row r="1256" customFormat="1" ht="20.1" customHeight="1" spans="1:10">
      <c r="A1256" s="4">
        <f t="shared" si="151"/>
        <v>1255</v>
      </c>
      <c r="B1256" s="23">
        <v>44991</v>
      </c>
      <c r="C1256" s="34">
        <v>121019</v>
      </c>
      <c r="D1256" s="32" t="s">
        <v>72</v>
      </c>
      <c r="E1256" s="25">
        <v>7</v>
      </c>
      <c r="F1256" s="26">
        <f>IFERROR(IF(VLOOKUP(C1256,水车基础信息!B$2:F$10,5,0)=0,"输入水车基础数据",VLOOKUP(C1256,水车基础信息!B$2:F$10,5,0)*E1256),"输入水车基础数据")</f>
        <v>71.015</v>
      </c>
      <c r="G1256" s="33" t="s">
        <v>73</v>
      </c>
      <c r="H1256" s="28"/>
      <c r="I1256" s="30" t="s">
        <v>673</v>
      </c>
      <c r="J1256" s="31" t="str">
        <f t="shared" si="152"/>
        <v>20233闽AU9653</v>
      </c>
    </row>
    <row r="1257" customFormat="1" ht="20.1" customHeight="1" spans="1:10">
      <c r="A1257" s="4">
        <f t="shared" si="151"/>
        <v>1256</v>
      </c>
      <c r="B1257" s="23">
        <v>44992</v>
      </c>
      <c r="C1257" s="34">
        <v>121019</v>
      </c>
      <c r="D1257" s="32" t="s">
        <v>72</v>
      </c>
      <c r="E1257" s="25">
        <v>6</v>
      </c>
      <c r="F1257" s="26">
        <f>IFERROR(IF(VLOOKUP(C1257,水车基础信息!B$2:F$10,5,0)=0,"输入水车基础数据",VLOOKUP(C1257,水车基础信息!B$2:F$10,5,0)*E1257),"输入水车基础数据")</f>
        <v>60.87</v>
      </c>
      <c r="G1257" s="33" t="s">
        <v>73</v>
      </c>
      <c r="H1257" s="28"/>
      <c r="I1257" s="30"/>
      <c r="J1257" s="31" t="str">
        <f t="shared" si="152"/>
        <v>20233闽AU9653</v>
      </c>
    </row>
    <row r="1258" customFormat="1" ht="20.1" customHeight="1" spans="1:10">
      <c r="A1258" s="4">
        <f t="shared" si="151"/>
        <v>1257</v>
      </c>
      <c r="B1258" s="23">
        <v>44993</v>
      </c>
      <c r="C1258" s="34">
        <v>121019</v>
      </c>
      <c r="D1258" s="32" t="s">
        <v>72</v>
      </c>
      <c r="E1258" s="25">
        <v>5</v>
      </c>
      <c r="F1258" s="26">
        <f>IFERROR(IF(VLOOKUP(C1258,水车基础信息!B$2:F$10,5,0)=0,"输入水车基础数据",VLOOKUP(C1258,水车基础信息!B$2:F$10,5,0)*E1258),"输入水车基础数据")</f>
        <v>50.725</v>
      </c>
      <c r="G1258" s="33" t="s">
        <v>73</v>
      </c>
      <c r="H1258" s="28"/>
      <c r="I1258" s="30"/>
      <c r="J1258" s="31" t="str">
        <f t="shared" si="152"/>
        <v>20233闽AU9653</v>
      </c>
    </row>
    <row r="1259" customFormat="1" ht="20.1" customHeight="1" spans="1:10">
      <c r="A1259" s="4">
        <f t="shared" ref="A1259:A1268" si="153">ROW()-1</f>
        <v>1258</v>
      </c>
      <c r="B1259" s="23">
        <v>44994</v>
      </c>
      <c r="C1259" s="34">
        <v>121019</v>
      </c>
      <c r="D1259" s="32" t="s">
        <v>72</v>
      </c>
      <c r="E1259" s="25">
        <v>6</v>
      </c>
      <c r="F1259" s="26">
        <f>IFERROR(IF(VLOOKUP(C1259,水车基础信息!B$2:F$10,5,0)=0,"输入水车基础数据",VLOOKUP(C1259,水车基础信息!B$2:F$10,5,0)*E1259),"输入水车基础数据")</f>
        <v>60.87</v>
      </c>
      <c r="G1259" s="33" t="s">
        <v>73</v>
      </c>
      <c r="H1259" s="28"/>
      <c r="I1259" s="30"/>
      <c r="J1259" s="31" t="str">
        <f t="shared" si="152"/>
        <v>20233闽AU9653</v>
      </c>
    </row>
    <row r="1260" customFormat="1" ht="20.1" customHeight="1" spans="1:10">
      <c r="A1260" s="4">
        <f t="shared" si="153"/>
        <v>1259</v>
      </c>
      <c r="B1260" s="23">
        <v>44995</v>
      </c>
      <c r="C1260" s="34">
        <v>121019</v>
      </c>
      <c r="D1260" s="32" t="s">
        <v>72</v>
      </c>
      <c r="E1260" s="25">
        <v>6</v>
      </c>
      <c r="F1260" s="26">
        <f>IFERROR(IF(VLOOKUP(C1260,水车基础信息!B$2:F$10,5,0)=0,"输入水车基础数据",VLOOKUP(C1260,水车基础信息!B$2:F$10,5,0)*E1260),"输入水车基础数据")</f>
        <v>60.87</v>
      </c>
      <c r="G1260" s="33" t="s">
        <v>73</v>
      </c>
      <c r="H1260" s="28"/>
      <c r="I1260" s="30"/>
      <c r="J1260" s="31" t="str">
        <f t="shared" si="152"/>
        <v>20233闽AU9653</v>
      </c>
    </row>
    <row r="1261" customFormat="1" ht="20.1" customHeight="1" spans="1:10">
      <c r="A1261" s="4">
        <f t="shared" si="153"/>
        <v>1260</v>
      </c>
      <c r="B1261" s="23">
        <v>44996</v>
      </c>
      <c r="C1261" s="34">
        <v>121019</v>
      </c>
      <c r="D1261" s="32" t="s">
        <v>72</v>
      </c>
      <c r="E1261" s="25">
        <v>5</v>
      </c>
      <c r="F1261" s="26">
        <f>IFERROR(IF(VLOOKUP(C1261,水车基础信息!B$2:F$10,5,0)=0,"输入水车基础数据",VLOOKUP(C1261,水车基础信息!B$2:F$10,5,0)*E1261),"输入水车基础数据")</f>
        <v>50.725</v>
      </c>
      <c r="G1261" s="33" t="s">
        <v>73</v>
      </c>
      <c r="H1261" s="28"/>
      <c r="I1261" s="30"/>
      <c r="J1261" s="31" t="str">
        <f t="shared" si="152"/>
        <v>20233闽AU9653</v>
      </c>
    </row>
    <row r="1262" customFormat="1" ht="20.1" customHeight="1" spans="1:10">
      <c r="A1262" s="4">
        <f t="shared" si="153"/>
        <v>1261</v>
      </c>
      <c r="B1262" s="23">
        <v>44997</v>
      </c>
      <c r="C1262" s="34">
        <v>121019</v>
      </c>
      <c r="D1262" s="32" t="s">
        <v>72</v>
      </c>
      <c r="E1262" s="25">
        <v>6</v>
      </c>
      <c r="F1262" s="26">
        <f>IFERROR(IF(VLOOKUP(C1262,水车基础信息!B$2:F$10,5,0)=0,"输入水车基础数据",VLOOKUP(C1262,水车基础信息!B$2:F$10,5,0)*E1262),"输入水车基础数据")</f>
        <v>60.87</v>
      </c>
      <c r="G1262" s="33" t="s">
        <v>73</v>
      </c>
      <c r="H1262" s="28"/>
      <c r="I1262" s="30"/>
      <c r="J1262" s="31" t="str">
        <f t="shared" si="152"/>
        <v>20233闽AU9653</v>
      </c>
    </row>
    <row r="1263" customFormat="1" ht="20.1" customHeight="1" spans="1:10">
      <c r="A1263" s="4">
        <f t="shared" si="153"/>
        <v>1262</v>
      </c>
      <c r="B1263" s="23">
        <v>44998</v>
      </c>
      <c r="C1263" s="34">
        <v>121019</v>
      </c>
      <c r="D1263" s="32" t="s">
        <v>72</v>
      </c>
      <c r="E1263" s="25">
        <v>7</v>
      </c>
      <c r="F1263" s="26">
        <f>IFERROR(IF(VLOOKUP(C1263,水车基础信息!B$2:F$10,5,0)=0,"输入水车基础数据",VLOOKUP(C1263,水车基础信息!B$2:F$10,5,0)*E1263),"输入水车基础数据")</f>
        <v>71.015</v>
      </c>
      <c r="G1263" s="33" t="s">
        <v>73</v>
      </c>
      <c r="H1263" s="28"/>
      <c r="I1263" s="30"/>
      <c r="J1263" s="31" t="str">
        <f t="shared" si="152"/>
        <v>20233闽AU9653</v>
      </c>
    </row>
    <row r="1264" customFormat="1" ht="20.1" customHeight="1" spans="1:10">
      <c r="A1264" s="4">
        <f t="shared" si="153"/>
        <v>1263</v>
      </c>
      <c r="B1264" s="23">
        <v>44999</v>
      </c>
      <c r="C1264" s="34">
        <v>121019</v>
      </c>
      <c r="D1264" s="32" t="s">
        <v>72</v>
      </c>
      <c r="E1264" s="25">
        <v>6</v>
      </c>
      <c r="F1264" s="26">
        <f>IFERROR(IF(VLOOKUP(C1264,水车基础信息!B$2:F$10,5,0)=0,"输入水车基础数据",VLOOKUP(C1264,水车基础信息!B$2:F$10,5,0)*E1264),"输入水车基础数据")</f>
        <v>60.87</v>
      </c>
      <c r="G1264" s="33" t="s">
        <v>73</v>
      </c>
      <c r="H1264" s="28"/>
      <c r="I1264" s="30"/>
      <c r="J1264" s="31" t="str">
        <f t="shared" si="152"/>
        <v>20233闽AU9653</v>
      </c>
    </row>
    <row r="1265" customFormat="1" ht="20.1" customHeight="1" spans="1:10">
      <c r="A1265" s="4">
        <f t="shared" si="153"/>
        <v>1264</v>
      </c>
      <c r="B1265" s="23">
        <v>45000</v>
      </c>
      <c r="C1265" s="34">
        <v>121019</v>
      </c>
      <c r="D1265" s="32" t="s">
        <v>72</v>
      </c>
      <c r="E1265" s="25">
        <v>6</v>
      </c>
      <c r="F1265" s="26">
        <f>IFERROR(IF(VLOOKUP(C1265,水车基础信息!B$2:F$10,5,0)=0,"输入水车基础数据",VLOOKUP(C1265,水车基础信息!B$2:F$10,5,0)*E1265),"输入水车基础数据")</f>
        <v>60.87</v>
      </c>
      <c r="G1265" s="33" t="s">
        <v>73</v>
      </c>
      <c r="H1265" s="28"/>
      <c r="I1265" s="30"/>
      <c r="J1265" s="31" t="str">
        <f t="shared" si="152"/>
        <v>20233闽AU9653</v>
      </c>
    </row>
    <row r="1266" customFormat="1" ht="20.1" customHeight="1" spans="1:10">
      <c r="A1266" s="4">
        <f t="shared" si="153"/>
        <v>1265</v>
      </c>
      <c r="B1266" s="23">
        <v>45001</v>
      </c>
      <c r="C1266" s="34">
        <v>121019</v>
      </c>
      <c r="D1266" s="32" t="s">
        <v>72</v>
      </c>
      <c r="E1266" s="25">
        <v>6</v>
      </c>
      <c r="F1266" s="26">
        <f>IFERROR(IF(VLOOKUP(C1266,水车基础信息!B$2:F$10,5,0)=0,"输入水车基础数据",VLOOKUP(C1266,水车基础信息!B$2:F$10,5,0)*E1266),"输入水车基础数据")</f>
        <v>60.87</v>
      </c>
      <c r="G1266" s="33" t="s">
        <v>73</v>
      </c>
      <c r="H1266" s="28"/>
      <c r="I1266" s="30"/>
      <c r="J1266" s="31" t="str">
        <f t="shared" si="152"/>
        <v>20233闽AU9653</v>
      </c>
    </row>
    <row r="1267" customFormat="1" ht="20.1" customHeight="1" spans="1:10">
      <c r="A1267" s="4">
        <f t="shared" si="153"/>
        <v>1266</v>
      </c>
      <c r="B1267" s="23">
        <v>45002</v>
      </c>
      <c r="C1267" s="34">
        <v>121019</v>
      </c>
      <c r="D1267" s="32" t="s">
        <v>72</v>
      </c>
      <c r="E1267" s="25">
        <v>5</v>
      </c>
      <c r="F1267" s="26">
        <f>IFERROR(IF(VLOOKUP(C1267,水车基础信息!B$2:F$10,5,0)=0,"输入水车基础数据",VLOOKUP(C1267,水车基础信息!B$2:F$10,5,0)*E1267),"输入水车基础数据")</f>
        <v>50.725</v>
      </c>
      <c r="G1267" s="33" t="s">
        <v>73</v>
      </c>
      <c r="H1267" s="28"/>
      <c r="I1267" s="30"/>
      <c r="J1267" s="31" t="str">
        <f t="shared" si="152"/>
        <v>20233闽AU9653</v>
      </c>
    </row>
    <row r="1268" customFormat="1" ht="20.1" customHeight="1" spans="1:10">
      <c r="A1268" s="4">
        <f t="shared" si="153"/>
        <v>1267</v>
      </c>
      <c r="B1268" s="23">
        <v>45003</v>
      </c>
      <c r="C1268" s="34">
        <v>121019</v>
      </c>
      <c r="D1268" s="32" t="s">
        <v>72</v>
      </c>
      <c r="E1268" s="25">
        <v>6</v>
      </c>
      <c r="F1268" s="26">
        <f>IFERROR(IF(VLOOKUP(C1268,水车基础信息!B$2:F$10,5,0)=0,"输入水车基础数据",VLOOKUP(C1268,水车基础信息!B$2:F$10,5,0)*E1268),"输入水车基础数据")</f>
        <v>60.87</v>
      </c>
      <c r="G1268" s="33" t="s">
        <v>73</v>
      </c>
      <c r="H1268" s="28"/>
      <c r="I1268" s="30"/>
      <c r="J1268" s="31" t="str">
        <f t="shared" si="152"/>
        <v>20233闽AU9653</v>
      </c>
    </row>
    <row r="1269" customFormat="1" ht="20.1" customHeight="1" spans="1:10">
      <c r="A1269" s="4">
        <f t="shared" ref="A1269:A1278" si="154">ROW()-1</f>
        <v>1268</v>
      </c>
      <c r="B1269" s="23">
        <v>45004</v>
      </c>
      <c r="C1269" s="34">
        <v>121019</v>
      </c>
      <c r="D1269" s="32" t="s">
        <v>72</v>
      </c>
      <c r="E1269" s="25">
        <v>6</v>
      </c>
      <c r="F1269" s="26">
        <f>IFERROR(IF(VLOOKUP(C1269,水车基础信息!B$2:F$10,5,0)=0,"输入水车基础数据",VLOOKUP(C1269,水车基础信息!B$2:F$10,5,0)*E1269),"输入水车基础数据")</f>
        <v>60.87</v>
      </c>
      <c r="G1269" s="33" t="s">
        <v>73</v>
      </c>
      <c r="H1269" s="28"/>
      <c r="I1269" s="30"/>
      <c r="J1269" s="31" t="str">
        <f t="shared" si="152"/>
        <v>20233闽AU9653</v>
      </c>
    </row>
    <row r="1270" customFormat="1" ht="20.1" customHeight="1" spans="1:10">
      <c r="A1270" s="4">
        <f t="shared" si="154"/>
        <v>1269</v>
      </c>
      <c r="B1270" s="23">
        <v>45005</v>
      </c>
      <c r="C1270" s="34">
        <v>121019</v>
      </c>
      <c r="D1270" s="32" t="s">
        <v>72</v>
      </c>
      <c r="E1270" s="25">
        <v>7</v>
      </c>
      <c r="F1270" s="26">
        <f>IFERROR(IF(VLOOKUP(C1270,水车基础信息!B$2:F$10,5,0)=0,"输入水车基础数据",VLOOKUP(C1270,水车基础信息!B$2:F$10,5,0)*E1270),"输入水车基础数据")</f>
        <v>71.015</v>
      </c>
      <c r="G1270" s="33" t="s">
        <v>73</v>
      </c>
      <c r="H1270" s="28"/>
      <c r="I1270" s="30"/>
      <c r="J1270" s="31" t="str">
        <f t="shared" si="152"/>
        <v>20233闽AU9653</v>
      </c>
    </row>
    <row r="1271" customFormat="1" ht="20.1" customHeight="1" spans="1:10">
      <c r="A1271" s="4">
        <f t="shared" si="154"/>
        <v>1270</v>
      </c>
      <c r="B1271" s="23">
        <v>45006</v>
      </c>
      <c r="C1271" s="34">
        <v>121019</v>
      </c>
      <c r="D1271" s="32" t="s">
        <v>72</v>
      </c>
      <c r="E1271" s="25">
        <v>6</v>
      </c>
      <c r="F1271" s="26">
        <f>IFERROR(IF(VLOOKUP(C1271,水车基础信息!B$2:F$10,5,0)=0,"输入水车基础数据",VLOOKUP(C1271,水车基础信息!B$2:F$10,5,0)*E1271),"输入水车基础数据")</f>
        <v>60.87</v>
      </c>
      <c r="G1271" s="33" t="s">
        <v>73</v>
      </c>
      <c r="H1271" s="28"/>
      <c r="I1271" s="30"/>
      <c r="J1271" s="31" t="str">
        <f t="shared" si="152"/>
        <v>20233闽AU9653</v>
      </c>
    </row>
    <row r="1272" customFormat="1" ht="20.1" customHeight="1" spans="1:10">
      <c r="A1272" s="4">
        <f t="shared" si="154"/>
        <v>1271</v>
      </c>
      <c r="B1272" s="23">
        <v>45007</v>
      </c>
      <c r="C1272" s="34">
        <v>121019</v>
      </c>
      <c r="D1272" s="32" t="s">
        <v>72</v>
      </c>
      <c r="E1272" s="25">
        <v>6</v>
      </c>
      <c r="F1272" s="26">
        <f>IFERROR(IF(VLOOKUP(C1272,水车基础信息!B$2:F$10,5,0)=0,"输入水车基础数据",VLOOKUP(C1272,水车基础信息!B$2:F$10,5,0)*E1272),"输入水车基础数据")</f>
        <v>60.87</v>
      </c>
      <c r="G1272" s="33" t="s">
        <v>73</v>
      </c>
      <c r="H1272" s="28"/>
      <c r="I1272" s="30"/>
      <c r="J1272" s="31" t="str">
        <f t="shared" si="152"/>
        <v>20233闽AU9653</v>
      </c>
    </row>
    <row r="1273" customFormat="1" ht="20.1" customHeight="1" spans="1:10">
      <c r="A1273" s="4">
        <f t="shared" si="154"/>
        <v>1272</v>
      </c>
      <c r="B1273" s="23">
        <v>45008</v>
      </c>
      <c r="C1273" s="34">
        <v>121019</v>
      </c>
      <c r="D1273" s="32" t="s">
        <v>72</v>
      </c>
      <c r="E1273" s="25">
        <v>3</v>
      </c>
      <c r="F1273" s="26">
        <f>IFERROR(IF(VLOOKUP(C1273,水车基础信息!B$2:F$10,5,0)=0,"输入水车基础数据",VLOOKUP(C1273,水车基础信息!B$2:F$10,5,0)*E1273),"输入水车基础数据")</f>
        <v>30.435</v>
      </c>
      <c r="G1273" s="33" t="s">
        <v>73</v>
      </c>
      <c r="H1273" s="28"/>
      <c r="I1273" s="30"/>
      <c r="J1273" s="31" t="str">
        <f t="shared" si="152"/>
        <v>20233闽AU9653</v>
      </c>
    </row>
    <row r="1274" customFormat="1" ht="20.1" customHeight="1" spans="1:10">
      <c r="A1274" s="4">
        <f t="shared" si="154"/>
        <v>1273</v>
      </c>
      <c r="B1274" s="23">
        <v>45009</v>
      </c>
      <c r="C1274" s="34">
        <v>121019</v>
      </c>
      <c r="D1274" s="32" t="s">
        <v>72</v>
      </c>
      <c r="E1274" s="25">
        <v>4</v>
      </c>
      <c r="F1274" s="26">
        <f>IFERROR(IF(VLOOKUP(C1274,水车基础信息!B$2:F$10,5,0)=0,"输入水车基础数据",VLOOKUP(C1274,水车基础信息!B$2:F$10,5,0)*E1274),"输入水车基础数据")</f>
        <v>40.58</v>
      </c>
      <c r="G1274" s="33" t="s">
        <v>73</v>
      </c>
      <c r="H1274" s="28"/>
      <c r="I1274" s="30"/>
      <c r="J1274" s="31" t="str">
        <f t="shared" si="152"/>
        <v>20233闽AU9653</v>
      </c>
    </row>
    <row r="1275" customFormat="1" ht="20.1" customHeight="1" spans="1:10">
      <c r="A1275" s="4">
        <f t="shared" si="154"/>
        <v>1274</v>
      </c>
      <c r="B1275" s="23">
        <v>45010</v>
      </c>
      <c r="C1275" s="34">
        <v>121019</v>
      </c>
      <c r="D1275" s="32" t="s">
        <v>72</v>
      </c>
      <c r="E1275" s="25">
        <v>0</v>
      </c>
      <c r="F1275" s="26">
        <f>IFERROR(IF(VLOOKUP(C1275,水车基础信息!B$2:F$10,5,0)=0,"输入水车基础数据",VLOOKUP(C1275,水车基础信息!B$2:F$10,5,0)*E1275),"输入水车基础数据")</f>
        <v>0</v>
      </c>
      <c r="G1275" s="33" t="s">
        <v>73</v>
      </c>
      <c r="H1275" s="28"/>
      <c r="I1275" s="30"/>
      <c r="J1275" s="31" t="str">
        <f t="shared" si="152"/>
        <v>20233闽AU9653</v>
      </c>
    </row>
    <row r="1276" customFormat="1" ht="20.1" customHeight="1" spans="1:10">
      <c r="A1276" s="4">
        <f t="shared" si="154"/>
        <v>1275</v>
      </c>
      <c r="B1276" s="23">
        <v>45011</v>
      </c>
      <c r="C1276" s="34">
        <v>121019</v>
      </c>
      <c r="D1276" s="32" t="s">
        <v>72</v>
      </c>
      <c r="E1276" s="25">
        <v>5</v>
      </c>
      <c r="F1276" s="26">
        <f>IFERROR(IF(VLOOKUP(C1276,水车基础信息!B$2:F$10,5,0)=0,"输入水车基础数据",VLOOKUP(C1276,水车基础信息!B$2:F$10,5,0)*E1276),"输入水车基础数据")</f>
        <v>50.725</v>
      </c>
      <c r="G1276" s="33" t="s">
        <v>73</v>
      </c>
      <c r="H1276" s="28"/>
      <c r="I1276" s="30"/>
      <c r="J1276" s="31" t="str">
        <f t="shared" si="152"/>
        <v>20233闽AU9653</v>
      </c>
    </row>
    <row r="1277" customFormat="1" ht="20.1" customHeight="1" spans="1:10">
      <c r="A1277" s="4">
        <f t="shared" si="154"/>
        <v>1276</v>
      </c>
      <c r="B1277" s="23">
        <v>45012</v>
      </c>
      <c r="C1277" s="34">
        <v>121019</v>
      </c>
      <c r="D1277" s="32" t="s">
        <v>72</v>
      </c>
      <c r="E1277" s="25">
        <v>6</v>
      </c>
      <c r="F1277" s="26">
        <f>IFERROR(IF(VLOOKUP(C1277,水车基础信息!B$2:F$10,5,0)=0,"输入水车基础数据",VLOOKUP(C1277,水车基础信息!B$2:F$10,5,0)*E1277),"输入水车基础数据")</f>
        <v>60.87</v>
      </c>
      <c r="G1277" s="33" t="s">
        <v>73</v>
      </c>
      <c r="H1277" s="28"/>
      <c r="I1277" s="30"/>
      <c r="J1277" s="31" t="str">
        <f t="shared" si="152"/>
        <v>20233闽AU9653</v>
      </c>
    </row>
    <row r="1278" customFormat="1" ht="20.1" customHeight="1" spans="1:10">
      <c r="A1278" s="4">
        <f t="shared" si="154"/>
        <v>1277</v>
      </c>
      <c r="B1278" s="23">
        <v>45013</v>
      </c>
      <c r="C1278" s="34">
        <v>121019</v>
      </c>
      <c r="D1278" s="32" t="s">
        <v>72</v>
      </c>
      <c r="E1278" s="25">
        <v>6</v>
      </c>
      <c r="F1278" s="26">
        <f>IFERROR(IF(VLOOKUP(C1278,水车基础信息!B$2:F$10,5,0)=0,"输入水车基础数据",VLOOKUP(C1278,水车基础信息!B$2:F$10,5,0)*E1278),"输入水车基础数据")</f>
        <v>60.87</v>
      </c>
      <c r="G1278" s="33" t="s">
        <v>73</v>
      </c>
      <c r="H1278" s="28"/>
      <c r="I1278" s="30"/>
      <c r="J1278" s="31" t="str">
        <f t="shared" si="152"/>
        <v>20233闽AU9653</v>
      </c>
    </row>
    <row r="1279" customFormat="1" ht="20.1" customHeight="1" spans="1:10">
      <c r="A1279" s="4">
        <f t="shared" ref="A1279:A1288" si="155">ROW()-1</f>
        <v>1278</v>
      </c>
      <c r="B1279" s="23">
        <v>45014</v>
      </c>
      <c r="C1279" s="34">
        <v>121019</v>
      </c>
      <c r="D1279" s="32" t="s">
        <v>72</v>
      </c>
      <c r="E1279" s="25">
        <v>0</v>
      </c>
      <c r="F1279" s="26">
        <f>IFERROR(IF(VLOOKUP(C1279,水车基础信息!B$2:F$10,5,0)=0,"输入水车基础数据",VLOOKUP(C1279,水车基础信息!B$2:F$10,5,0)*E1279),"输入水车基础数据")</f>
        <v>0</v>
      </c>
      <c r="G1279" s="33" t="s">
        <v>73</v>
      </c>
      <c r="H1279" s="28"/>
      <c r="I1279" s="30"/>
      <c r="J1279" s="31" t="str">
        <f t="shared" si="152"/>
        <v>20233闽AU9653</v>
      </c>
    </row>
    <row r="1280" customFormat="1" ht="20.1" customHeight="1" spans="1:10">
      <c r="A1280" s="4">
        <f t="shared" si="155"/>
        <v>1279</v>
      </c>
      <c r="B1280" s="23">
        <v>45015</v>
      </c>
      <c r="C1280" s="34">
        <v>121019</v>
      </c>
      <c r="D1280" s="32" t="s">
        <v>72</v>
      </c>
      <c r="E1280" s="25">
        <v>5</v>
      </c>
      <c r="F1280" s="26">
        <f>IFERROR(IF(VLOOKUP(C1280,水车基础信息!B$2:F$10,5,0)=0,"输入水车基础数据",VLOOKUP(C1280,水车基础信息!B$2:F$10,5,0)*E1280),"输入水车基础数据")</f>
        <v>50.725</v>
      </c>
      <c r="G1280" s="33" t="s">
        <v>73</v>
      </c>
      <c r="H1280" s="28"/>
      <c r="I1280" s="30"/>
      <c r="J1280" s="31" t="str">
        <f t="shared" si="152"/>
        <v>20233闽AU9653</v>
      </c>
    </row>
    <row r="1281" customFormat="1" ht="20.1" customHeight="1" spans="1:10">
      <c r="A1281" s="4">
        <f t="shared" si="155"/>
        <v>1280</v>
      </c>
      <c r="B1281" s="23">
        <v>45016</v>
      </c>
      <c r="C1281" s="34">
        <v>121019</v>
      </c>
      <c r="D1281" s="32" t="s">
        <v>72</v>
      </c>
      <c r="E1281" s="25">
        <v>6</v>
      </c>
      <c r="F1281" s="26">
        <f>IFERROR(IF(VLOOKUP(C1281,水车基础信息!B$2:F$10,5,0)=0,"输入水车基础数据",VLOOKUP(C1281,水车基础信息!B$2:F$10,5,0)*E1281),"输入水车基础数据")</f>
        <v>60.87</v>
      </c>
      <c r="G1281" s="33" t="s">
        <v>73</v>
      </c>
      <c r="H1281" s="28"/>
      <c r="I1281" s="30" t="s">
        <v>673</v>
      </c>
      <c r="J1281" s="31" t="str">
        <f t="shared" si="152"/>
        <v>20233闽AU9653</v>
      </c>
    </row>
    <row r="1282" customFormat="1" ht="20.1" customHeight="1" spans="1:10">
      <c r="A1282" s="4">
        <f t="shared" si="155"/>
        <v>1281</v>
      </c>
      <c r="B1282" s="23">
        <v>44986</v>
      </c>
      <c r="C1282" s="5">
        <v>121018</v>
      </c>
      <c r="D1282" s="6" t="s">
        <v>68</v>
      </c>
      <c r="E1282" s="25">
        <v>2</v>
      </c>
      <c r="F1282" s="26">
        <f>IFERROR(IF(VLOOKUP(C1282,水车基础信息!B$2:F$10,5,0)=0,"输入水车基础数据",VLOOKUP(C1282,水车基础信息!B$2:F$10,5,0)*E1282),"输入水车基础数据")</f>
        <v>20.29</v>
      </c>
      <c r="G1282" s="7" t="s">
        <v>695</v>
      </c>
      <c r="H1282" s="28"/>
      <c r="I1282" s="30"/>
      <c r="J1282" s="31" t="str">
        <f t="shared" si="152"/>
        <v>20233闽AU7993</v>
      </c>
    </row>
    <row r="1283" customFormat="1" ht="20.1" customHeight="1" spans="1:10">
      <c r="A1283" s="4">
        <f t="shared" si="155"/>
        <v>1282</v>
      </c>
      <c r="B1283" s="23">
        <v>44987</v>
      </c>
      <c r="C1283" s="5">
        <v>121018</v>
      </c>
      <c r="D1283" s="6" t="s">
        <v>68</v>
      </c>
      <c r="E1283" s="25">
        <v>5</v>
      </c>
      <c r="F1283" s="26">
        <f>IFERROR(IF(VLOOKUP(C1283,水车基础信息!B$2:F$10,5,0)=0,"输入水车基础数据",VLOOKUP(C1283,水车基础信息!B$2:F$10,5,0)*E1283),"输入水车基础数据")</f>
        <v>50.725</v>
      </c>
      <c r="G1283" s="7" t="s">
        <v>695</v>
      </c>
      <c r="H1283" s="28"/>
      <c r="I1283" s="30" t="s">
        <v>673</v>
      </c>
      <c r="J1283" s="31" t="str">
        <f t="shared" si="152"/>
        <v>20233闽AU7993</v>
      </c>
    </row>
    <row r="1284" customFormat="1" ht="20.1" customHeight="1" spans="1:10">
      <c r="A1284" s="4">
        <f t="shared" si="155"/>
        <v>1283</v>
      </c>
      <c r="B1284" s="23">
        <v>44988</v>
      </c>
      <c r="C1284" s="5">
        <v>121018</v>
      </c>
      <c r="D1284" s="6" t="s">
        <v>68</v>
      </c>
      <c r="E1284" s="25">
        <v>3</v>
      </c>
      <c r="F1284" s="26">
        <f>IFERROR(IF(VLOOKUP(C1284,水车基础信息!B$2:F$10,5,0)=0,"输入水车基础数据",VLOOKUP(C1284,水车基础信息!B$2:F$10,5,0)*E1284),"输入水车基础数据")</f>
        <v>30.435</v>
      </c>
      <c r="G1284" s="7" t="s">
        <v>695</v>
      </c>
      <c r="H1284" s="28"/>
      <c r="I1284" s="30"/>
      <c r="J1284" s="31" t="str">
        <f t="shared" si="152"/>
        <v>20233闽AU7993</v>
      </c>
    </row>
    <row r="1285" customFormat="1" ht="20.1" customHeight="1" spans="1:10">
      <c r="A1285" s="4">
        <f t="shared" si="155"/>
        <v>1284</v>
      </c>
      <c r="B1285" s="23">
        <v>44989</v>
      </c>
      <c r="C1285" s="5">
        <v>121018</v>
      </c>
      <c r="D1285" s="6" t="s">
        <v>68</v>
      </c>
      <c r="E1285" s="25">
        <v>2</v>
      </c>
      <c r="F1285" s="26">
        <f>IFERROR(IF(VLOOKUP(C1285,水车基础信息!B$2:F$10,5,0)=0,"输入水车基础数据",VLOOKUP(C1285,水车基础信息!B$2:F$10,5,0)*E1285),"输入水车基础数据")</f>
        <v>20.29</v>
      </c>
      <c r="G1285" s="7" t="s">
        <v>695</v>
      </c>
      <c r="H1285" s="28"/>
      <c r="I1285" s="30"/>
      <c r="J1285" s="31" t="str">
        <f t="shared" si="152"/>
        <v>20233闽AU7993</v>
      </c>
    </row>
    <row r="1286" customFormat="1" ht="20.1" customHeight="1" spans="1:10">
      <c r="A1286" s="4">
        <f t="shared" si="155"/>
        <v>1285</v>
      </c>
      <c r="B1286" s="23">
        <v>44990</v>
      </c>
      <c r="C1286" s="5">
        <v>121018</v>
      </c>
      <c r="D1286" s="6" t="s">
        <v>68</v>
      </c>
      <c r="E1286" s="25">
        <v>3</v>
      </c>
      <c r="F1286" s="26">
        <f>IFERROR(IF(VLOOKUP(C1286,水车基础信息!B$2:F$10,5,0)=0,"输入水车基础数据",VLOOKUP(C1286,水车基础信息!B$2:F$10,5,0)*E1286),"输入水车基础数据")</f>
        <v>30.435</v>
      </c>
      <c r="G1286" s="7" t="s">
        <v>695</v>
      </c>
      <c r="H1286" s="28"/>
      <c r="I1286" s="30" t="s">
        <v>673</v>
      </c>
      <c r="J1286" s="31" t="str">
        <f t="shared" si="152"/>
        <v>20233闽AU7993</v>
      </c>
    </row>
    <row r="1287" customFormat="1" ht="20.1" customHeight="1" spans="1:10">
      <c r="A1287" s="4">
        <f t="shared" si="155"/>
        <v>1286</v>
      </c>
      <c r="B1287" s="23">
        <v>44991</v>
      </c>
      <c r="C1287" s="5">
        <v>121018</v>
      </c>
      <c r="D1287" s="6" t="s">
        <v>68</v>
      </c>
      <c r="E1287" s="25">
        <v>5</v>
      </c>
      <c r="F1287" s="26">
        <f>IFERROR(IF(VLOOKUP(C1287,水车基础信息!B$2:F$10,5,0)=0,"输入水车基础数据",VLOOKUP(C1287,水车基础信息!B$2:F$10,5,0)*E1287),"输入水车基础数据")</f>
        <v>50.725</v>
      </c>
      <c r="G1287" s="7" t="s">
        <v>695</v>
      </c>
      <c r="H1287" s="28"/>
      <c r="I1287" s="30" t="s">
        <v>673</v>
      </c>
      <c r="J1287" s="31" t="str">
        <f t="shared" si="152"/>
        <v>20233闽AU7993</v>
      </c>
    </row>
    <row r="1288" customFormat="1" ht="20.1" customHeight="1" spans="1:10">
      <c r="A1288" s="4">
        <f t="shared" si="155"/>
        <v>1287</v>
      </c>
      <c r="B1288" s="23">
        <v>44992</v>
      </c>
      <c r="C1288" s="5">
        <v>121018</v>
      </c>
      <c r="D1288" s="6" t="s">
        <v>68</v>
      </c>
      <c r="E1288" s="25">
        <v>2</v>
      </c>
      <c r="F1288" s="26">
        <f>IFERROR(IF(VLOOKUP(C1288,水车基础信息!B$2:F$10,5,0)=0,"输入水车基础数据",VLOOKUP(C1288,水车基础信息!B$2:F$10,5,0)*E1288),"输入水车基础数据")</f>
        <v>20.29</v>
      </c>
      <c r="G1288" s="7" t="s">
        <v>695</v>
      </c>
      <c r="H1288" s="28"/>
      <c r="I1288" s="30"/>
      <c r="J1288" s="31" t="str">
        <f t="shared" si="152"/>
        <v>20233闽AU7993</v>
      </c>
    </row>
    <row r="1289" customFormat="1" ht="20.1" customHeight="1" spans="1:10">
      <c r="A1289" s="4">
        <f t="shared" ref="A1289:A1298" si="156">ROW()-1</f>
        <v>1288</v>
      </c>
      <c r="B1289" s="23">
        <v>44993</v>
      </c>
      <c r="C1289" s="5">
        <v>121018</v>
      </c>
      <c r="D1289" s="6" t="s">
        <v>68</v>
      </c>
      <c r="E1289" s="25">
        <v>2</v>
      </c>
      <c r="F1289" s="26">
        <f>IFERROR(IF(VLOOKUP(C1289,水车基础信息!B$2:F$10,5,0)=0,"输入水车基础数据",VLOOKUP(C1289,水车基础信息!B$2:F$10,5,0)*E1289),"输入水车基础数据")</f>
        <v>20.29</v>
      </c>
      <c r="G1289" s="7" t="s">
        <v>695</v>
      </c>
      <c r="H1289" s="28"/>
      <c r="I1289" s="30"/>
      <c r="J1289" s="31" t="str">
        <f t="shared" si="152"/>
        <v>20233闽AU7993</v>
      </c>
    </row>
    <row r="1290" customFormat="1" ht="20.1" customHeight="1" spans="1:10">
      <c r="A1290" s="4">
        <f t="shared" si="156"/>
        <v>1289</v>
      </c>
      <c r="B1290" s="23">
        <v>44994</v>
      </c>
      <c r="C1290" s="5">
        <v>121018</v>
      </c>
      <c r="D1290" s="6" t="s">
        <v>68</v>
      </c>
      <c r="E1290" s="25">
        <v>3</v>
      </c>
      <c r="F1290" s="26">
        <f>IFERROR(IF(VLOOKUP(C1290,水车基础信息!B$2:F$10,5,0)=0,"输入水车基础数据",VLOOKUP(C1290,水车基础信息!B$2:F$10,5,0)*E1290),"输入水车基础数据")</f>
        <v>30.435</v>
      </c>
      <c r="G1290" s="7" t="s">
        <v>695</v>
      </c>
      <c r="H1290" s="28"/>
      <c r="I1290" s="30"/>
      <c r="J1290" s="31" t="str">
        <f t="shared" si="152"/>
        <v>20233闽AU7993</v>
      </c>
    </row>
    <row r="1291" customFormat="1" ht="20.1" customHeight="1" spans="1:10">
      <c r="A1291" s="4">
        <f t="shared" si="156"/>
        <v>1290</v>
      </c>
      <c r="B1291" s="23">
        <v>44995</v>
      </c>
      <c r="C1291" s="5">
        <v>121018</v>
      </c>
      <c r="D1291" s="6" t="s">
        <v>68</v>
      </c>
      <c r="E1291" s="25">
        <v>3</v>
      </c>
      <c r="F1291" s="26">
        <f>IFERROR(IF(VLOOKUP(C1291,水车基础信息!B$2:F$10,5,0)=0,"输入水车基础数据",VLOOKUP(C1291,水车基础信息!B$2:F$10,5,0)*E1291),"输入水车基础数据")</f>
        <v>30.435</v>
      </c>
      <c r="G1291" s="7" t="s">
        <v>695</v>
      </c>
      <c r="H1291" s="28"/>
      <c r="I1291" s="30" t="s">
        <v>673</v>
      </c>
      <c r="J1291" s="31" t="str">
        <f t="shared" ref="J1291:J1354" si="157">YEAR(B1291)&amp;MONTH(B1291)&amp;D1291</f>
        <v>20233闽AU7993</v>
      </c>
    </row>
    <row r="1292" customFormat="1" ht="20.1" customHeight="1" spans="1:10">
      <c r="A1292" s="4">
        <f t="shared" si="156"/>
        <v>1291</v>
      </c>
      <c r="B1292" s="23">
        <v>44996</v>
      </c>
      <c r="C1292" s="5">
        <v>121018</v>
      </c>
      <c r="D1292" s="6" t="s">
        <v>68</v>
      </c>
      <c r="E1292" s="25">
        <v>3</v>
      </c>
      <c r="F1292" s="26">
        <f>IFERROR(IF(VLOOKUP(C1292,水车基础信息!B$2:F$10,5,0)=0,"输入水车基础数据",VLOOKUP(C1292,水车基础信息!B$2:F$10,5,0)*E1292),"输入水车基础数据")</f>
        <v>30.435</v>
      </c>
      <c r="G1292" s="7" t="s">
        <v>695</v>
      </c>
      <c r="H1292" s="28"/>
      <c r="I1292" s="30"/>
      <c r="J1292" s="31" t="str">
        <f t="shared" si="157"/>
        <v>20233闽AU7993</v>
      </c>
    </row>
    <row r="1293" customFormat="1" ht="20.1" customHeight="1" spans="1:10">
      <c r="A1293" s="4">
        <f t="shared" si="156"/>
        <v>1292</v>
      </c>
      <c r="B1293" s="23">
        <v>44997</v>
      </c>
      <c r="C1293" s="5">
        <v>121018</v>
      </c>
      <c r="D1293" s="6" t="s">
        <v>68</v>
      </c>
      <c r="E1293" s="25">
        <v>3</v>
      </c>
      <c r="F1293" s="26">
        <f>IFERROR(IF(VLOOKUP(C1293,水车基础信息!B$2:F$10,5,0)=0,"输入水车基础数据",VLOOKUP(C1293,水车基础信息!B$2:F$10,5,0)*E1293),"输入水车基础数据")</f>
        <v>30.435</v>
      </c>
      <c r="G1293" s="7" t="s">
        <v>695</v>
      </c>
      <c r="H1293" s="28"/>
      <c r="I1293" s="30"/>
      <c r="J1293" s="31" t="str">
        <f t="shared" si="157"/>
        <v>20233闽AU7993</v>
      </c>
    </row>
    <row r="1294" customFormat="1" ht="20.1" customHeight="1" spans="1:10">
      <c r="A1294" s="4">
        <f t="shared" si="156"/>
        <v>1293</v>
      </c>
      <c r="B1294" s="23">
        <v>44998</v>
      </c>
      <c r="C1294" s="5">
        <v>121018</v>
      </c>
      <c r="D1294" s="6" t="s">
        <v>68</v>
      </c>
      <c r="E1294" s="25">
        <v>2</v>
      </c>
      <c r="F1294" s="26">
        <f>IFERROR(IF(VLOOKUP(C1294,水车基础信息!B$2:F$10,5,0)=0,"输入水车基础数据",VLOOKUP(C1294,水车基础信息!B$2:F$10,5,0)*E1294),"输入水车基础数据")</f>
        <v>20.29</v>
      </c>
      <c r="G1294" s="7" t="s">
        <v>695</v>
      </c>
      <c r="H1294" s="28"/>
      <c r="I1294" s="30"/>
      <c r="J1294" s="31" t="str">
        <f t="shared" si="157"/>
        <v>20233闽AU7993</v>
      </c>
    </row>
    <row r="1295" customFormat="1" ht="20.1" customHeight="1" spans="1:10">
      <c r="A1295" s="4">
        <f t="shared" si="156"/>
        <v>1294</v>
      </c>
      <c r="B1295" s="23">
        <v>44999</v>
      </c>
      <c r="C1295" s="5">
        <v>121018</v>
      </c>
      <c r="D1295" s="6" t="s">
        <v>68</v>
      </c>
      <c r="E1295" s="25">
        <v>5</v>
      </c>
      <c r="F1295" s="26">
        <f>IFERROR(IF(VLOOKUP(C1295,水车基础信息!B$2:F$10,5,0)=0,"输入水车基础数据",VLOOKUP(C1295,水车基础信息!B$2:F$10,5,0)*E1295),"输入水车基础数据")</f>
        <v>50.725</v>
      </c>
      <c r="G1295" s="7" t="s">
        <v>695</v>
      </c>
      <c r="H1295" s="28"/>
      <c r="I1295" s="30" t="s">
        <v>673</v>
      </c>
      <c r="J1295" s="31" t="str">
        <f t="shared" si="157"/>
        <v>20233闽AU7993</v>
      </c>
    </row>
    <row r="1296" customFormat="1" ht="20.1" customHeight="1" spans="1:10">
      <c r="A1296" s="4">
        <f t="shared" si="156"/>
        <v>1295</v>
      </c>
      <c r="B1296" s="23">
        <v>45000</v>
      </c>
      <c r="C1296" s="5">
        <v>121018</v>
      </c>
      <c r="D1296" s="6" t="s">
        <v>68</v>
      </c>
      <c r="E1296" s="25">
        <v>3</v>
      </c>
      <c r="F1296" s="26">
        <f>IFERROR(IF(VLOOKUP(C1296,水车基础信息!B$2:F$10,5,0)=0,"输入水车基础数据",VLOOKUP(C1296,水车基础信息!B$2:F$10,5,0)*E1296),"输入水车基础数据")</f>
        <v>30.435</v>
      </c>
      <c r="G1296" s="7" t="s">
        <v>695</v>
      </c>
      <c r="H1296" s="28"/>
      <c r="I1296" s="30"/>
      <c r="J1296" s="31" t="str">
        <f t="shared" si="157"/>
        <v>20233闽AU7993</v>
      </c>
    </row>
    <row r="1297" customFormat="1" ht="20.1" customHeight="1" spans="1:10">
      <c r="A1297" s="4">
        <f t="shared" si="156"/>
        <v>1296</v>
      </c>
      <c r="B1297" s="23">
        <v>45001</v>
      </c>
      <c r="C1297" s="5">
        <v>121018</v>
      </c>
      <c r="D1297" s="6" t="s">
        <v>68</v>
      </c>
      <c r="E1297" s="25">
        <v>4</v>
      </c>
      <c r="F1297" s="26">
        <f>IFERROR(IF(VLOOKUP(C1297,水车基础信息!B$2:F$10,5,0)=0,"输入水车基础数据",VLOOKUP(C1297,水车基础信息!B$2:F$10,5,0)*E1297),"输入水车基础数据")</f>
        <v>40.58</v>
      </c>
      <c r="G1297" s="7" t="s">
        <v>695</v>
      </c>
      <c r="H1297" s="28"/>
      <c r="I1297" s="30"/>
      <c r="J1297" s="31" t="str">
        <f t="shared" si="157"/>
        <v>20233闽AU7993</v>
      </c>
    </row>
    <row r="1298" customFormat="1" ht="20.1" customHeight="1" spans="1:10">
      <c r="A1298" s="4">
        <f t="shared" si="156"/>
        <v>1297</v>
      </c>
      <c r="B1298" s="23">
        <v>45002</v>
      </c>
      <c r="C1298" s="5">
        <v>121018</v>
      </c>
      <c r="D1298" s="6" t="s">
        <v>68</v>
      </c>
      <c r="E1298" s="25">
        <v>3</v>
      </c>
      <c r="F1298" s="26">
        <f>IFERROR(IF(VLOOKUP(C1298,水车基础信息!B$2:F$10,5,0)=0,"输入水车基础数据",VLOOKUP(C1298,水车基础信息!B$2:F$10,5,0)*E1298),"输入水车基础数据")</f>
        <v>30.435</v>
      </c>
      <c r="G1298" s="7" t="s">
        <v>695</v>
      </c>
      <c r="H1298" s="28"/>
      <c r="I1298" s="30" t="s">
        <v>673</v>
      </c>
      <c r="J1298" s="31" t="str">
        <f t="shared" si="157"/>
        <v>20233闽AU7993</v>
      </c>
    </row>
    <row r="1299" customFormat="1" ht="20.1" customHeight="1" spans="1:10">
      <c r="A1299" s="4">
        <f t="shared" ref="A1299:A1312" si="158">ROW()-1</f>
        <v>1298</v>
      </c>
      <c r="B1299" s="23">
        <v>45003</v>
      </c>
      <c r="C1299" s="5">
        <v>121018</v>
      </c>
      <c r="D1299" s="6" t="s">
        <v>68</v>
      </c>
      <c r="E1299" s="25">
        <v>2</v>
      </c>
      <c r="F1299" s="26">
        <f>IFERROR(IF(VLOOKUP(C1299,水车基础信息!B$2:F$10,5,0)=0,"输入水车基础数据",VLOOKUP(C1299,水车基础信息!B$2:F$10,5,0)*E1299),"输入水车基础数据")</f>
        <v>20.29</v>
      </c>
      <c r="G1299" s="7" t="s">
        <v>695</v>
      </c>
      <c r="H1299" s="28"/>
      <c r="I1299" s="30"/>
      <c r="J1299" s="31" t="str">
        <f t="shared" si="157"/>
        <v>20233闽AU7993</v>
      </c>
    </row>
    <row r="1300" customFormat="1" ht="20.1" customHeight="1" spans="1:10">
      <c r="A1300" s="4">
        <f t="shared" si="158"/>
        <v>1299</v>
      </c>
      <c r="B1300" s="23">
        <v>45004</v>
      </c>
      <c r="C1300" s="5">
        <v>121018</v>
      </c>
      <c r="D1300" s="6" t="s">
        <v>68</v>
      </c>
      <c r="E1300" s="25">
        <v>4</v>
      </c>
      <c r="F1300" s="26">
        <f>IFERROR(IF(VLOOKUP(C1300,水车基础信息!B$2:F$10,5,0)=0,"输入水车基础数据",VLOOKUP(C1300,水车基础信息!B$2:F$10,5,0)*E1300),"输入水车基础数据")</f>
        <v>40.58</v>
      </c>
      <c r="G1300" s="7" t="s">
        <v>695</v>
      </c>
      <c r="H1300" s="28"/>
      <c r="I1300" s="30"/>
      <c r="J1300" s="31" t="str">
        <f t="shared" si="157"/>
        <v>20233闽AU7993</v>
      </c>
    </row>
    <row r="1301" customFormat="1" ht="20.1" customHeight="1" spans="1:10">
      <c r="A1301" s="4">
        <f t="shared" si="158"/>
        <v>1300</v>
      </c>
      <c r="B1301" s="23">
        <v>45005</v>
      </c>
      <c r="C1301" s="5">
        <v>121018</v>
      </c>
      <c r="D1301" s="6" t="s">
        <v>68</v>
      </c>
      <c r="E1301" s="25">
        <v>4</v>
      </c>
      <c r="F1301" s="26">
        <f>IFERROR(IF(VLOOKUP(C1301,水车基础信息!B$2:F$10,5,0)=0,"输入水车基础数据",VLOOKUP(C1301,水车基础信息!B$2:F$10,5,0)*E1301),"输入水车基础数据")</f>
        <v>40.58</v>
      </c>
      <c r="G1301" s="7" t="s">
        <v>695</v>
      </c>
      <c r="H1301" s="28"/>
      <c r="I1301" s="30"/>
      <c r="J1301" s="31" t="str">
        <f t="shared" si="157"/>
        <v>20233闽AU7993</v>
      </c>
    </row>
    <row r="1302" customFormat="1" ht="20.1" customHeight="1" spans="1:10">
      <c r="A1302" s="4">
        <f t="shared" si="158"/>
        <v>1301</v>
      </c>
      <c r="B1302" s="23">
        <v>45006</v>
      </c>
      <c r="C1302" s="5">
        <v>121018</v>
      </c>
      <c r="D1302" s="6" t="s">
        <v>68</v>
      </c>
      <c r="E1302" s="25">
        <v>2</v>
      </c>
      <c r="F1302" s="26">
        <f>IFERROR(IF(VLOOKUP(C1302,水车基础信息!B$2:F$10,5,0)=0,"输入水车基础数据",VLOOKUP(C1302,水车基础信息!B$2:F$10,5,0)*E1302),"输入水车基础数据")</f>
        <v>20.29</v>
      </c>
      <c r="G1302" s="7" t="s">
        <v>695</v>
      </c>
      <c r="H1302" s="28"/>
      <c r="I1302" s="30"/>
      <c r="J1302" s="31" t="str">
        <f t="shared" si="157"/>
        <v>20233闽AU7993</v>
      </c>
    </row>
    <row r="1303" customFormat="1" ht="20.1" customHeight="1" spans="1:10">
      <c r="A1303" s="4">
        <f t="shared" si="158"/>
        <v>1302</v>
      </c>
      <c r="B1303" s="23">
        <v>45007</v>
      </c>
      <c r="C1303" s="5">
        <v>121018</v>
      </c>
      <c r="D1303" s="6" t="s">
        <v>68</v>
      </c>
      <c r="E1303" s="25">
        <v>4</v>
      </c>
      <c r="F1303" s="26">
        <f>IFERROR(IF(VLOOKUP(C1303,水车基础信息!B$2:F$10,5,0)=0,"输入水车基础数据",VLOOKUP(C1303,水车基础信息!B$2:F$10,5,0)*E1303),"输入水车基础数据")</f>
        <v>40.58</v>
      </c>
      <c r="G1303" s="7" t="s">
        <v>695</v>
      </c>
      <c r="H1303" s="28"/>
      <c r="I1303" s="30" t="s">
        <v>673</v>
      </c>
      <c r="J1303" s="31" t="str">
        <f t="shared" si="157"/>
        <v>20233闽AU7993</v>
      </c>
    </row>
    <row r="1304" customFormat="1" ht="20.1" customHeight="1" spans="1:10">
      <c r="A1304" s="4">
        <f t="shared" si="158"/>
        <v>1303</v>
      </c>
      <c r="B1304" s="23">
        <v>45008</v>
      </c>
      <c r="C1304" s="5">
        <v>121018</v>
      </c>
      <c r="D1304" s="6" t="s">
        <v>68</v>
      </c>
      <c r="E1304" s="25">
        <v>4</v>
      </c>
      <c r="F1304" s="26">
        <f>IFERROR(IF(VLOOKUP(C1304,水车基础信息!B$2:F$10,5,0)=0,"输入水车基础数据",VLOOKUP(C1304,水车基础信息!B$2:F$10,5,0)*E1304),"输入水车基础数据")</f>
        <v>40.58</v>
      </c>
      <c r="G1304" s="7" t="s">
        <v>695</v>
      </c>
      <c r="H1304" s="28"/>
      <c r="I1304" s="30"/>
      <c r="J1304" s="31" t="str">
        <f t="shared" si="157"/>
        <v>20233闽AU7993</v>
      </c>
    </row>
    <row r="1305" customFormat="1" ht="20.1" customHeight="1" spans="1:10">
      <c r="A1305" s="4">
        <f t="shared" si="158"/>
        <v>1304</v>
      </c>
      <c r="B1305" s="23">
        <v>45009</v>
      </c>
      <c r="C1305" s="5">
        <v>121018</v>
      </c>
      <c r="D1305" s="6" t="s">
        <v>68</v>
      </c>
      <c r="E1305" s="25">
        <v>3</v>
      </c>
      <c r="F1305" s="26">
        <f>IFERROR(IF(VLOOKUP(C1305,水车基础信息!B$2:F$10,5,0)=0,"输入水车基础数据",VLOOKUP(C1305,水车基础信息!B$2:F$10,5,0)*E1305),"输入水车基础数据")</f>
        <v>30.435</v>
      </c>
      <c r="G1305" s="7" t="s">
        <v>695</v>
      </c>
      <c r="H1305" s="28"/>
      <c r="I1305" s="30"/>
      <c r="J1305" s="31" t="str">
        <f t="shared" si="157"/>
        <v>20233闽AU7993</v>
      </c>
    </row>
    <row r="1306" customFormat="1" ht="20.1" customHeight="1" spans="1:10">
      <c r="A1306" s="4">
        <f t="shared" si="158"/>
        <v>1305</v>
      </c>
      <c r="B1306" s="23">
        <v>45010</v>
      </c>
      <c r="C1306" s="5">
        <v>121018</v>
      </c>
      <c r="D1306" s="6" t="s">
        <v>68</v>
      </c>
      <c r="E1306" s="25">
        <v>1</v>
      </c>
      <c r="F1306" s="26">
        <f>IFERROR(IF(VLOOKUP(C1306,水车基础信息!B$2:F$10,5,0)=0,"输入水车基础数据",VLOOKUP(C1306,水车基础信息!B$2:F$10,5,0)*E1306),"输入水车基础数据")</f>
        <v>10.145</v>
      </c>
      <c r="G1306" s="7" t="s">
        <v>695</v>
      </c>
      <c r="H1306" s="28"/>
      <c r="I1306" s="30"/>
      <c r="J1306" s="31" t="str">
        <f t="shared" si="157"/>
        <v>20233闽AU7993</v>
      </c>
    </row>
    <row r="1307" customFormat="1" ht="20.1" customHeight="1" spans="1:10">
      <c r="A1307" s="4">
        <f t="shared" si="158"/>
        <v>1306</v>
      </c>
      <c r="B1307" s="23">
        <v>45011</v>
      </c>
      <c r="C1307" s="5">
        <v>121018</v>
      </c>
      <c r="D1307" s="6" t="s">
        <v>68</v>
      </c>
      <c r="E1307" s="25">
        <v>2</v>
      </c>
      <c r="F1307" s="26">
        <f>IFERROR(IF(VLOOKUP(C1307,水车基础信息!B$2:F$10,5,0)=0,"输入水车基础数据",VLOOKUP(C1307,水车基础信息!B$2:F$10,5,0)*E1307),"输入水车基础数据")</f>
        <v>20.29</v>
      </c>
      <c r="G1307" s="7" t="s">
        <v>695</v>
      </c>
      <c r="H1307" s="28"/>
      <c r="I1307" s="30"/>
      <c r="J1307" s="31" t="str">
        <f t="shared" si="157"/>
        <v>20233闽AU7993</v>
      </c>
    </row>
    <row r="1308" customFormat="1" ht="20.1" customHeight="1" spans="1:10">
      <c r="A1308" s="4">
        <f t="shared" si="158"/>
        <v>1307</v>
      </c>
      <c r="B1308" s="23">
        <v>45012</v>
      </c>
      <c r="C1308" s="5">
        <v>121018</v>
      </c>
      <c r="D1308" s="6" t="s">
        <v>68</v>
      </c>
      <c r="E1308" s="25">
        <v>3</v>
      </c>
      <c r="F1308" s="26">
        <f>IFERROR(IF(VLOOKUP(C1308,水车基础信息!B$2:F$10,5,0)=0,"输入水车基础数据",VLOOKUP(C1308,水车基础信息!B$2:F$10,5,0)*E1308),"输入水车基础数据")</f>
        <v>30.435</v>
      </c>
      <c r="G1308" s="7" t="s">
        <v>695</v>
      </c>
      <c r="H1308" s="28"/>
      <c r="I1308" s="30" t="s">
        <v>680</v>
      </c>
      <c r="J1308" s="31" t="str">
        <f t="shared" si="157"/>
        <v>20233闽AU7993</v>
      </c>
    </row>
    <row r="1309" customFormat="1" ht="20.1" customHeight="1" spans="1:10">
      <c r="A1309" s="4">
        <f t="shared" si="158"/>
        <v>1308</v>
      </c>
      <c r="B1309" s="23">
        <v>45013</v>
      </c>
      <c r="C1309" s="5">
        <v>121018</v>
      </c>
      <c r="D1309" s="6" t="s">
        <v>68</v>
      </c>
      <c r="E1309" s="25">
        <v>4</v>
      </c>
      <c r="F1309" s="26">
        <f>IFERROR(IF(VLOOKUP(C1309,水车基础信息!B$2:F$10,5,0)=0,"输入水车基础数据",VLOOKUP(C1309,水车基础信息!B$2:F$10,5,0)*E1309),"输入水车基础数据")</f>
        <v>40.58</v>
      </c>
      <c r="G1309" s="7" t="s">
        <v>695</v>
      </c>
      <c r="H1309" s="28"/>
      <c r="I1309" s="30"/>
      <c r="J1309" s="31" t="str">
        <f t="shared" si="157"/>
        <v>20233闽AU7993</v>
      </c>
    </row>
    <row r="1310" customFormat="1" ht="20.1" customHeight="1" spans="1:10">
      <c r="A1310" s="4">
        <f t="shared" si="158"/>
        <v>1309</v>
      </c>
      <c r="B1310" s="23">
        <v>45014</v>
      </c>
      <c r="C1310" s="5">
        <v>121018</v>
      </c>
      <c r="D1310" s="6" t="s">
        <v>68</v>
      </c>
      <c r="E1310" s="25">
        <v>2</v>
      </c>
      <c r="F1310" s="26">
        <f>IFERROR(IF(VLOOKUP(C1310,水车基础信息!B$2:F$10,5,0)=0,"输入水车基础数据",VLOOKUP(C1310,水车基础信息!B$2:F$10,5,0)*E1310),"输入水车基础数据")</f>
        <v>20.29</v>
      </c>
      <c r="G1310" s="7" t="s">
        <v>695</v>
      </c>
      <c r="H1310" s="28"/>
      <c r="I1310" s="30"/>
      <c r="J1310" s="31" t="str">
        <f t="shared" si="157"/>
        <v>20233闽AU7993</v>
      </c>
    </row>
    <row r="1311" customFormat="1" ht="20.1" customHeight="1" spans="1:10">
      <c r="A1311" s="4">
        <f t="shared" si="158"/>
        <v>1310</v>
      </c>
      <c r="B1311" s="23">
        <v>45015</v>
      </c>
      <c r="C1311" s="5">
        <v>121018</v>
      </c>
      <c r="D1311" s="6" t="s">
        <v>68</v>
      </c>
      <c r="E1311" s="25">
        <v>3</v>
      </c>
      <c r="F1311" s="26">
        <f>IFERROR(IF(VLOOKUP(C1311,水车基础信息!B$2:F$10,5,0)=0,"输入水车基础数据",VLOOKUP(C1311,水车基础信息!B$2:F$10,5,0)*E1311),"输入水车基础数据")</f>
        <v>30.435</v>
      </c>
      <c r="G1311" s="7" t="s">
        <v>695</v>
      </c>
      <c r="H1311" s="28"/>
      <c r="I1311" s="30"/>
      <c r="J1311" s="31" t="str">
        <f t="shared" si="157"/>
        <v>20233闽AU7993</v>
      </c>
    </row>
    <row r="1312" customFormat="1" ht="20.1" customHeight="1" spans="1:10">
      <c r="A1312" s="4">
        <f t="shared" si="158"/>
        <v>1311</v>
      </c>
      <c r="B1312" s="23">
        <v>45016</v>
      </c>
      <c r="C1312" s="5">
        <v>121018</v>
      </c>
      <c r="D1312" s="6" t="s">
        <v>68</v>
      </c>
      <c r="E1312" s="25">
        <v>4</v>
      </c>
      <c r="F1312" s="26">
        <f>IFERROR(IF(VLOOKUP(C1312,水车基础信息!B$2:F$10,5,0)=0,"输入水车基础数据",VLOOKUP(C1312,水车基础信息!B$2:F$10,5,0)*E1312),"输入水车基础数据")</f>
        <v>40.58</v>
      </c>
      <c r="G1312" s="7" t="s">
        <v>695</v>
      </c>
      <c r="H1312" s="28"/>
      <c r="I1312" s="30"/>
      <c r="J1312" s="31" t="str">
        <f t="shared" si="157"/>
        <v>20233闽AU7993</v>
      </c>
    </row>
    <row r="1313" customFormat="1" ht="20.1" customHeight="1" spans="1:10">
      <c r="A1313" s="4">
        <f t="shared" ref="A1313:A1322" si="159">ROW()-1</f>
        <v>1312</v>
      </c>
      <c r="B1313" s="23">
        <v>45017</v>
      </c>
      <c r="C1313" s="5">
        <v>121020</v>
      </c>
      <c r="D1313" s="6" t="s">
        <v>74</v>
      </c>
      <c r="E1313" s="25">
        <v>6</v>
      </c>
      <c r="F1313" s="26">
        <f>IFERROR(IF(VLOOKUP(C1313,水车基础信息!B$2:F$10,5,0)=0,"输入水车基础数据",VLOOKUP(C1313,水车基础信息!B$2:F$10,5,0)*E1313),"输入水车基础数据")</f>
        <v>60.87</v>
      </c>
      <c r="G1313" s="7" t="s">
        <v>64</v>
      </c>
      <c r="H1313" s="28"/>
      <c r="I1313" s="30"/>
      <c r="J1313" s="31" t="str">
        <f t="shared" si="157"/>
        <v>20234闽AU9103</v>
      </c>
    </row>
    <row r="1314" customFormat="1" ht="20.1" customHeight="1" spans="1:10">
      <c r="A1314" s="4">
        <f t="shared" si="159"/>
        <v>1313</v>
      </c>
      <c r="B1314" s="23">
        <v>45018</v>
      </c>
      <c r="C1314" s="5">
        <v>121020</v>
      </c>
      <c r="D1314" s="6" t="s">
        <v>74</v>
      </c>
      <c r="E1314" s="25">
        <v>7</v>
      </c>
      <c r="F1314" s="26">
        <f>IFERROR(IF(VLOOKUP(C1314,水车基础信息!B$2:F$10,5,0)=0,"输入水车基础数据",VLOOKUP(C1314,水车基础信息!B$2:F$10,5,0)*E1314),"输入水车基础数据")</f>
        <v>71.015</v>
      </c>
      <c r="G1314" s="7" t="s">
        <v>64</v>
      </c>
      <c r="H1314" s="28"/>
      <c r="I1314" s="30" t="s">
        <v>680</v>
      </c>
      <c r="J1314" s="31" t="str">
        <f t="shared" si="157"/>
        <v>20234闽AU9103</v>
      </c>
    </row>
    <row r="1315" customFormat="1" ht="20.1" customHeight="1" spans="1:10">
      <c r="A1315" s="4">
        <f t="shared" si="159"/>
        <v>1314</v>
      </c>
      <c r="B1315" s="23">
        <v>45019</v>
      </c>
      <c r="C1315" s="5">
        <v>121020</v>
      </c>
      <c r="D1315" s="6" t="s">
        <v>74</v>
      </c>
      <c r="E1315" s="25">
        <v>8</v>
      </c>
      <c r="F1315" s="26">
        <f>IFERROR(IF(VLOOKUP(C1315,水车基础信息!B$2:F$10,5,0)=0,"输入水车基础数据",VLOOKUP(C1315,水车基础信息!B$2:F$10,5,0)*E1315),"输入水车基础数据")</f>
        <v>81.16</v>
      </c>
      <c r="G1315" s="7" t="s">
        <v>64</v>
      </c>
      <c r="H1315" s="28"/>
      <c r="I1315" s="30" t="s">
        <v>671</v>
      </c>
      <c r="J1315" s="31" t="str">
        <f t="shared" si="157"/>
        <v>20234闽AU9103</v>
      </c>
    </row>
    <row r="1316" customFormat="1" ht="20.1" customHeight="1" spans="1:10">
      <c r="A1316" s="4">
        <f t="shared" si="159"/>
        <v>1315</v>
      </c>
      <c r="B1316" s="23">
        <v>45020</v>
      </c>
      <c r="C1316" s="5">
        <v>121020</v>
      </c>
      <c r="D1316" s="6" t="s">
        <v>74</v>
      </c>
      <c r="E1316" s="25">
        <v>6</v>
      </c>
      <c r="F1316" s="26">
        <f>IFERROR(IF(VLOOKUP(C1316,水车基础信息!B$2:F$10,5,0)=0,"输入水车基础数据",VLOOKUP(C1316,水车基础信息!B$2:F$10,5,0)*E1316),"输入水车基础数据")</f>
        <v>60.87</v>
      </c>
      <c r="G1316" s="7" t="s">
        <v>64</v>
      </c>
      <c r="H1316" s="28"/>
      <c r="I1316" s="30"/>
      <c r="J1316" s="31" t="str">
        <f t="shared" si="157"/>
        <v>20234闽AU9103</v>
      </c>
    </row>
    <row r="1317" customFormat="1" ht="20.1" customHeight="1" spans="1:10">
      <c r="A1317" s="4">
        <f t="shared" si="159"/>
        <v>1316</v>
      </c>
      <c r="B1317" s="23">
        <v>45021</v>
      </c>
      <c r="C1317" s="5">
        <v>121020</v>
      </c>
      <c r="D1317" s="6" t="s">
        <v>74</v>
      </c>
      <c r="E1317" s="25">
        <v>0</v>
      </c>
      <c r="F1317" s="26">
        <f>IFERROR(IF(VLOOKUP(C1317,水车基础信息!B$2:F$10,5,0)=0,"输入水车基础数据",VLOOKUP(C1317,水车基础信息!B$2:F$10,5,0)*E1317),"输入水车基础数据")</f>
        <v>0</v>
      </c>
      <c r="G1317" s="7" t="s">
        <v>64</v>
      </c>
      <c r="H1317" s="28"/>
      <c r="I1317" s="30" t="s">
        <v>672</v>
      </c>
      <c r="J1317" s="31" t="str">
        <f t="shared" si="157"/>
        <v>20234闽AU9103</v>
      </c>
    </row>
    <row r="1318" customFormat="1" ht="20.1" customHeight="1" spans="1:10">
      <c r="A1318" s="4">
        <f t="shared" si="159"/>
        <v>1317</v>
      </c>
      <c r="B1318" s="23">
        <v>45022</v>
      </c>
      <c r="C1318" s="5">
        <v>121020</v>
      </c>
      <c r="D1318" s="6" t="s">
        <v>74</v>
      </c>
      <c r="E1318" s="25">
        <v>3</v>
      </c>
      <c r="F1318" s="26">
        <f>IFERROR(IF(VLOOKUP(C1318,水车基础信息!B$2:F$10,5,0)=0,"输入水车基础数据",VLOOKUP(C1318,水车基础信息!B$2:F$10,5,0)*E1318),"输入水车基础数据")</f>
        <v>30.435</v>
      </c>
      <c r="G1318" s="7" t="s">
        <v>64</v>
      </c>
      <c r="H1318" s="28"/>
      <c r="I1318" s="30" t="s">
        <v>672</v>
      </c>
      <c r="J1318" s="31" t="str">
        <f t="shared" si="157"/>
        <v>20234闽AU9103</v>
      </c>
    </row>
    <row r="1319" customFormat="1" ht="20.1" customHeight="1" spans="1:10">
      <c r="A1319" s="4">
        <f t="shared" si="159"/>
        <v>1318</v>
      </c>
      <c r="B1319" s="23">
        <v>45023</v>
      </c>
      <c r="C1319" s="5">
        <v>121020</v>
      </c>
      <c r="D1319" s="6" t="s">
        <v>74</v>
      </c>
      <c r="E1319" s="25">
        <v>5</v>
      </c>
      <c r="F1319" s="26">
        <f>IFERROR(IF(VLOOKUP(C1319,水车基础信息!B$2:F$10,5,0)=0,"输入水车基础数据",VLOOKUP(C1319,水车基础信息!B$2:F$10,5,0)*E1319),"输入水车基础数据")</f>
        <v>50.725</v>
      </c>
      <c r="G1319" s="7" t="s">
        <v>64</v>
      </c>
      <c r="H1319" s="28"/>
      <c r="I1319" s="30" t="s">
        <v>680</v>
      </c>
      <c r="J1319" s="31" t="str">
        <f t="shared" si="157"/>
        <v>20234闽AU9103</v>
      </c>
    </row>
    <row r="1320" customFormat="1" ht="20.1" customHeight="1" spans="1:10">
      <c r="A1320" s="4">
        <f t="shared" si="159"/>
        <v>1319</v>
      </c>
      <c r="B1320" s="23">
        <v>45024</v>
      </c>
      <c r="C1320" s="5">
        <v>121020</v>
      </c>
      <c r="D1320" s="6" t="s">
        <v>74</v>
      </c>
      <c r="E1320" s="25">
        <v>7</v>
      </c>
      <c r="F1320" s="26">
        <f>IFERROR(IF(VLOOKUP(C1320,水车基础信息!B$2:F$10,5,0)=0,"输入水车基础数据",VLOOKUP(C1320,水车基础信息!B$2:F$10,5,0)*E1320),"输入水车基础数据")</f>
        <v>71.015</v>
      </c>
      <c r="G1320" s="7" t="s">
        <v>64</v>
      </c>
      <c r="H1320" s="28"/>
      <c r="I1320" s="30" t="s">
        <v>680</v>
      </c>
      <c r="J1320" s="31" t="str">
        <f t="shared" si="157"/>
        <v>20234闽AU9103</v>
      </c>
    </row>
    <row r="1321" customFormat="1" ht="20.1" customHeight="1" spans="1:10">
      <c r="A1321" s="4">
        <f t="shared" si="159"/>
        <v>1320</v>
      </c>
      <c r="B1321" s="23">
        <v>45025</v>
      </c>
      <c r="C1321" s="5">
        <v>121020</v>
      </c>
      <c r="D1321" s="6" t="s">
        <v>74</v>
      </c>
      <c r="E1321" s="25">
        <v>6</v>
      </c>
      <c r="F1321" s="26">
        <f>IFERROR(IF(VLOOKUP(C1321,水车基础信息!B$2:F$10,5,0)=0,"输入水车基础数据",VLOOKUP(C1321,水车基础信息!B$2:F$10,5,0)*E1321),"输入水车基础数据")</f>
        <v>60.87</v>
      </c>
      <c r="G1321" s="7" t="s">
        <v>64</v>
      </c>
      <c r="H1321" s="28"/>
      <c r="I1321" s="30"/>
      <c r="J1321" s="31" t="str">
        <f t="shared" si="157"/>
        <v>20234闽AU9103</v>
      </c>
    </row>
    <row r="1322" customFormat="1" ht="20.1" customHeight="1" spans="1:10">
      <c r="A1322" s="4">
        <f t="shared" si="159"/>
        <v>1321</v>
      </c>
      <c r="B1322" s="23">
        <v>45026</v>
      </c>
      <c r="C1322" s="5">
        <v>121020</v>
      </c>
      <c r="D1322" s="6" t="s">
        <v>74</v>
      </c>
      <c r="E1322" s="25">
        <v>7</v>
      </c>
      <c r="F1322" s="26">
        <f>IFERROR(IF(VLOOKUP(C1322,水车基础信息!B$2:F$10,5,0)=0,"输入水车基础数据",VLOOKUP(C1322,水车基础信息!B$2:F$10,5,0)*E1322),"输入水车基础数据")</f>
        <v>71.015</v>
      </c>
      <c r="G1322" s="7" t="s">
        <v>64</v>
      </c>
      <c r="H1322" s="28"/>
      <c r="I1322" s="30" t="s">
        <v>680</v>
      </c>
      <c r="J1322" s="31" t="str">
        <f t="shared" si="157"/>
        <v>20234闽AU9103</v>
      </c>
    </row>
    <row r="1323" customFormat="1" ht="20.1" customHeight="1" spans="1:10">
      <c r="A1323" s="4">
        <f t="shared" ref="A1323:A1332" si="160">ROW()-1</f>
        <v>1322</v>
      </c>
      <c r="B1323" s="23">
        <v>45027</v>
      </c>
      <c r="C1323" s="5">
        <v>121020</v>
      </c>
      <c r="D1323" s="6" t="s">
        <v>74</v>
      </c>
      <c r="E1323" s="25">
        <v>7</v>
      </c>
      <c r="F1323" s="26">
        <f>IFERROR(IF(VLOOKUP(C1323,水车基础信息!B$2:F$10,5,0)=0,"输入水车基础数据",VLOOKUP(C1323,水车基础信息!B$2:F$10,5,0)*E1323),"输入水车基础数据")</f>
        <v>71.015</v>
      </c>
      <c r="G1323" s="7" t="s">
        <v>64</v>
      </c>
      <c r="H1323" s="28"/>
      <c r="I1323" s="30" t="s">
        <v>680</v>
      </c>
      <c r="J1323" s="31" t="str">
        <f t="shared" si="157"/>
        <v>20234闽AU9103</v>
      </c>
    </row>
    <row r="1324" customFormat="1" ht="20.1" customHeight="1" spans="1:10">
      <c r="A1324" s="4">
        <f t="shared" si="160"/>
        <v>1323</v>
      </c>
      <c r="B1324" s="23">
        <v>45028</v>
      </c>
      <c r="C1324" s="5">
        <v>121020</v>
      </c>
      <c r="D1324" s="6" t="s">
        <v>74</v>
      </c>
      <c r="E1324" s="25">
        <v>8</v>
      </c>
      <c r="F1324" s="26">
        <f>IFERROR(IF(VLOOKUP(C1324,水车基础信息!B$2:F$10,5,0)=0,"输入水车基础数据",VLOOKUP(C1324,水车基础信息!B$2:F$10,5,0)*E1324),"输入水车基础数据")</f>
        <v>81.16</v>
      </c>
      <c r="G1324" s="7" t="s">
        <v>64</v>
      </c>
      <c r="H1324" s="28"/>
      <c r="I1324" s="30" t="s">
        <v>673</v>
      </c>
      <c r="J1324" s="31" t="str">
        <f t="shared" si="157"/>
        <v>20234闽AU9103</v>
      </c>
    </row>
    <row r="1325" customFormat="1" ht="20.1" customHeight="1" spans="1:10">
      <c r="A1325" s="4">
        <f t="shared" si="160"/>
        <v>1324</v>
      </c>
      <c r="B1325" s="23">
        <v>45029</v>
      </c>
      <c r="C1325" s="5">
        <v>121020</v>
      </c>
      <c r="D1325" s="6" t="s">
        <v>74</v>
      </c>
      <c r="E1325" s="25">
        <v>6</v>
      </c>
      <c r="F1325" s="26">
        <f>IFERROR(IF(VLOOKUP(C1325,水车基础信息!B$2:F$10,5,0)=0,"输入水车基础数据",VLOOKUP(C1325,水车基础信息!B$2:F$10,5,0)*E1325),"输入水车基础数据")</f>
        <v>60.87</v>
      </c>
      <c r="G1325" s="7" t="s">
        <v>64</v>
      </c>
      <c r="H1325" s="28"/>
      <c r="I1325" s="30"/>
      <c r="J1325" s="31" t="str">
        <f t="shared" si="157"/>
        <v>20234闽AU9103</v>
      </c>
    </row>
    <row r="1326" customFormat="1" ht="20.1" customHeight="1" spans="1:10">
      <c r="A1326" s="4">
        <f t="shared" si="160"/>
        <v>1325</v>
      </c>
      <c r="B1326" s="23">
        <v>45030</v>
      </c>
      <c r="C1326" s="5">
        <v>121020</v>
      </c>
      <c r="D1326" s="6" t="s">
        <v>74</v>
      </c>
      <c r="E1326" s="25">
        <v>6</v>
      </c>
      <c r="F1326" s="26">
        <f>IFERROR(IF(VLOOKUP(C1326,水车基础信息!B$2:F$10,5,0)=0,"输入水车基础数据",VLOOKUP(C1326,水车基础信息!B$2:F$10,5,0)*E1326),"输入水车基础数据")</f>
        <v>60.87</v>
      </c>
      <c r="G1326" s="7" t="s">
        <v>64</v>
      </c>
      <c r="H1326" s="28"/>
      <c r="I1326" s="30"/>
      <c r="J1326" s="31" t="str">
        <f t="shared" si="157"/>
        <v>20234闽AU9103</v>
      </c>
    </row>
    <row r="1327" customFormat="1" ht="20.1" customHeight="1" spans="1:10">
      <c r="A1327" s="4">
        <f t="shared" si="160"/>
        <v>1326</v>
      </c>
      <c r="B1327" s="23">
        <v>45031</v>
      </c>
      <c r="C1327" s="5">
        <v>121020</v>
      </c>
      <c r="D1327" s="6" t="s">
        <v>74</v>
      </c>
      <c r="E1327" s="25">
        <v>6</v>
      </c>
      <c r="F1327" s="26">
        <f>IFERROR(IF(VLOOKUP(C1327,水车基础信息!B$2:F$10,5,0)=0,"输入水车基础数据",VLOOKUP(C1327,水车基础信息!B$2:F$10,5,0)*E1327),"输入水车基础数据")</f>
        <v>60.87</v>
      </c>
      <c r="G1327" s="7" t="s">
        <v>64</v>
      </c>
      <c r="H1327" s="28"/>
      <c r="I1327" s="30"/>
      <c r="J1327" s="31" t="str">
        <f t="shared" si="157"/>
        <v>20234闽AU9103</v>
      </c>
    </row>
    <row r="1328" customFormat="1" ht="20.1" customHeight="1" spans="1:10">
      <c r="A1328" s="4">
        <f t="shared" si="160"/>
        <v>1327</v>
      </c>
      <c r="B1328" s="23">
        <v>45032</v>
      </c>
      <c r="C1328" s="5">
        <v>121020</v>
      </c>
      <c r="D1328" s="6" t="s">
        <v>74</v>
      </c>
      <c r="E1328" s="25">
        <v>6</v>
      </c>
      <c r="F1328" s="26">
        <f>IFERROR(IF(VLOOKUP(C1328,水车基础信息!B$2:F$10,5,0)=0,"输入水车基础数据",VLOOKUP(C1328,水车基础信息!B$2:F$10,5,0)*E1328),"输入水车基础数据")</f>
        <v>60.87</v>
      </c>
      <c r="G1328" s="7" t="s">
        <v>64</v>
      </c>
      <c r="H1328" s="28"/>
      <c r="I1328" s="30"/>
      <c r="J1328" s="31" t="str">
        <f t="shared" si="157"/>
        <v>20234闽AU9103</v>
      </c>
    </row>
    <row r="1329" customFormat="1" ht="20.1" customHeight="1" spans="1:10">
      <c r="A1329" s="4">
        <f t="shared" si="160"/>
        <v>1328</v>
      </c>
      <c r="B1329" s="23">
        <v>45033</v>
      </c>
      <c r="C1329" s="5">
        <v>121020</v>
      </c>
      <c r="D1329" s="6" t="s">
        <v>74</v>
      </c>
      <c r="E1329" s="25">
        <v>6</v>
      </c>
      <c r="F1329" s="26">
        <f>IFERROR(IF(VLOOKUP(C1329,水车基础信息!B$2:F$10,5,0)=0,"输入水车基础数据",VLOOKUP(C1329,水车基础信息!B$2:F$10,5,0)*E1329),"输入水车基础数据")</f>
        <v>60.87</v>
      </c>
      <c r="G1329" s="7" t="s">
        <v>64</v>
      </c>
      <c r="H1329" s="28"/>
      <c r="I1329" s="30"/>
      <c r="J1329" s="31" t="str">
        <f t="shared" si="157"/>
        <v>20234闽AU9103</v>
      </c>
    </row>
    <row r="1330" customFormat="1" ht="20.1" customHeight="1" spans="1:10">
      <c r="A1330" s="4">
        <f t="shared" si="160"/>
        <v>1329</v>
      </c>
      <c r="B1330" s="23">
        <v>45034</v>
      </c>
      <c r="C1330" s="5">
        <v>121020</v>
      </c>
      <c r="D1330" s="6" t="s">
        <v>74</v>
      </c>
      <c r="E1330" s="25">
        <v>6</v>
      </c>
      <c r="F1330" s="26">
        <f>IFERROR(IF(VLOOKUP(C1330,水车基础信息!B$2:F$10,5,0)=0,"输入水车基础数据",VLOOKUP(C1330,水车基础信息!B$2:F$10,5,0)*E1330),"输入水车基础数据")</f>
        <v>60.87</v>
      </c>
      <c r="G1330" s="7" t="s">
        <v>64</v>
      </c>
      <c r="H1330" s="28"/>
      <c r="I1330" s="30"/>
      <c r="J1330" s="31" t="str">
        <f t="shared" si="157"/>
        <v>20234闽AU9103</v>
      </c>
    </row>
    <row r="1331" customFormat="1" ht="20.1" customHeight="1" spans="1:10">
      <c r="A1331" s="4">
        <f t="shared" si="160"/>
        <v>1330</v>
      </c>
      <c r="B1331" s="23">
        <v>45035</v>
      </c>
      <c r="C1331" s="5">
        <v>121020</v>
      </c>
      <c r="D1331" s="6" t="s">
        <v>74</v>
      </c>
      <c r="E1331" s="25">
        <v>3</v>
      </c>
      <c r="F1331" s="26">
        <f>IFERROR(IF(VLOOKUP(C1331,水车基础信息!B$2:F$10,5,0)=0,"输入水车基础数据",VLOOKUP(C1331,水车基础信息!B$2:F$10,5,0)*E1331),"输入水车基础数据")</f>
        <v>30.435</v>
      </c>
      <c r="G1331" s="7" t="s">
        <v>64</v>
      </c>
      <c r="H1331" s="28"/>
      <c r="I1331" s="30" t="s">
        <v>672</v>
      </c>
      <c r="J1331" s="31" t="str">
        <f t="shared" si="157"/>
        <v>20234闽AU9103</v>
      </c>
    </row>
    <row r="1332" customFormat="1" ht="20.1" customHeight="1" spans="1:10">
      <c r="A1332" s="4">
        <f t="shared" si="160"/>
        <v>1331</v>
      </c>
      <c r="B1332" s="23">
        <v>45036</v>
      </c>
      <c r="C1332" s="5">
        <v>121020</v>
      </c>
      <c r="D1332" s="6" t="s">
        <v>74</v>
      </c>
      <c r="E1332" s="25">
        <v>7</v>
      </c>
      <c r="F1332" s="26">
        <f>IFERROR(IF(VLOOKUP(C1332,水车基础信息!B$2:F$10,5,0)=0,"输入水车基础数据",VLOOKUP(C1332,水车基础信息!B$2:F$10,5,0)*E1332),"输入水车基础数据")</f>
        <v>71.015</v>
      </c>
      <c r="G1332" s="7" t="s">
        <v>64</v>
      </c>
      <c r="H1332" s="28"/>
      <c r="I1332" s="30" t="s">
        <v>680</v>
      </c>
      <c r="J1332" s="31" t="str">
        <f t="shared" si="157"/>
        <v>20234闽AU9103</v>
      </c>
    </row>
    <row r="1333" customFormat="1" ht="20.1" customHeight="1" spans="1:10">
      <c r="A1333" s="4">
        <f t="shared" ref="A1333:A1342" si="161">ROW()-1</f>
        <v>1332</v>
      </c>
      <c r="B1333" s="23">
        <v>45037</v>
      </c>
      <c r="C1333" s="5">
        <v>121020</v>
      </c>
      <c r="D1333" s="6" t="s">
        <v>74</v>
      </c>
      <c r="E1333" s="25">
        <v>8</v>
      </c>
      <c r="F1333" s="26">
        <f>IFERROR(IF(VLOOKUP(C1333,水车基础信息!B$2:F$10,5,0)=0,"输入水车基础数据",VLOOKUP(C1333,水车基础信息!B$2:F$10,5,0)*E1333),"输入水车基础数据")</f>
        <v>81.16</v>
      </c>
      <c r="G1333" s="7" t="s">
        <v>64</v>
      </c>
      <c r="H1333" s="28"/>
      <c r="I1333" s="30" t="s">
        <v>673</v>
      </c>
      <c r="J1333" s="31" t="str">
        <f t="shared" si="157"/>
        <v>20234闽AU9103</v>
      </c>
    </row>
    <row r="1334" customFormat="1" ht="20.1" customHeight="1" spans="1:10">
      <c r="A1334" s="4">
        <f t="shared" si="161"/>
        <v>1333</v>
      </c>
      <c r="B1334" s="23">
        <v>45038</v>
      </c>
      <c r="C1334" s="5">
        <v>121020</v>
      </c>
      <c r="D1334" s="6" t="s">
        <v>74</v>
      </c>
      <c r="E1334" s="25">
        <v>6</v>
      </c>
      <c r="F1334" s="26">
        <f>IFERROR(IF(VLOOKUP(C1334,水车基础信息!B$2:F$10,5,0)=0,"输入水车基础数据",VLOOKUP(C1334,水车基础信息!B$2:F$10,5,0)*E1334),"输入水车基础数据")</f>
        <v>60.87</v>
      </c>
      <c r="G1334" s="7" t="s">
        <v>64</v>
      </c>
      <c r="H1334" s="28"/>
      <c r="I1334" s="30"/>
      <c r="J1334" s="31" t="str">
        <f t="shared" si="157"/>
        <v>20234闽AU9103</v>
      </c>
    </row>
    <row r="1335" customFormat="1" ht="20.1" customHeight="1" spans="1:10">
      <c r="A1335" s="4">
        <f t="shared" si="161"/>
        <v>1334</v>
      </c>
      <c r="B1335" s="23">
        <v>45039</v>
      </c>
      <c r="C1335" s="5">
        <v>121020</v>
      </c>
      <c r="D1335" s="6" t="s">
        <v>74</v>
      </c>
      <c r="E1335" s="25">
        <v>6</v>
      </c>
      <c r="F1335" s="26">
        <f>IFERROR(IF(VLOOKUP(C1335,水车基础信息!B$2:F$10,5,0)=0,"输入水车基础数据",VLOOKUP(C1335,水车基础信息!B$2:F$10,5,0)*E1335),"输入水车基础数据")</f>
        <v>60.87</v>
      </c>
      <c r="G1335" s="7" t="s">
        <v>64</v>
      </c>
      <c r="H1335" s="28"/>
      <c r="I1335" s="30"/>
      <c r="J1335" s="31" t="str">
        <f t="shared" si="157"/>
        <v>20234闽AU9103</v>
      </c>
    </row>
    <row r="1336" customFormat="1" ht="20.1" customHeight="1" spans="1:10">
      <c r="A1336" s="4">
        <f t="shared" si="161"/>
        <v>1335</v>
      </c>
      <c r="B1336" s="23">
        <v>45040</v>
      </c>
      <c r="C1336" s="5">
        <v>121020</v>
      </c>
      <c r="D1336" s="6" t="s">
        <v>74</v>
      </c>
      <c r="E1336" s="25">
        <v>6</v>
      </c>
      <c r="F1336" s="26">
        <f>IFERROR(IF(VLOOKUP(C1336,水车基础信息!B$2:F$10,5,0)=0,"输入水车基础数据",VLOOKUP(C1336,水车基础信息!B$2:F$10,5,0)*E1336),"输入水车基础数据")</f>
        <v>60.87</v>
      </c>
      <c r="G1336" s="7" t="s">
        <v>64</v>
      </c>
      <c r="H1336" s="28"/>
      <c r="I1336" s="30"/>
      <c r="J1336" s="31" t="str">
        <f t="shared" si="157"/>
        <v>20234闽AU9103</v>
      </c>
    </row>
    <row r="1337" customFormat="1" ht="20.1" customHeight="1" spans="1:10">
      <c r="A1337" s="4">
        <f t="shared" si="161"/>
        <v>1336</v>
      </c>
      <c r="B1337" s="23">
        <v>45041</v>
      </c>
      <c r="C1337" s="5">
        <v>121020</v>
      </c>
      <c r="D1337" s="6" t="s">
        <v>74</v>
      </c>
      <c r="E1337" s="25">
        <v>6</v>
      </c>
      <c r="F1337" s="26">
        <f>IFERROR(IF(VLOOKUP(C1337,水车基础信息!B$2:F$10,5,0)=0,"输入水车基础数据",VLOOKUP(C1337,水车基础信息!B$2:F$10,5,0)*E1337),"输入水车基础数据")</f>
        <v>60.87</v>
      </c>
      <c r="G1337" s="7" t="s">
        <v>64</v>
      </c>
      <c r="H1337" s="28"/>
      <c r="I1337" s="30"/>
      <c r="J1337" s="31" t="str">
        <f t="shared" si="157"/>
        <v>20234闽AU9103</v>
      </c>
    </row>
    <row r="1338" customFormat="1" ht="20.1" customHeight="1" spans="1:10">
      <c r="A1338" s="4">
        <f t="shared" si="161"/>
        <v>1337</v>
      </c>
      <c r="B1338" s="23">
        <v>45042</v>
      </c>
      <c r="C1338" s="5">
        <v>121020</v>
      </c>
      <c r="D1338" s="6" t="s">
        <v>74</v>
      </c>
      <c r="E1338" s="25">
        <v>6</v>
      </c>
      <c r="F1338" s="26">
        <f>IFERROR(IF(VLOOKUP(C1338,水车基础信息!B$2:F$10,5,0)=0,"输入水车基础数据",VLOOKUP(C1338,水车基础信息!B$2:F$10,5,0)*E1338),"输入水车基础数据")</f>
        <v>60.87</v>
      </c>
      <c r="G1338" s="7" t="s">
        <v>64</v>
      </c>
      <c r="H1338" s="28"/>
      <c r="I1338" s="30"/>
      <c r="J1338" s="31" t="str">
        <f t="shared" si="157"/>
        <v>20234闽AU9103</v>
      </c>
    </row>
    <row r="1339" customFormat="1" ht="20.1" customHeight="1" spans="1:10">
      <c r="A1339" s="4">
        <f t="shared" si="161"/>
        <v>1338</v>
      </c>
      <c r="B1339" s="23">
        <v>45043</v>
      </c>
      <c r="C1339" s="5">
        <v>121020</v>
      </c>
      <c r="D1339" s="6" t="s">
        <v>74</v>
      </c>
      <c r="E1339" s="25">
        <v>7</v>
      </c>
      <c r="F1339" s="26">
        <f>IFERROR(IF(VLOOKUP(C1339,水车基础信息!B$2:F$10,5,0)=0,"输入水车基础数据",VLOOKUP(C1339,水车基础信息!B$2:F$10,5,0)*E1339),"输入水车基础数据")</f>
        <v>71.015</v>
      </c>
      <c r="G1339" s="7" t="s">
        <v>64</v>
      </c>
      <c r="H1339" s="28"/>
      <c r="I1339" s="30" t="s">
        <v>680</v>
      </c>
      <c r="J1339" s="31" t="str">
        <f t="shared" si="157"/>
        <v>20234闽AU9103</v>
      </c>
    </row>
    <row r="1340" customFormat="1" ht="20.1" customHeight="1" spans="1:10">
      <c r="A1340" s="4">
        <f t="shared" si="161"/>
        <v>1339</v>
      </c>
      <c r="B1340" s="23">
        <v>45044</v>
      </c>
      <c r="C1340" s="5">
        <v>121020</v>
      </c>
      <c r="D1340" s="6" t="s">
        <v>74</v>
      </c>
      <c r="E1340" s="25">
        <v>4</v>
      </c>
      <c r="F1340" s="26">
        <f>IFERROR(IF(VLOOKUP(C1340,水车基础信息!B$2:F$10,5,0)=0,"输入水车基础数据",VLOOKUP(C1340,水车基础信息!B$2:F$10,5,0)*E1340),"输入水车基础数据")</f>
        <v>40.58</v>
      </c>
      <c r="G1340" s="7" t="s">
        <v>64</v>
      </c>
      <c r="H1340" s="28"/>
      <c r="I1340" s="30"/>
      <c r="J1340" s="31" t="str">
        <f t="shared" si="157"/>
        <v>20234闽AU9103</v>
      </c>
    </row>
    <row r="1341" customFormat="1" ht="20.1" customHeight="1" spans="1:10">
      <c r="A1341" s="4">
        <f t="shared" si="161"/>
        <v>1340</v>
      </c>
      <c r="B1341" s="23">
        <v>45045</v>
      </c>
      <c r="C1341" s="5">
        <v>121020</v>
      </c>
      <c r="D1341" s="6" t="s">
        <v>74</v>
      </c>
      <c r="E1341" s="25">
        <v>7</v>
      </c>
      <c r="F1341" s="26">
        <f>IFERROR(IF(VLOOKUP(C1341,水车基础信息!B$2:F$10,5,0)=0,"输入水车基础数据",VLOOKUP(C1341,水车基础信息!B$2:F$10,5,0)*E1341),"输入水车基础数据")</f>
        <v>71.015</v>
      </c>
      <c r="G1341" s="7" t="s">
        <v>64</v>
      </c>
      <c r="H1341" s="28"/>
      <c r="I1341" s="30" t="s">
        <v>680</v>
      </c>
      <c r="J1341" s="31" t="str">
        <f t="shared" si="157"/>
        <v>20234闽AU9103</v>
      </c>
    </row>
    <row r="1342" customFormat="1" ht="20.1" customHeight="1" spans="1:10">
      <c r="A1342" s="4">
        <f t="shared" si="161"/>
        <v>1341</v>
      </c>
      <c r="B1342" s="23">
        <v>45046</v>
      </c>
      <c r="C1342" s="5">
        <v>121020</v>
      </c>
      <c r="D1342" s="6" t="s">
        <v>74</v>
      </c>
      <c r="E1342" s="25">
        <v>3</v>
      </c>
      <c r="F1342" s="26">
        <f>IFERROR(IF(VLOOKUP(C1342,水车基础信息!B$2:F$10,5,0)=0,"输入水车基础数据",VLOOKUP(C1342,水车基础信息!B$2:F$10,5,0)*E1342),"输入水车基础数据")</f>
        <v>30.435</v>
      </c>
      <c r="G1342" s="7" t="s">
        <v>64</v>
      </c>
      <c r="H1342" s="28"/>
      <c r="I1342" s="30"/>
      <c r="J1342" s="31" t="str">
        <f t="shared" si="157"/>
        <v>20234闽AU9103</v>
      </c>
    </row>
    <row r="1343" customFormat="1" ht="20.1" customHeight="1" spans="1:10">
      <c r="A1343" s="4">
        <f t="shared" ref="A1343:A1352" si="162">ROW()-1</f>
        <v>1342</v>
      </c>
      <c r="B1343" s="23">
        <v>45017</v>
      </c>
      <c r="C1343" s="5">
        <v>121017</v>
      </c>
      <c r="D1343" s="6" t="s">
        <v>71</v>
      </c>
      <c r="E1343" s="25">
        <v>3</v>
      </c>
      <c r="F1343" s="26">
        <f>IFERROR(IF(VLOOKUP(C1343,水车基础信息!B$2:F$10,5,0)=0,"输入水车基础数据",VLOOKUP(C1343,水车基础信息!B$2:F$10,5,0)*E1343),"输入水车基础数据")</f>
        <v>30.435</v>
      </c>
      <c r="G1343" s="7" t="s">
        <v>60</v>
      </c>
      <c r="H1343" s="28"/>
      <c r="I1343" s="30" t="s">
        <v>673</v>
      </c>
      <c r="J1343" s="31" t="str">
        <f t="shared" si="157"/>
        <v>20234闽AU8195</v>
      </c>
    </row>
    <row r="1344" customFormat="1" ht="20.1" customHeight="1" spans="1:10">
      <c r="A1344" s="4">
        <f t="shared" si="162"/>
        <v>1343</v>
      </c>
      <c r="B1344" s="23">
        <v>45018</v>
      </c>
      <c r="C1344" s="5">
        <v>121017</v>
      </c>
      <c r="D1344" s="6" t="s">
        <v>71</v>
      </c>
      <c r="E1344" s="25">
        <v>3</v>
      </c>
      <c r="F1344" s="26">
        <f>IFERROR(IF(VLOOKUP(C1344,水车基础信息!B$2:F$10,5,0)=0,"输入水车基础数据",VLOOKUP(C1344,水车基础信息!B$2:F$10,5,0)*E1344),"输入水车基础数据")</f>
        <v>30.435</v>
      </c>
      <c r="G1344" s="7" t="s">
        <v>60</v>
      </c>
      <c r="H1344" s="28"/>
      <c r="I1344" s="30" t="s">
        <v>673</v>
      </c>
      <c r="J1344" s="31" t="str">
        <f t="shared" si="157"/>
        <v>20234闽AU8195</v>
      </c>
    </row>
    <row r="1345" customFormat="1" ht="20.1" customHeight="1" spans="1:10">
      <c r="A1345" s="4">
        <f t="shared" si="162"/>
        <v>1344</v>
      </c>
      <c r="B1345" s="23">
        <v>45019</v>
      </c>
      <c r="C1345" s="5">
        <v>121017</v>
      </c>
      <c r="D1345" s="6" t="s">
        <v>71</v>
      </c>
      <c r="E1345" s="25">
        <v>3</v>
      </c>
      <c r="F1345" s="26">
        <f>IFERROR(IF(VLOOKUP(C1345,水车基础信息!B$2:F$10,5,0)=0,"输入水车基础数据",VLOOKUP(C1345,水车基础信息!B$2:F$10,5,0)*E1345),"输入水车基础数据")</f>
        <v>30.435</v>
      </c>
      <c r="G1345" s="7" t="s">
        <v>60</v>
      </c>
      <c r="H1345" s="28"/>
      <c r="I1345" s="30" t="s">
        <v>673</v>
      </c>
      <c r="J1345" s="31" t="str">
        <f t="shared" si="157"/>
        <v>20234闽AU8195</v>
      </c>
    </row>
    <row r="1346" customFormat="1" ht="20.1" customHeight="1" spans="1:10">
      <c r="A1346" s="4">
        <f t="shared" si="162"/>
        <v>1345</v>
      </c>
      <c r="B1346" s="23">
        <v>45020</v>
      </c>
      <c r="C1346" s="5">
        <v>121017</v>
      </c>
      <c r="D1346" s="6" t="s">
        <v>71</v>
      </c>
      <c r="E1346" s="25">
        <v>3</v>
      </c>
      <c r="F1346" s="26">
        <f>IFERROR(IF(VLOOKUP(C1346,水车基础信息!B$2:F$10,5,0)=0,"输入水车基础数据",VLOOKUP(C1346,水车基础信息!B$2:F$10,5,0)*E1346),"输入水车基础数据")</f>
        <v>30.435</v>
      </c>
      <c r="G1346" s="7" t="s">
        <v>60</v>
      </c>
      <c r="H1346" s="28"/>
      <c r="I1346" s="30" t="s">
        <v>673</v>
      </c>
      <c r="J1346" s="31" t="str">
        <f t="shared" si="157"/>
        <v>20234闽AU8195</v>
      </c>
    </row>
    <row r="1347" customFormat="1" ht="20.1" customHeight="1" spans="1:10">
      <c r="A1347" s="4">
        <f t="shared" si="162"/>
        <v>1346</v>
      </c>
      <c r="B1347" s="23">
        <v>45021</v>
      </c>
      <c r="C1347" s="5">
        <v>121017</v>
      </c>
      <c r="D1347" s="6" t="s">
        <v>71</v>
      </c>
      <c r="E1347" s="25">
        <v>0</v>
      </c>
      <c r="F1347" s="26">
        <f>IFERROR(IF(VLOOKUP(C1347,水车基础信息!B$2:F$10,5,0)=0,"输入水车基础数据",VLOOKUP(C1347,水车基础信息!B$2:F$10,5,0)*E1347),"输入水车基础数据")</f>
        <v>0</v>
      </c>
      <c r="G1347" s="7" t="s">
        <v>60</v>
      </c>
      <c r="H1347" s="28"/>
      <c r="I1347" s="30" t="s">
        <v>700</v>
      </c>
      <c r="J1347" s="31" t="str">
        <f t="shared" si="157"/>
        <v>20234闽AU8195</v>
      </c>
    </row>
    <row r="1348" customFormat="1" ht="20.1" customHeight="1" spans="1:10">
      <c r="A1348" s="4">
        <f t="shared" si="162"/>
        <v>1347</v>
      </c>
      <c r="B1348" s="23">
        <v>45022</v>
      </c>
      <c r="C1348" s="5">
        <v>121017</v>
      </c>
      <c r="D1348" s="6" t="s">
        <v>71</v>
      </c>
      <c r="E1348" s="25">
        <v>0</v>
      </c>
      <c r="F1348" s="26">
        <f>IFERROR(IF(VLOOKUP(C1348,水车基础信息!B$2:F$10,5,0)=0,"输入水车基础数据",VLOOKUP(C1348,水车基础信息!B$2:F$10,5,0)*E1348),"输入水车基础数据")</f>
        <v>0</v>
      </c>
      <c r="G1348" s="7" t="s">
        <v>60</v>
      </c>
      <c r="H1348" s="28"/>
      <c r="I1348" s="30" t="s">
        <v>701</v>
      </c>
      <c r="J1348" s="31" t="str">
        <f t="shared" si="157"/>
        <v>20234闽AU8195</v>
      </c>
    </row>
    <row r="1349" customFormat="1" ht="20.1" customHeight="1" spans="1:10">
      <c r="A1349" s="4">
        <f t="shared" si="162"/>
        <v>1348</v>
      </c>
      <c r="B1349" s="23">
        <v>45023</v>
      </c>
      <c r="C1349" s="5">
        <v>121017</v>
      </c>
      <c r="D1349" s="6" t="s">
        <v>71</v>
      </c>
      <c r="E1349" s="25">
        <v>4</v>
      </c>
      <c r="F1349" s="26">
        <f>IFERROR(IF(VLOOKUP(C1349,水车基础信息!B$2:F$10,5,0)=0,"输入水车基础数据",VLOOKUP(C1349,水车基础信息!B$2:F$10,5,0)*E1349),"输入水车基础数据")</f>
        <v>40.58</v>
      </c>
      <c r="G1349" s="7" t="s">
        <v>60</v>
      </c>
      <c r="H1349" s="28"/>
      <c r="I1349" s="30" t="s">
        <v>671</v>
      </c>
      <c r="J1349" s="31" t="str">
        <f t="shared" si="157"/>
        <v>20234闽AU8195</v>
      </c>
    </row>
    <row r="1350" customFormat="1" ht="20.1" customHeight="1" spans="1:10">
      <c r="A1350" s="4">
        <f t="shared" si="162"/>
        <v>1349</v>
      </c>
      <c r="B1350" s="23">
        <v>45024</v>
      </c>
      <c r="C1350" s="5">
        <v>121017</v>
      </c>
      <c r="D1350" s="6" t="s">
        <v>71</v>
      </c>
      <c r="E1350" s="25">
        <v>2</v>
      </c>
      <c r="F1350" s="26">
        <f>IFERROR(IF(VLOOKUP(C1350,水车基础信息!B$2:F$10,5,0)=0,"输入水车基础数据",VLOOKUP(C1350,水车基础信息!B$2:F$10,5,0)*E1350),"输入水车基础数据")</f>
        <v>20.29</v>
      </c>
      <c r="G1350" s="7" t="s">
        <v>60</v>
      </c>
      <c r="H1350" s="28"/>
      <c r="I1350" s="30" t="s">
        <v>673</v>
      </c>
      <c r="J1350" s="31" t="str">
        <f t="shared" si="157"/>
        <v>20234闽AU8195</v>
      </c>
    </row>
    <row r="1351" customFormat="1" ht="20.1" customHeight="1" spans="1:10">
      <c r="A1351" s="4">
        <f t="shared" si="162"/>
        <v>1350</v>
      </c>
      <c r="B1351" s="23">
        <v>45025</v>
      </c>
      <c r="C1351" s="5">
        <v>121017</v>
      </c>
      <c r="D1351" s="6" t="s">
        <v>71</v>
      </c>
      <c r="E1351" s="25">
        <v>2</v>
      </c>
      <c r="F1351" s="26">
        <f>IFERROR(IF(VLOOKUP(C1351,水车基础信息!B$2:F$10,5,0)=0,"输入水车基础数据",VLOOKUP(C1351,水车基础信息!B$2:F$10,5,0)*E1351),"输入水车基础数据")</f>
        <v>20.29</v>
      </c>
      <c r="G1351" s="7" t="s">
        <v>60</v>
      </c>
      <c r="H1351" s="28"/>
      <c r="I1351" s="30" t="s">
        <v>673</v>
      </c>
      <c r="J1351" s="31" t="str">
        <f t="shared" si="157"/>
        <v>20234闽AU8195</v>
      </c>
    </row>
    <row r="1352" customFormat="1" ht="20.1" customHeight="1" spans="1:10">
      <c r="A1352" s="4">
        <f t="shared" si="162"/>
        <v>1351</v>
      </c>
      <c r="B1352" s="23">
        <v>45026</v>
      </c>
      <c r="C1352" s="5">
        <v>121017</v>
      </c>
      <c r="D1352" s="6" t="s">
        <v>71</v>
      </c>
      <c r="E1352" s="25">
        <v>1</v>
      </c>
      <c r="F1352" s="26">
        <f>IFERROR(IF(VLOOKUP(C1352,水车基础信息!B$2:F$10,5,0)=0,"输入水车基础数据",VLOOKUP(C1352,水车基础信息!B$2:F$10,5,0)*E1352),"输入水车基础数据")</f>
        <v>10.145</v>
      </c>
      <c r="G1352" s="7" t="s">
        <v>60</v>
      </c>
      <c r="H1352" s="28"/>
      <c r="I1352" s="30"/>
      <c r="J1352" s="31" t="str">
        <f t="shared" si="157"/>
        <v>20234闽AU8195</v>
      </c>
    </row>
    <row r="1353" customFormat="1" ht="20.1" customHeight="1" spans="1:10">
      <c r="A1353" s="4">
        <f t="shared" ref="A1353:A1362" si="163">ROW()-1</f>
        <v>1352</v>
      </c>
      <c r="B1353" s="23">
        <v>45027</v>
      </c>
      <c r="C1353" s="5">
        <v>121017</v>
      </c>
      <c r="D1353" s="6" t="s">
        <v>71</v>
      </c>
      <c r="E1353" s="25">
        <v>2</v>
      </c>
      <c r="F1353" s="26">
        <f>IFERROR(IF(VLOOKUP(C1353,水车基础信息!B$2:F$10,5,0)=0,"输入水车基础数据",VLOOKUP(C1353,水车基础信息!B$2:F$10,5,0)*E1353),"输入水车基础数据")</f>
        <v>20.29</v>
      </c>
      <c r="G1353" s="7" t="s">
        <v>60</v>
      </c>
      <c r="H1353" s="28"/>
      <c r="I1353" s="30"/>
      <c r="J1353" s="31" t="str">
        <f t="shared" si="157"/>
        <v>20234闽AU8195</v>
      </c>
    </row>
    <row r="1354" customFormat="1" ht="20.1" customHeight="1" spans="1:10">
      <c r="A1354" s="4">
        <f t="shared" si="163"/>
        <v>1353</v>
      </c>
      <c r="B1354" s="23">
        <v>45028</v>
      </c>
      <c r="C1354" s="5">
        <v>121017</v>
      </c>
      <c r="D1354" s="6" t="s">
        <v>71</v>
      </c>
      <c r="E1354" s="25">
        <v>2</v>
      </c>
      <c r="F1354" s="26">
        <f>IFERROR(IF(VLOOKUP(C1354,水车基础信息!B$2:F$10,5,0)=0,"输入水车基础数据",VLOOKUP(C1354,水车基础信息!B$2:F$10,5,0)*E1354),"输入水车基础数据")</f>
        <v>20.29</v>
      </c>
      <c r="G1354" s="7" t="s">
        <v>60</v>
      </c>
      <c r="H1354" s="28"/>
      <c r="I1354" s="30" t="s">
        <v>673</v>
      </c>
      <c r="J1354" s="31" t="str">
        <f t="shared" si="157"/>
        <v>20234闽AU8195</v>
      </c>
    </row>
    <row r="1355" customFormat="1" ht="20.1" customHeight="1" spans="1:10">
      <c r="A1355" s="4">
        <f t="shared" si="163"/>
        <v>1354</v>
      </c>
      <c r="B1355" s="23">
        <v>45029</v>
      </c>
      <c r="C1355" s="5">
        <v>121017</v>
      </c>
      <c r="D1355" s="6" t="s">
        <v>71</v>
      </c>
      <c r="E1355" s="25">
        <v>2</v>
      </c>
      <c r="F1355" s="26">
        <f>IFERROR(IF(VLOOKUP(C1355,水车基础信息!B$2:F$10,5,0)=0,"输入水车基础数据",VLOOKUP(C1355,水车基础信息!B$2:F$10,5,0)*E1355),"输入水车基础数据")</f>
        <v>20.29</v>
      </c>
      <c r="G1355" s="7" t="s">
        <v>60</v>
      </c>
      <c r="H1355" s="28"/>
      <c r="I1355" s="30" t="s">
        <v>702</v>
      </c>
      <c r="J1355" s="31" t="str">
        <f t="shared" ref="J1355:J1418" si="164">YEAR(B1355)&amp;MONTH(B1355)&amp;D1355</f>
        <v>20234闽AU8195</v>
      </c>
    </row>
    <row r="1356" customFormat="1" ht="20.1" customHeight="1" spans="1:10">
      <c r="A1356" s="4">
        <f t="shared" si="163"/>
        <v>1355</v>
      </c>
      <c r="B1356" s="23">
        <v>45030</v>
      </c>
      <c r="C1356" s="5">
        <v>121017</v>
      </c>
      <c r="D1356" s="6" t="s">
        <v>71</v>
      </c>
      <c r="E1356" s="25">
        <v>2</v>
      </c>
      <c r="F1356" s="26">
        <f>IFERROR(IF(VLOOKUP(C1356,水车基础信息!B$2:F$10,5,0)=0,"输入水车基础数据",VLOOKUP(C1356,水车基础信息!B$2:F$10,5,0)*E1356),"输入水车基础数据")</f>
        <v>20.29</v>
      </c>
      <c r="G1356" s="7" t="s">
        <v>60</v>
      </c>
      <c r="H1356" s="28"/>
      <c r="I1356" s="30"/>
      <c r="J1356" s="31" t="str">
        <f t="shared" si="164"/>
        <v>20234闽AU8195</v>
      </c>
    </row>
    <row r="1357" customFormat="1" ht="20.1" customHeight="1" spans="1:10">
      <c r="A1357" s="4">
        <f t="shared" si="163"/>
        <v>1356</v>
      </c>
      <c r="B1357" s="23">
        <v>45031</v>
      </c>
      <c r="C1357" s="5">
        <v>121017</v>
      </c>
      <c r="D1357" s="6" t="s">
        <v>71</v>
      </c>
      <c r="E1357" s="25">
        <v>3</v>
      </c>
      <c r="F1357" s="26">
        <f>IFERROR(IF(VLOOKUP(C1357,水车基础信息!B$2:F$10,5,0)=0,"输入水车基础数据",VLOOKUP(C1357,水车基础信息!B$2:F$10,5,0)*E1357),"输入水车基础数据")</f>
        <v>30.435</v>
      </c>
      <c r="G1357" s="7" t="s">
        <v>60</v>
      </c>
      <c r="H1357" s="28"/>
      <c r="I1357" s="30" t="s">
        <v>673</v>
      </c>
      <c r="J1357" s="31" t="str">
        <f t="shared" si="164"/>
        <v>20234闽AU8195</v>
      </c>
    </row>
    <row r="1358" customFormat="1" ht="20.1" customHeight="1" spans="1:10">
      <c r="A1358" s="4">
        <f t="shared" si="163"/>
        <v>1357</v>
      </c>
      <c r="B1358" s="23">
        <v>45032</v>
      </c>
      <c r="C1358" s="5">
        <v>121017</v>
      </c>
      <c r="D1358" s="6" t="s">
        <v>71</v>
      </c>
      <c r="E1358" s="25">
        <v>2</v>
      </c>
      <c r="F1358" s="26">
        <f>IFERROR(IF(VLOOKUP(C1358,水车基础信息!B$2:F$10,5,0)=0,"输入水车基础数据",VLOOKUP(C1358,水车基础信息!B$2:F$10,5,0)*E1358),"输入水车基础数据")</f>
        <v>20.29</v>
      </c>
      <c r="G1358" s="7" t="s">
        <v>60</v>
      </c>
      <c r="H1358" s="28"/>
      <c r="I1358" s="30"/>
      <c r="J1358" s="31" t="str">
        <f t="shared" si="164"/>
        <v>20234闽AU8195</v>
      </c>
    </row>
    <row r="1359" customFormat="1" ht="20.1" customHeight="1" spans="1:10">
      <c r="A1359" s="4">
        <f t="shared" si="163"/>
        <v>1358</v>
      </c>
      <c r="B1359" s="23">
        <v>45033</v>
      </c>
      <c r="C1359" s="5">
        <v>121017</v>
      </c>
      <c r="D1359" s="6" t="s">
        <v>71</v>
      </c>
      <c r="E1359" s="25">
        <v>4</v>
      </c>
      <c r="F1359" s="26">
        <f>IFERROR(IF(VLOOKUP(C1359,水车基础信息!B$2:F$10,5,0)=0,"输入水车基础数据",VLOOKUP(C1359,水车基础信息!B$2:F$10,5,0)*E1359),"输入水车基础数据")</f>
        <v>40.58</v>
      </c>
      <c r="G1359" s="7" t="s">
        <v>60</v>
      </c>
      <c r="H1359" s="28"/>
      <c r="I1359" s="30" t="s">
        <v>673</v>
      </c>
      <c r="J1359" s="31" t="str">
        <f t="shared" si="164"/>
        <v>20234闽AU8195</v>
      </c>
    </row>
    <row r="1360" customFormat="1" ht="20.1" customHeight="1" spans="1:10">
      <c r="A1360" s="4">
        <f t="shared" si="163"/>
        <v>1359</v>
      </c>
      <c r="B1360" s="23">
        <v>45034</v>
      </c>
      <c r="C1360" s="5">
        <v>121017</v>
      </c>
      <c r="D1360" s="6" t="s">
        <v>71</v>
      </c>
      <c r="E1360" s="25"/>
      <c r="F1360" s="26">
        <f>IFERROR(IF(VLOOKUP(C1360,水车基础信息!B$2:F$10,5,0)=0,"输入水车基础数据",VLOOKUP(C1360,水车基础信息!B$2:F$10,5,0)*E1360),"输入水车基础数据")</f>
        <v>0</v>
      </c>
      <c r="G1360" s="7" t="s">
        <v>60</v>
      </c>
      <c r="H1360" s="28"/>
      <c r="I1360" s="30" t="s">
        <v>697</v>
      </c>
      <c r="J1360" s="31" t="str">
        <f t="shared" si="164"/>
        <v>20234闽AU8195</v>
      </c>
    </row>
    <row r="1361" customFormat="1" ht="20.1" customHeight="1" spans="1:10">
      <c r="A1361" s="4">
        <f t="shared" si="163"/>
        <v>1360</v>
      </c>
      <c r="B1361" s="23">
        <v>45035</v>
      </c>
      <c r="C1361" s="5">
        <v>121017</v>
      </c>
      <c r="D1361" s="6" t="s">
        <v>71</v>
      </c>
      <c r="E1361" s="25">
        <v>2</v>
      </c>
      <c r="F1361" s="26">
        <f>IFERROR(IF(VLOOKUP(C1361,水车基础信息!B$2:F$10,5,0)=0,"输入水车基础数据",VLOOKUP(C1361,水车基础信息!B$2:F$10,5,0)*E1361),"输入水车基础数据")</f>
        <v>20.29</v>
      </c>
      <c r="G1361" s="7" t="s">
        <v>60</v>
      </c>
      <c r="H1361" s="28"/>
      <c r="I1361" s="30"/>
      <c r="J1361" s="31" t="str">
        <f t="shared" si="164"/>
        <v>20234闽AU8195</v>
      </c>
    </row>
    <row r="1362" customFormat="1" ht="20.1" customHeight="1" spans="1:10">
      <c r="A1362" s="4">
        <f t="shared" si="163"/>
        <v>1361</v>
      </c>
      <c r="B1362" s="23">
        <v>45036</v>
      </c>
      <c r="C1362" s="5">
        <v>121017</v>
      </c>
      <c r="D1362" s="6" t="s">
        <v>71</v>
      </c>
      <c r="E1362" s="25">
        <v>2</v>
      </c>
      <c r="F1362" s="26">
        <f>IFERROR(IF(VLOOKUP(C1362,水车基础信息!B$2:F$10,5,0)=0,"输入水车基础数据",VLOOKUP(C1362,水车基础信息!B$2:F$10,5,0)*E1362),"输入水车基础数据")</f>
        <v>20.29</v>
      </c>
      <c r="G1362" s="7" t="s">
        <v>60</v>
      </c>
      <c r="H1362" s="28"/>
      <c r="I1362" s="30"/>
      <c r="J1362" s="31" t="str">
        <f t="shared" si="164"/>
        <v>20234闽AU8195</v>
      </c>
    </row>
    <row r="1363" customFormat="1" ht="20.1" customHeight="1" spans="1:10">
      <c r="A1363" s="4">
        <f t="shared" ref="A1363:A1372" si="165">ROW()-1</f>
        <v>1362</v>
      </c>
      <c r="B1363" s="23">
        <v>45037</v>
      </c>
      <c r="C1363" s="5">
        <v>121017</v>
      </c>
      <c r="D1363" s="6" t="s">
        <v>71</v>
      </c>
      <c r="E1363" s="25">
        <v>4</v>
      </c>
      <c r="F1363" s="26">
        <f>IFERROR(IF(VLOOKUP(C1363,水车基础信息!B$2:F$10,5,0)=0,"输入水车基础数据",VLOOKUP(C1363,水车基础信息!B$2:F$10,5,0)*E1363),"输入水车基础数据")</f>
        <v>40.58</v>
      </c>
      <c r="G1363" s="7" t="s">
        <v>60</v>
      </c>
      <c r="H1363" s="28"/>
      <c r="I1363" s="30" t="s">
        <v>671</v>
      </c>
      <c r="J1363" s="31" t="str">
        <f t="shared" si="164"/>
        <v>20234闽AU8195</v>
      </c>
    </row>
    <row r="1364" customFormat="1" ht="20.1" customHeight="1" spans="1:10">
      <c r="A1364" s="4">
        <f t="shared" si="165"/>
        <v>1363</v>
      </c>
      <c r="B1364" s="23">
        <v>45038</v>
      </c>
      <c r="C1364" s="5">
        <v>121017</v>
      </c>
      <c r="D1364" s="6" t="s">
        <v>71</v>
      </c>
      <c r="E1364" s="25">
        <v>3</v>
      </c>
      <c r="F1364" s="26">
        <f>IFERROR(IF(VLOOKUP(C1364,水车基础信息!B$2:F$10,5,0)=0,"输入水车基础数据",VLOOKUP(C1364,水车基础信息!B$2:F$10,5,0)*E1364),"输入水车基础数据")</f>
        <v>30.435</v>
      </c>
      <c r="G1364" s="7" t="s">
        <v>60</v>
      </c>
      <c r="H1364" s="28"/>
      <c r="I1364" s="30" t="s">
        <v>673</v>
      </c>
      <c r="J1364" s="31" t="str">
        <f t="shared" si="164"/>
        <v>20234闽AU8195</v>
      </c>
    </row>
    <row r="1365" customFormat="1" ht="20.1" customHeight="1" spans="1:10">
      <c r="A1365" s="4">
        <f t="shared" si="165"/>
        <v>1364</v>
      </c>
      <c r="B1365" s="23">
        <v>45039</v>
      </c>
      <c r="C1365" s="5">
        <v>121017</v>
      </c>
      <c r="D1365" s="6" t="s">
        <v>71</v>
      </c>
      <c r="E1365" s="25">
        <v>1</v>
      </c>
      <c r="F1365" s="26">
        <f>IFERROR(IF(VLOOKUP(C1365,水车基础信息!B$2:F$10,5,0)=0,"输入水车基础数据",VLOOKUP(C1365,水车基础信息!B$2:F$10,5,0)*E1365),"输入水车基础数据")</f>
        <v>10.145</v>
      </c>
      <c r="G1365" s="7" t="s">
        <v>60</v>
      </c>
      <c r="H1365" s="28"/>
      <c r="I1365" s="30"/>
      <c r="J1365" s="31" t="str">
        <f t="shared" si="164"/>
        <v>20234闽AU8195</v>
      </c>
    </row>
    <row r="1366" customFormat="1" ht="20.1" customHeight="1" spans="1:10">
      <c r="A1366" s="4">
        <f t="shared" si="165"/>
        <v>1365</v>
      </c>
      <c r="B1366" s="23">
        <v>45040</v>
      </c>
      <c r="C1366" s="5">
        <v>121017</v>
      </c>
      <c r="D1366" s="6" t="s">
        <v>71</v>
      </c>
      <c r="E1366" s="25">
        <v>2</v>
      </c>
      <c r="F1366" s="26">
        <f>IFERROR(IF(VLOOKUP(C1366,水车基础信息!B$2:F$10,5,0)=0,"输入水车基础数据",VLOOKUP(C1366,水车基础信息!B$2:F$10,5,0)*E1366),"输入水车基础数据")</f>
        <v>20.29</v>
      </c>
      <c r="G1366" s="7" t="s">
        <v>60</v>
      </c>
      <c r="H1366" s="28"/>
      <c r="I1366" s="30" t="s">
        <v>673</v>
      </c>
      <c r="J1366" s="31" t="str">
        <f t="shared" si="164"/>
        <v>20234闽AU8195</v>
      </c>
    </row>
    <row r="1367" customFormat="1" ht="20.1" customHeight="1" spans="1:10">
      <c r="A1367" s="4">
        <f t="shared" si="165"/>
        <v>1366</v>
      </c>
      <c r="B1367" s="23">
        <v>45041</v>
      </c>
      <c r="C1367" s="5">
        <v>121017</v>
      </c>
      <c r="D1367" s="6" t="s">
        <v>71</v>
      </c>
      <c r="E1367" s="25">
        <v>2</v>
      </c>
      <c r="F1367" s="26">
        <f>IFERROR(IF(VLOOKUP(C1367,水车基础信息!B$2:F$10,5,0)=0,"输入水车基础数据",VLOOKUP(C1367,水车基础信息!B$2:F$10,5,0)*E1367),"输入水车基础数据")</f>
        <v>20.29</v>
      </c>
      <c r="G1367" s="7" t="s">
        <v>60</v>
      </c>
      <c r="H1367" s="28"/>
      <c r="I1367" s="30"/>
      <c r="J1367" s="31" t="str">
        <f t="shared" si="164"/>
        <v>20234闽AU8195</v>
      </c>
    </row>
    <row r="1368" customFormat="1" ht="20.1" customHeight="1" spans="1:10">
      <c r="A1368" s="4">
        <f t="shared" si="165"/>
        <v>1367</v>
      </c>
      <c r="B1368" s="23">
        <v>45042</v>
      </c>
      <c r="C1368" s="5">
        <v>121017</v>
      </c>
      <c r="D1368" s="6" t="s">
        <v>71</v>
      </c>
      <c r="E1368" s="25">
        <v>2</v>
      </c>
      <c r="F1368" s="26">
        <f>IFERROR(IF(VLOOKUP(C1368,水车基础信息!B$2:F$10,5,0)=0,"输入水车基础数据",VLOOKUP(C1368,水车基础信息!B$2:F$10,5,0)*E1368),"输入水车基础数据")</f>
        <v>20.29</v>
      </c>
      <c r="G1368" s="7" t="s">
        <v>60</v>
      </c>
      <c r="H1368" s="28"/>
      <c r="I1368" s="30"/>
      <c r="J1368" s="31" t="str">
        <f t="shared" si="164"/>
        <v>20234闽AU8195</v>
      </c>
    </row>
    <row r="1369" customFormat="1" ht="20.1" customHeight="1" spans="1:10">
      <c r="A1369" s="4">
        <f t="shared" si="165"/>
        <v>1368</v>
      </c>
      <c r="B1369" s="23">
        <v>45043</v>
      </c>
      <c r="C1369" s="5">
        <v>121017</v>
      </c>
      <c r="D1369" s="6" t="s">
        <v>71</v>
      </c>
      <c r="E1369" s="25">
        <v>2</v>
      </c>
      <c r="F1369" s="26">
        <f>IFERROR(IF(VLOOKUP(C1369,水车基础信息!B$2:F$10,5,0)=0,"输入水车基础数据",VLOOKUP(C1369,水车基础信息!B$2:F$10,5,0)*E1369),"输入水车基础数据")</f>
        <v>20.29</v>
      </c>
      <c r="G1369" s="7" t="s">
        <v>60</v>
      </c>
      <c r="H1369" s="28"/>
      <c r="I1369" s="30"/>
      <c r="J1369" s="31" t="str">
        <f t="shared" si="164"/>
        <v>20234闽AU8195</v>
      </c>
    </row>
    <row r="1370" customFormat="1" ht="20.1" customHeight="1" spans="1:10">
      <c r="A1370" s="4">
        <f t="shared" si="165"/>
        <v>1369</v>
      </c>
      <c r="B1370" s="23">
        <v>45044</v>
      </c>
      <c r="C1370" s="5">
        <v>121017</v>
      </c>
      <c r="D1370" s="6" t="s">
        <v>71</v>
      </c>
      <c r="E1370" s="25">
        <v>2</v>
      </c>
      <c r="F1370" s="26">
        <f>IFERROR(IF(VLOOKUP(C1370,水车基础信息!B$2:F$10,5,0)=0,"输入水车基础数据",VLOOKUP(C1370,水车基础信息!B$2:F$10,5,0)*E1370),"输入水车基础数据")</f>
        <v>20.29</v>
      </c>
      <c r="G1370" s="7" t="s">
        <v>60</v>
      </c>
      <c r="H1370" s="28"/>
      <c r="I1370" s="30" t="s">
        <v>680</v>
      </c>
      <c r="J1370" s="31" t="str">
        <f t="shared" si="164"/>
        <v>20234闽AU8195</v>
      </c>
    </row>
    <row r="1371" customFormat="1" ht="20.1" customHeight="1" spans="1:10">
      <c r="A1371" s="4">
        <f t="shared" si="165"/>
        <v>1370</v>
      </c>
      <c r="B1371" s="23">
        <v>45045</v>
      </c>
      <c r="C1371" s="5">
        <v>121017</v>
      </c>
      <c r="D1371" s="6" t="s">
        <v>71</v>
      </c>
      <c r="E1371" s="25">
        <v>3</v>
      </c>
      <c r="F1371" s="26">
        <f>IFERROR(IF(VLOOKUP(C1371,水车基础信息!B$2:F$10,5,0)=0,"输入水车基础数据",VLOOKUP(C1371,水车基础信息!B$2:F$10,5,0)*E1371),"输入水车基础数据")</f>
        <v>30.435</v>
      </c>
      <c r="G1371" s="7" t="s">
        <v>60</v>
      </c>
      <c r="H1371" s="28"/>
      <c r="I1371" s="30" t="s">
        <v>673</v>
      </c>
      <c r="J1371" s="31" t="str">
        <f t="shared" si="164"/>
        <v>20234闽AU8195</v>
      </c>
    </row>
    <row r="1372" customFormat="1" ht="20.1" customHeight="1" spans="1:10">
      <c r="A1372" s="4">
        <f t="shared" si="165"/>
        <v>1371</v>
      </c>
      <c r="B1372" s="23">
        <v>45046</v>
      </c>
      <c r="C1372" s="5">
        <v>121017</v>
      </c>
      <c r="D1372" s="6" t="s">
        <v>71</v>
      </c>
      <c r="E1372" s="25">
        <v>2</v>
      </c>
      <c r="F1372" s="26">
        <f>IFERROR(IF(VLOOKUP(C1372,水车基础信息!B$2:F$10,5,0)=0,"输入水车基础数据",VLOOKUP(C1372,水车基础信息!B$2:F$10,5,0)*E1372),"输入水车基础数据")</f>
        <v>20.29</v>
      </c>
      <c r="G1372" s="7" t="s">
        <v>60</v>
      </c>
      <c r="H1372" s="28"/>
      <c r="I1372" s="30"/>
      <c r="J1372" s="31" t="str">
        <f t="shared" si="164"/>
        <v>20234闽AU8195</v>
      </c>
    </row>
    <row r="1373" customFormat="1" ht="20.1" customHeight="1" spans="1:10">
      <c r="A1373" s="4">
        <f t="shared" ref="A1373:A1382" si="166">ROW()-1</f>
        <v>1372</v>
      </c>
      <c r="B1373" s="23">
        <v>45017</v>
      </c>
      <c r="C1373" s="34">
        <v>121019</v>
      </c>
      <c r="D1373" s="32" t="s">
        <v>72</v>
      </c>
      <c r="E1373" s="25">
        <v>5</v>
      </c>
      <c r="F1373" s="26">
        <f>IFERROR(IF(VLOOKUP(C1373,水车基础信息!B$2:F$10,5,0)=0,"输入水车基础数据",VLOOKUP(C1373,水车基础信息!B$2:F$10,5,0)*E1373),"输入水车基础数据")</f>
        <v>50.725</v>
      </c>
      <c r="G1373" s="33" t="s">
        <v>73</v>
      </c>
      <c r="H1373" s="28"/>
      <c r="I1373" s="30"/>
      <c r="J1373" s="31" t="str">
        <f t="shared" si="164"/>
        <v>20234闽AU9653</v>
      </c>
    </row>
    <row r="1374" customFormat="1" ht="20.1" customHeight="1" spans="1:10">
      <c r="A1374" s="4">
        <f t="shared" si="166"/>
        <v>1373</v>
      </c>
      <c r="B1374" s="23">
        <v>45018</v>
      </c>
      <c r="C1374" s="34">
        <v>121020</v>
      </c>
      <c r="D1374" s="32" t="s">
        <v>72</v>
      </c>
      <c r="E1374" s="25">
        <v>5</v>
      </c>
      <c r="F1374" s="26">
        <f>IFERROR(IF(VLOOKUP(C1374,水车基础信息!B$2:F$10,5,0)=0,"输入水车基础数据",VLOOKUP(C1374,水车基础信息!B$2:F$10,5,0)*E1374),"输入水车基础数据")</f>
        <v>50.725</v>
      </c>
      <c r="G1374" s="33" t="s">
        <v>73</v>
      </c>
      <c r="H1374" s="28"/>
      <c r="I1374" s="30"/>
      <c r="J1374" s="31" t="str">
        <f t="shared" si="164"/>
        <v>20234闽AU9653</v>
      </c>
    </row>
    <row r="1375" customFormat="1" ht="20.1" customHeight="1" spans="1:10">
      <c r="A1375" s="4">
        <f t="shared" si="166"/>
        <v>1374</v>
      </c>
      <c r="B1375" s="23">
        <v>45019</v>
      </c>
      <c r="C1375" s="34">
        <v>121021</v>
      </c>
      <c r="D1375" s="32" t="s">
        <v>72</v>
      </c>
      <c r="E1375" s="25">
        <v>5</v>
      </c>
      <c r="F1375" s="26">
        <f>IFERROR(IF(VLOOKUP(C1375,水车基础信息!B$2:F$10,5,0)=0,"输入水车基础数据",VLOOKUP(C1375,水车基础信息!B$2:F$10,5,0)*E1375),"输入水车基础数据")</f>
        <v>50.725</v>
      </c>
      <c r="G1375" s="33" t="s">
        <v>73</v>
      </c>
      <c r="H1375" s="28"/>
      <c r="I1375" s="30"/>
      <c r="J1375" s="31" t="str">
        <f t="shared" si="164"/>
        <v>20234闽AU9653</v>
      </c>
    </row>
    <row r="1376" customFormat="1" ht="20.1" customHeight="1" spans="1:10">
      <c r="A1376" s="4">
        <f t="shared" si="166"/>
        <v>1375</v>
      </c>
      <c r="B1376" s="23">
        <v>45020</v>
      </c>
      <c r="C1376" s="34">
        <v>121019</v>
      </c>
      <c r="D1376" s="32" t="s">
        <v>72</v>
      </c>
      <c r="E1376" s="25">
        <v>7</v>
      </c>
      <c r="F1376" s="26">
        <f>IFERROR(IF(VLOOKUP(C1376,水车基础信息!B$2:F$10,5,0)=0,"输入水车基础数据",VLOOKUP(C1376,水车基础信息!B$2:F$10,5,0)*E1376),"输入水车基础数据")</f>
        <v>71.015</v>
      </c>
      <c r="G1376" s="33" t="s">
        <v>73</v>
      </c>
      <c r="H1376" s="28"/>
      <c r="I1376" s="30" t="s">
        <v>673</v>
      </c>
      <c r="J1376" s="31" t="str">
        <f t="shared" si="164"/>
        <v>20234闽AU9653</v>
      </c>
    </row>
    <row r="1377" customFormat="1" ht="20.1" customHeight="1" spans="1:10">
      <c r="A1377" s="4">
        <f t="shared" si="166"/>
        <v>1376</v>
      </c>
      <c r="B1377" s="23">
        <v>45021</v>
      </c>
      <c r="C1377" s="34">
        <v>121019</v>
      </c>
      <c r="D1377" s="32" t="s">
        <v>72</v>
      </c>
      <c r="E1377" s="25"/>
      <c r="F1377" s="26">
        <f>IFERROR(IF(VLOOKUP(C1377,水车基础信息!B$2:F$10,5,0)=0,"输入水车基础数据",VLOOKUP(C1377,水车基础信息!B$2:F$10,5,0)*E1377),"输入水车基础数据")</f>
        <v>0</v>
      </c>
      <c r="G1377" s="33" t="s">
        <v>73</v>
      </c>
      <c r="H1377" s="28"/>
      <c r="I1377" s="30" t="s">
        <v>697</v>
      </c>
      <c r="J1377" s="31" t="str">
        <f t="shared" si="164"/>
        <v>20234闽AU9653</v>
      </c>
    </row>
    <row r="1378" customFormat="1" ht="20.1" customHeight="1" spans="1:10">
      <c r="A1378" s="4">
        <f t="shared" si="166"/>
        <v>1377</v>
      </c>
      <c r="B1378" s="23">
        <v>45022</v>
      </c>
      <c r="C1378" s="34">
        <v>121019</v>
      </c>
      <c r="D1378" s="32" t="s">
        <v>72</v>
      </c>
      <c r="E1378" s="25">
        <v>3</v>
      </c>
      <c r="F1378" s="26">
        <f>IFERROR(IF(VLOOKUP(C1378,水车基础信息!B$2:F$10,5,0)=0,"输入水车基础数据",VLOOKUP(C1378,水车基础信息!B$2:F$10,5,0)*E1378),"输入水车基础数据")</f>
        <v>30.435</v>
      </c>
      <c r="G1378" s="33" t="s">
        <v>73</v>
      </c>
      <c r="H1378" s="28"/>
      <c r="I1378" s="30"/>
      <c r="J1378" s="31" t="str">
        <f t="shared" si="164"/>
        <v>20234闽AU9653</v>
      </c>
    </row>
    <row r="1379" customFormat="1" ht="20.1" customHeight="1" spans="1:10">
      <c r="A1379" s="4">
        <f t="shared" si="166"/>
        <v>1378</v>
      </c>
      <c r="B1379" s="23">
        <v>45023</v>
      </c>
      <c r="C1379" s="34">
        <v>121019</v>
      </c>
      <c r="D1379" s="32" t="s">
        <v>72</v>
      </c>
      <c r="E1379" s="25">
        <v>7</v>
      </c>
      <c r="F1379" s="26">
        <f>IFERROR(IF(VLOOKUP(C1379,水车基础信息!B$2:F$10,5,0)=0,"输入水车基础数据",VLOOKUP(C1379,水车基础信息!B$2:F$10,5,0)*E1379),"输入水车基础数据")</f>
        <v>71.015</v>
      </c>
      <c r="G1379" s="33" t="s">
        <v>73</v>
      </c>
      <c r="H1379" s="28"/>
      <c r="I1379" s="30" t="s">
        <v>671</v>
      </c>
      <c r="J1379" s="31" t="str">
        <f t="shared" si="164"/>
        <v>20234闽AU9653</v>
      </c>
    </row>
    <row r="1380" customFormat="1" ht="20.1" customHeight="1" spans="1:10">
      <c r="A1380" s="4">
        <f t="shared" si="166"/>
        <v>1379</v>
      </c>
      <c r="B1380" s="23">
        <v>45024</v>
      </c>
      <c r="C1380" s="34">
        <v>121019</v>
      </c>
      <c r="D1380" s="32" t="s">
        <v>72</v>
      </c>
      <c r="E1380" s="25">
        <v>6</v>
      </c>
      <c r="F1380" s="26">
        <f>IFERROR(IF(VLOOKUP(C1380,水车基础信息!B$2:F$10,5,0)=0,"输入水车基础数据",VLOOKUP(C1380,水车基础信息!B$2:F$10,5,0)*E1380),"输入水车基础数据")</f>
        <v>60.87</v>
      </c>
      <c r="G1380" s="33" t="s">
        <v>73</v>
      </c>
      <c r="H1380" s="28"/>
      <c r="I1380" s="30"/>
      <c r="J1380" s="31" t="str">
        <f t="shared" si="164"/>
        <v>20234闽AU9653</v>
      </c>
    </row>
    <row r="1381" customFormat="1" ht="20.1" customHeight="1" spans="1:10">
      <c r="A1381" s="4">
        <f t="shared" si="166"/>
        <v>1380</v>
      </c>
      <c r="B1381" s="23">
        <v>45025</v>
      </c>
      <c r="C1381" s="34">
        <v>121019</v>
      </c>
      <c r="D1381" s="32" t="s">
        <v>72</v>
      </c>
      <c r="E1381" s="25">
        <v>5</v>
      </c>
      <c r="F1381" s="26">
        <f>IFERROR(IF(VLOOKUP(C1381,水车基础信息!B$2:F$10,5,0)=0,"输入水车基础数据",VLOOKUP(C1381,水车基础信息!B$2:F$10,5,0)*E1381),"输入水车基础数据")</f>
        <v>50.725</v>
      </c>
      <c r="G1381" s="33" t="s">
        <v>73</v>
      </c>
      <c r="H1381" s="28"/>
      <c r="I1381" s="30"/>
      <c r="J1381" s="31" t="str">
        <f t="shared" si="164"/>
        <v>20234闽AU9653</v>
      </c>
    </row>
    <row r="1382" customFormat="1" ht="20.1" customHeight="1" spans="1:10">
      <c r="A1382" s="4">
        <f t="shared" si="166"/>
        <v>1381</v>
      </c>
      <c r="B1382" s="23">
        <v>45026</v>
      </c>
      <c r="C1382" s="34">
        <v>121019</v>
      </c>
      <c r="D1382" s="32" t="s">
        <v>72</v>
      </c>
      <c r="E1382" s="25">
        <v>7</v>
      </c>
      <c r="F1382" s="26">
        <f>IFERROR(IF(VLOOKUP(C1382,水车基础信息!B$2:F$10,5,0)=0,"输入水车基础数据",VLOOKUP(C1382,水车基础信息!B$2:F$10,5,0)*E1382),"输入水车基础数据")</f>
        <v>71.015</v>
      </c>
      <c r="G1382" s="33" t="s">
        <v>73</v>
      </c>
      <c r="H1382" s="28"/>
      <c r="I1382" s="30" t="s">
        <v>680</v>
      </c>
      <c r="J1382" s="31" t="str">
        <f t="shared" si="164"/>
        <v>20234闽AU9653</v>
      </c>
    </row>
    <row r="1383" customFormat="1" ht="20.1" customHeight="1" spans="1:10">
      <c r="A1383" s="4">
        <f t="shared" ref="A1383:A1392" si="167">ROW()-1</f>
        <v>1382</v>
      </c>
      <c r="B1383" s="23">
        <v>45027</v>
      </c>
      <c r="C1383" s="34">
        <v>121019</v>
      </c>
      <c r="D1383" s="32" t="s">
        <v>72</v>
      </c>
      <c r="E1383" s="25">
        <v>7</v>
      </c>
      <c r="F1383" s="26">
        <f>IFERROR(IF(VLOOKUP(C1383,水车基础信息!B$2:F$10,5,0)=0,"输入水车基础数据",VLOOKUP(C1383,水车基础信息!B$2:F$10,5,0)*E1383),"输入水车基础数据")</f>
        <v>71.015</v>
      </c>
      <c r="G1383" s="33" t="s">
        <v>73</v>
      </c>
      <c r="H1383" s="28"/>
      <c r="I1383" s="30" t="s">
        <v>680</v>
      </c>
      <c r="J1383" s="31" t="str">
        <f t="shared" si="164"/>
        <v>20234闽AU9653</v>
      </c>
    </row>
    <row r="1384" customFormat="1" ht="20.1" customHeight="1" spans="1:10">
      <c r="A1384" s="4">
        <f t="shared" si="167"/>
        <v>1383</v>
      </c>
      <c r="B1384" s="23">
        <v>45028</v>
      </c>
      <c r="C1384" s="34">
        <v>121019</v>
      </c>
      <c r="D1384" s="32" t="s">
        <v>72</v>
      </c>
      <c r="E1384" s="25">
        <v>6</v>
      </c>
      <c r="F1384" s="26">
        <f>IFERROR(IF(VLOOKUP(C1384,水车基础信息!B$2:F$10,5,0)=0,"输入水车基础数据",VLOOKUP(C1384,水车基础信息!B$2:F$10,5,0)*E1384),"输入水车基础数据")</f>
        <v>60.87</v>
      </c>
      <c r="G1384" s="33" t="s">
        <v>73</v>
      </c>
      <c r="H1384" s="28"/>
      <c r="I1384" s="30" t="s">
        <v>680</v>
      </c>
      <c r="J1384" s="31" t="str">
        <f t="shared" si="164"/>
        <v>20234闽AU9653</v>
      </c>
    </row>
    <row r="1385" customFormat="1" ht="20.1" customHeight="1" spans="1:10">
      <c r="A1385" s="4">
        <f t="shared" si="167"/>
        <v>1384</v>
      </c>
      <c r="B1385" s="23">
        <v>45029</v>
      </c>
      <c r="C1385" s="34">
        <v>121019</v>
      </c>
      <c r="D1385" s="32" t="s">
        <v>72</v>
      </c>
      <c r="E1385" s="25">
        <v>6</v>
      </c>
      <c r="F1385" s="26">
        <f>IFERROR(IF(VLOOKUP(C1385,水车基础信息!B$2:F$10,5,0)=0,"输入水车基础数据",VLOOKUP(C1385,水车基础信息!B$2:F$10,5,0)*E1385),"输入水车基础数据")</f>
        <v>60.87</v>
      </c>
      <c r="G1385" s="33" t="s">
        <v>73</v>
      </c>
      <c r="H1385" s="28"/>
      <c r="I1385" s="30" t="s">
        <v>680</v>
      </c>
      <c r="J1385" s="31" t="str">
        <f t="shared" si="164"/>
        <v>20234闽AU9653</v>
      </c>
    </row>
    <row r="1386" customFormat="1" ht="20.1" customHeight="1" spans="1:10">
      <c r="A1386" s="4">
        <f t="shared" si="167"/>
        <v>1385</v>
      </c>
      <c r="B1386" s="23">
        <v>45030</v>
      </c>
      <c r="C1386" s="34">
        <v>121019</v>
      </c>
      <c r="D1386" s="32" t="s">
        <v>72</v>
      </c>
      <c r="E1386" s="25">
        <v>6</v>
      </c>
      <c r="F1386" s="26">
        <f>IFERROR(IF(VLOOKUP(C1386,水车基础信息!B$2:F$10,5,0)=0,"输入水车基础数据",VLOOKUP(C1386,水车基础信息!B$2:F$10,5,0)*E1386),"输入水车基础数据")</f>
        <v>60.87</v>
      </c>
      <c r="G1386" s="33" t="s">
        <v>73</v>
      </c>
      <c r="H1386" s="28"/>
      <c r="I1386" s="30" t="s">
        <v>680</v>
      </c>
      <c r="J1386" s="31" t="str">
        <f t="shared" si="164"/>
        <v>20234闽AU9653</v>
      </c>
    </row>
    <row r="1387" customFormat="1" ht="20.1" customHeight="1" spans="1:10">
      <c r="A1387" s="4">
        <f t="shared" si="167"/>
        <v>1386</v>
      </c>
      <c r="B1387" s="23">
        <v>45031</v>
      </c>
      <c r="C1387" s="34">
        <v>121019</v>
      </c>
      <c r="D1387" s="32" t="s">
        <v>72</v>
      </c>
      <c r="E1387" s="25">
        <v>6</v>
      </c>
      <c r="F1387" s="26">
        <f>IFERROR(IF(VLOOKUP(C1387,水车基础信息!B$2:F$10,5,0)=0,"输入水车基础数据",VLOOKUP(C1387,水车基础信息!B$2:F$10,5,0)*E1387),"输入水车基础数据")</f>
        <v>60.87</v>
      </c>
      <c r="G1387" s="33" t="s">
        <v>73</v>
      </c>
      <c r="H1387" s="28"/>
      <c r="I1387" s="30" t="s">
        <v>680</v>
      </c>
      <c r="J1387" s="31" t="str">
        <f t="shared" si="164"/>
        <v>20234闽AU9653</v>
      </c>
    </row>
    <row r="1388" customFormat="1" ht="20.1" customHeight="1" spans="1:10">
      <c r="A1388" s="4">
        <f t="shared" si="167"/>
        <v>1387</v>
      </c>
      <c r="B1388" s="23">
        <v>45032</v>
      </c>
      <c r="C1388" s="34">
        <v>121019</v>
      </c>
      <c r="D1388" s="32" t="s">
        <v>72</v>
      </c>
      <c r="E1388" s="25">
        <v>5</v>
      </c>
      <c r="F1388" s="26">
        <f>IFERROR(IF(VLOOKUP(C1388,水车基础信息!B$2:F$10,5,0)=0,"输入水车基础数据",VLOOKUP(C1388,水车基础信息!B$2:F$10,5,0)*E1388),"输入水车基础数据")</f>
        <v>50.725</v>
      </c>
      <c r="G1388" s="33" t="s">
        <v>73</v>
      </c>
      <c r="H1388" s="28"/>
      <c r="I1388" s="30"/>
      <c r="J1388" s="31" t="str">
        <f t="shared" si="164"/>
        <v>20234闽AU9653</v>
      </c>
    </row>
    <row r="1389" customFormat="1" ht="20.1" customHeight="1" spans="1:10">
      <c r="A1389" s="4">
        <f t="shared" si="167"/>
        <v>1388</v>
      </c>
      <c r="B1389" s="23">
        <v>45033</v>
      </c>
      <c r="C1389" s="34">
        <v>121019</v>
      </c>
      <c r="D1389" s="32" t="s">
        <v>72</v>
      </c>
      <c r="E1389" s="25">
        <v>6</v>
      </c>
      <c r="F1389" s="26">
        <f>IFERROR(IF(VLOOKUP(C1389,水车基础信息!B$2:F$10,5,0)=0,"输入水车基础数据",VLOOKUP(C1389,水车基础信息!B$2:F$10,5,0)*E1389),"输入水车基础数据")</f>
        <v>60.87</v>
      </c>
      <c r="G1389" s="33" t="s">
        <v>73</v>
      </c>
      <c r="H1389" s="28"/>
      <c r="I1389" s="30" t="s">
        <v>680</v>
      </c>
      <c r="J1389" s="31" t="str">
        <f t="shared" si="164"/>
        <v>20234闽AU9653</v>
      </c>
    </row>
    <row r="1390" customFormat="1" ht="20.1" customHeight="1" spans="1:10">
      <c r="A1390" s="4">
        <f t="shared" si="167"/>
        <v>1389</v>
      </c>
      <c r="B1390" s="23">
        <v>45034</v>
      </c>
      <c r="C1390" s="34">
        <v>121019</v>
      </c>
      <c r="D1390" s="32" t="s">
        <v>72</v>
      </c>
      <c r="E1390" s="25">
        <v>6</v>
      </c>
      <c r="F1390" s="26">
        <f>IFERROR(IF(VLOOKUP(C1390,水车基础信息!B$2:F$10,5,0)=0,"输入水车基础数据",VLOOKUP(C1390,水车基础信息!B$2:F$10,5,0)*E1390),"输入水车基础数据")</f>
        <v>60.87</v>
      </c>
      <c r="G1390" s="33" t="s">
        <v>73</v>
      </c>
      <c r="H1390" s="28"/>
      <c r="I1390" s="30" t="s">
        <v>680</v>
      </c>
      <c r="J1390" s="31" t="str">
        <f t="shared" si="164"/>
        <v>20234闽AU9653</v>
      </c>
    </row>
    <row r="1391" customFormat="1" ht="20.1" customHeight="1" spans="1:10">
      <c r="A1391" s="4">
        <f t="shared" si="167"/>
        <v>1390</v>
      </c>
      <c r="B1391" s="23">
        <v>45035</v>
      </c>
      <c r="C1391" s="34">
        <v>121019</v>
      </c>
      <c r="D1391" s="32" t="s">
        <v>72</v>
      </c>
      <c r="E1391" s="25">
        <v>3</v>
      </c>
      <c r="F1391" s="26">
        <f>IFERROR(IF(VLOOKUP(C1391,水车基础信息!B$2:F$10,5,0)=0,"输入水车基础数据",VLOOKUP(C1391,水车基础信息!B$2:F$10,5,0)*E1391),"输入水车基础数据")</f>
        <v>30.435</v>
      </c>
      <c r="G1391" s="33" t="s">
        <v>73</v>
      </c>
      <c r="H1391" s="28"/>
      <c r="I1391" s="30"/>
      <c r="J1391" s="31" t="str">
        <f t="shared" si="164"/>
        <v>20234闽AU9653</v>
      </c>
    </row>
    <row r="1392" customFormat="1" ht="20.1" customHeight="1" spans="1:10">
      <c r="A1392" s="4">
        <f t="shared" si="167"/>
        <v>1391</v>
      </c>
      <c r="B1392" s="23">
        <v>45036</v>
      </c>
      <c r="C1392" s="34">
        <v>121019</v>
      </c>
      <c r="D1392" s="32" t="s">
        <v>72</v>
      </c>
      <c r="E1392" s="25">
        <v>6</v>
      </c>
      <c r="F1392" s="26">
        <f>IFERROR(IF(VLOOKUP(C1392,水车基础信息!B$2:F$10,5,0)=0,"输入水车基础数据",VLOOKUP(C1392,水车基础信息!B$2:F$10,5,0)*E1392),"输入水车基础数据")</f>
        <v>60.87</v>
      </c>
      <c r="G1392" s="33" t="s">
        <v>73</v>
      </c>
      <c r="H1392" s="28"/>
      <c r="I1392" s="30"/>
      <c r="J1392" s="31" t="str">
        <f t="shared" si="164"/>
        <v>20234闽AU9653</v>
      </c>
    </row>
    <row r="1393" customFormat="1" ht="20.1" customHeight="1" spans="1:10">
      <c r="A1393" s="4">
        <f t="shared" ref="A1393:A1402" si="168">ROW()-1</f>
        <v>1392</v>
      </c>
      <c r="B1393" s="23">
        <v>45037</v>
      </c>
      <c r="C1393" s="34">
        <v>121019</v>
      </c>
      <c r="D1393" s="32" t="s">
        <v>72</v>
      </c>
      <c r="E1393" s="25">
        <v>7</v>
      </c>
      <c r="F1393" s="26">
        <f>IFERROR(IF(VLOOKUP(C1393,水车基础信息!B$2:F$10,5,0)=0,"输入水车基础数据",VLOOKUP(C1393,水车基础信息!B$2:F$10,5,0)*E1393),"输入水车基础数据")</f>
        <v>71.015</v>
      </c>
      <c r="G1393" s="33" t="s">
        <v>73</v>
      </c>
      <c r="H1393" s="28"/>
      <c r="I1393" s="30" t="s">
        <v>673</v>
      </c>
      <c r="J1393" s="31" t="str">
        <f t="shared" si="164"/>
        <v>20234闽AU9653</v>
      </c>
    </row>
    <row r="1394" customFormat="1" ht="20.1" customHeight="1" spans="1:10">
      <c r="A1394" s="4">
        <f t="shared" si="168"/>
        <v>1393</v>
      </c>
      <c r="B1394" s="23">
        <v>45038</v>
      </c>
      <c r="C1394" s="34">
        <v>121019</v>
      </c>
      <c r="D1394" s="32" t="s">
        <v>72</v>
      </c>
      <c r="E1394" s="25">
        <v>6</v>
      </c>
      <c r="F1394" s="26">
        <f>IFERROR(IF(VLOOKUP(C1394,水车基础信息!B$2:F$10,5,0)=0,"输入水车基础数据",VLOOKUP(C1394,水车基础信息!B$2:F$10,5,0)*E1394),"输入水车基础数据")</f>
        <v>60.87</v>
      </c>
      <c r="G1394" s="33" t="s">
        <v>73</v>
      </c>
      <c r="H1394" s="28"/>
      <c r="I1394" s="30"/>
      <c r="J1394" s="31" t="str">
        <f t="shared" si="164"/>
        <v>20234闽AU9653</v>
      </c>
    </row>
    <row r="1395" customFormat="1" ht="20.1" customHeight="1" spans="1:10">
      <c r="A1395" s="4">
        <f t="shared" si="168"/>
        <v>1394</v>
      </c>
      <c r="B1395" s="23">
        <v>45039</v>
      </c>
      <c r="C1395" s="34">
        <v>121019</v>
      </c>
      <c r="D1395" s="32" t="s">
        <v>72</v>
      </c>
      <c r="E1395" s="25">
        <v>5</v>
      </c>
      <c r="F1395" s="26">
        <f>IFERROR(IF(VLOOKUP(C1395,水车基础信息!B$2:F$10,5,0)=0,"输入水车基础数据",VLOOKUP(C1395,水车基础信息!B$2:F$10,5,0)*E1395),"输入水车基础数据")</f>
        <v>50.725</v>
      </c>
      <c r="G1395" s="33" t="s">
        <v>73</v>
      </c>
      <c r="H1395" s="28"/>
      <c r="I1395" s="30"/>
      <c r="J1395" s="31" t="str">
        <f t="shared" si="164"/>
        <v>20234闽AU9653</v>
      </c>
    </row>
    <row r="1396" customFormat="1" ht="20.1" customHeight="1" spans="1:10">
      <c r="A1396" s="4">
        <f t="shared" si="168"/>
        <v>1395</v>
      </c>
      <c r="B1396" s="23">
        <v>45040</v>
      </c>
      <c r="C1396" s="34">
        <v>121019</v>
      </c>
      <c r="D1396" s="32" t="s">
        <v>72</v>
      </c>
      <c r="E1396" s="25">
        <v>6</v>
      </c>
      <c r="F1396" s="26">
        <f>IFERROR(IF(VLOOKUP(C1396,水车基础信息!B$2:F$10,5,0)=0,"输入水车基础数据",VLOOKUP(C1396,水车基础信息!B$2:F$10,5,0)*E1396),"输入水车基础数据")</f>
        <v>60.87</v>
      </c>
      <c r="G1396" s="33" t="s">
        <v>73</v>
      </c>
      <c r="H1396" s="28"/>
      <c r="I1396" s="30"/>
      <c r="J1396" s="31" t="str">
        <f t="shared" si="164"/>
        <v>20234闽AU9653</v>
      </c>
    </row>
    <row r="1397" customFormat="1" ht="20.1" customHeight="1" spans="1:10">
      <c r="A1397" s="4">
        <f t="shared" si="168"/>
        <v>1396</v>
      </c>
      <c r="B1397" s="23">
        <v>45041</v>
      </c>
      <c r="C1397" s="34">
        <v>121019</v>
      </c>
      <c r="D1397" s="32" t="s">
        <v>72</v>
      </c>
      <c r="E1397" s="25">
        <v>6</v>
      </c>
      <c r="F1397" s="26">
        <f>IFERROR(IF(VLOOKUP(C1397,水车基础信息!B$2:F$10,5,0)=0,"输入水车基础数据",VLOOKUP(C1397,水车基础信息!B$2:F$10,5,0)*E1397),"输入水车基础数据")</f>
        <v>60.87</v>
      </c>
      <c r="G1397" s="33" t="s">
        <v>73</v>
      </c>
      <c r="H1397" s="28"/>
      <c r="I1397" s="30"/>
      <c r="J1397" s="31" t="str">
        <f t="shared" si="164"/>
        <v>20234闽AU9653</v>
      </c>
    </row>
    <row r="1398" customFormat="1" ht="20.1" customHeight="1" spans="1:10">
      <c r="A1398" s="4">
        <f t="shared" si="168"/>
        <v>1397</v>
      </c>
      <c r="B1398" s="23">
        <v>45042</v>
      </c>
      <c r="C1398" s="34">
        <v>121019</v>
      </c>
      <c r="D1398" s="32" t="s">
        <v>72</v>
      </c>
      <c r="E1398" s="25">
        <v>6</v>
      </c>
      <c r="F1398" s="26">
        <f>IFERROR(IF(VLOOKUP(C1398,水车基础信息!B$2:F$10,5,0)=0,"输入水车基础数据",VLOOKUP(C1398,水车基础信息!B$2:F$10,5,0)*E1398),"输入水车基础数据")</f>
        <v>60.87</v>
      </c>
      <c r="G1398" s="33" t="s">
        <v>73</v>
      </c>
      <c r="H1398" s="28"/>
      <c r="I1398" s="30"/>
      <c r="J1398" s="31" t="str">
        <f t="shared" si="164"/>
        <v>20234闽AU9653</v>
      </c>
    </row>
    <row r="1399" customFormat="1" ht="20.1" customHeight="1" spans="1:10">
      <c r="A1399" s="4">
        <f t="shared" si="168"/>
        <v>1398</v>
      </c>
      <c r="B1399" s="23">
        <v>45043</v>
      </c>
      <c r="C1399" s="34">
        <v>121019</v>
      </c>
      <c r="D1399" s="32" t="s">
        <v>72</v>
      </c>
      <c r="E1399" s="25">
        <v>7</v>
      </c>
      <c r="F1399" s="26">
        <f>IFERROR(IF(VLOOKUP(C1399,水车基础信息!B$2:F$10,5,0)=0,"输入水车基础数据",VLOOKUP(C1399,水车基础信息!B$2:F$10,5,0)*E1399),"输入水车基础数据")</f>
        <v>71.015</v>
      </c>
      <c r="G1399" s="33" t="s">
        <v>73</v>
      </c>
      <c r="H1399" s="28"/>
      <c r="I1399" s="30" t="s">
        <v>673</v>
      </c>
      <c r="J1399" s="31" t="str">
        <f t="shared" si="164"/>
        <v>20234闽AU9653</v>
      </c>
    </row>
    <row r="1400" customFormat="1" ht="20.1" customHeight="1" spans="1:10">
      <c r="A1400" s="4">
        <f t="shared" si="168"/>
        <v>1399</v>
      </c>
      <c r="B1400" s="23">
        <v>45044</v>
      </c>
      <c r="C1400" s="34">
        <v>121019</v>
      </c>
      <c r="D1400" s="32" t="s">
        <v>72</v>
      </c>
      <c r="E1400" s="25">
        <v>5</v>
      </c>
      <c r="F1400" s="26">
        <f>IFERROR(IF(VLOOKUP(C1400,水车基础信息!B$2:F$10,5,0)=0,"输入水车基础数据",VLOOKUP(C1400,水车基础信息!B$2:F$10,5,0)*E1400),"输入水车基础数据")</f>
        <v>50.725</v>
      </c>
      <c r="G1400" s="33" t="s">
        <v>73</v>
      </c>
      <c r="H1400" s="28"/>
      <c r="I1400" s="30"/>
      <c r="J1400" s="31" t="str">
        <f t="shared" si="164"/>
        <v>20234闽AU9653</v>
      </c>
    </row>
    <row r="1401" customFormat="1" ht="20.1" customHeight="1" spans="1:10">
      <c r="A1401" s="4">
        <f t="shared" si="168"/>
        <v>1400</v>
      </c>
      <c r="B1401" s="23">
        <v>45045</v>
      </c>
      <c r="C1401" s="34">
        <v>121019</v>
      </c>
      <c r="D1401" s="32" t="s">
        <v>72</v>
      </c>
      <c r="E1401" s="25">
        <v>6</v>
      </c>
      <c r="F1401" s="26">
        <f>IFERROR(IF(VLOOKUP(C1401,水车基础信息!B$2:F$10,5,0)=0,"输入水车基础数据",VLOOKUP(C1401,水车基础信息!B$2:F$10,5,0)*E1401),"输入水车基础数据")</f>
        <v>60.87</v>
      </c>
      <c r="G1401" s="33" t="s">
        <v>73</v>
      </c>
      <c r="H1401" s="28"/>
      <c r="I1401" s="30"/>
      <c r="J1401" s="31" t="str">
        <f t="shared" si="164"/>
        <v>20234闽AU9653</v>
      </c>
    </row>
    <row r="1402" customFormat="1" ht="20.1" customHeight="1" spans="1:10">
      <c r="A1402" s="4">
        <f t="shared" si="168"/>
        <v>1401</v>
      </c>
      <c r="B1402" s="23">
        <v>45046</v>
      </c>
      <c r="C1402" s="34">
        <v>121019</v>
      </c>
      <c r="D1402" s="32" t="s">
        <v>72</v>
      </c>
      <c r="E1402" s="25">
        <v>4</v>
      </c>
      <c r="F1402" s="26">
        <f>IFERROR(IF(VLOOKUP(C1402,水车基础信息!B$2:F$10,5,0)=0,"输入水车基础数据",VLOOKUP(C1402,水车基础信息!B$2:F$10,5,0)*E1402),"输入水车基础数据")</f>
        <v>40.58</v>
      </c>
      <c r="G1402" s="33" t="s">
        <v>73</v>
      </c>
      <c r="H1402" s="28"/>
      <c r="I1402" s="30"/>
      <c r="J1402" s="31" t="str">
        <f t="shared" si="164"/>
        <v>20234闽AU9653</v>
      </c>
    </row>
    <row r="1403" customFormat="1" ht="20.1" customHeight="1" spans="1:10">
      <c r="A1403" s="4">
        <f t="shared" ref="A1403:A1412" si="169">ROW()-1</f>
        <v>1402</v>
      </c>
      <c r="B1403" s="23">
        <v>45017</v>
      </c>
      <c r="C1403" s="5">
        <v>121018</v>
      </c>
      <c r="D1403" s="6" t="s">
        <v>68</v>
      </c>
      <c r="E1403" s="25">
        <v>4</v>
      </c>
      <c r="F1403" s="26">
        <f>IFERROR(IF(VLOOKUP(C1403,水车基础信息!B$2:F$10,5,0)=0,"输入水车基础数据",VLOOKUP(C1403,水车基础信息!B$2:F$10,5,0)*E1403),"输入水车基础数据")</f>
        <v>40.58</v>
      </c>
      <c r="G1403" s="7" t="s">
        <v>695</v>
      </c>
      <c r="H1403" s="28"/>
      <c r="I1403" s="30"/>
      <c r="J1403" s="31" t="str">
        <f t="shared" si="164"/>
        <v>20234闽AU7993</v>
      </c>
    </row>
    <row r="1404" customFormat="1" ht="20.1" customHeight="1" spans="1:10">
      <c r="A1404" s="4">
        <f t="shared" si="169"/>
        <v>1403</v>
      </c>
      <c r="B1404" s="23">
        <v>45018</v>
      </c>
      <c r="C1404" s="5">
        <v>121018</v>
      </c>
      <c r="D1404" s="6" t="s">
        <v>68</v>
      </c>
      <c r="E1404" s="25">
        <v>4</v>
      </c>
      <c r="F1404" s="26">
        <f>IFERROR(IF(VLOOKUP(C1404,水车基础信息!B$2:F$10,5,0)=0,"输入水车基础数据",VLOOKUP(C1404,水车基础信息!B$2:F$10,5,0)*E1404),"输入水车基础数据")</f>
        <v>40.58</v>
      </c>
      <c r="G1404" s="7" t="s">
        <v>695</v>
      </c>
      <c r="H1404" s="28"/>
      <c r="I1404" s="30"/>
      <c r="J1404" s="31" t="str">
        <f t="shared" si="164"/>
        <v>20234闽AU7993</v>
      </c>
    </row>
    <row r="1405" customFormat="1" ht="20.1" customHeight="1" spans="1:10">
      <c r="A1405" s="4">
        <f t="shared" si="169"/>
        <v>1404</v>
      </c>
      <c r="B1405" s="23">
        <v>45019</v>
      </c>
      <c r="C1405" s="5">
        <v>121018</v>
      </c>
      <c r="D1405" s="6" t="s">
        <v>68</v>
      </c>
      <c r="E1405" s="25">
        <v>4</v>
      </c>
      <c r="F1405" s="26">
        <f>IFERROR(IF(VLOOKUP(C1405,水车基础信息!B$2:F$10,5,0)=0,"输入水车基础数据",VLOOKUP(C1405,水车基础信息!B$2:F$10,5,0)*E1405),"输入水车基础数据")</f>
        <v>40.58</v>
      </c>
      <c r="G1405" s="7" t="s">
        <v>695</v>
      </c>
      <c r="H1405" s="28"/>
      <c r="I1405" s="30"/>
      <c r="J1405" s="31" t="str">
        <f t="shared" si="164"/>
        <v>20234闽AU7993</v>
      </c>
    </row>
    <row r="1406" customFormat="1" ht="20.1" customHeight="1" spans="1:10">
      <c r="A1406" s="4">
        <f t="shared" si="169"/>
        <v>1405</v>
      </c>
      <c r="B1406" s="23">
        <v>45020</v>
      </c>
      <c r="C1406" s="5">
        <v>121018</v>
      </c>
      <c r="D1406" s="6" t="s">
        <v>68</v>
      </c>
      <c r="E1406" s="25">
        <v>3</v>
      </c>
      <c r="F1406" s="26">
        <f>IFERROR(IF(VLOOKUP(C1406,水车基础信息!B$2:F$10,5,0)=0,"输入水车基础数据",VLOOKUP(C1406,水车基础信息!B$2:F$10,5,0)*E1406),"输入水车基础数据")</f>
        <v>30.435</v>
      </c>
      <c r="G1406" s="7" t="s">
        <v>695</v>
      </c>
      <c r="H1406" s="28"/>
      <c r="I1406" s="30"/>
      <c r="J1406" s="31" t="str">
        <f t="shared" si="164"/>
        <v>20234闽AU7993</v>
      </c>
    </row>
    <row r="1407" customFormat="1" ht="20.1" customHeight="1" spans="1:10">
      <c r="A1407" s="4">
        <f t="shared" si="169"/>
        <v>1406</v>
      </c>
      <c r="B1407" s="23">
        <v>45021</v>
      </c>
      <c r="C1407" s="5">
        <v>121018</v>
      </c>
      <c r="D1407" s="6" t="s">
        <v>68</v>
      </c>
      <c r="E1407" s="25">
        <v>1</v>
      </c>
      <c r="F1407" s="26">
        <f>IFERROR(IF(VLOOKUP(C1407,水车基础信息!B$2:F$10,5,0)=0,"输入水车基础数据",VLOOKUP(C1407,水车基础信息!B$2:F$10,5,0)*E1407),"输入水车基础数据")</f>
        <v>10.145</v>
      </c>
      <c r="G1407" s="7" t="s">
        <v>695</v>
      </c>
      <c r="H1407" s="28"/>
      <c r="I1407" s="30"/>
      <c r="J1407" s="31" t="str">
        <f t="shared" si="164"/>
        <v>20234闽AU7993</v>
      </c>
    </row>
    <row r="1408" customFormat="1" ht="20.1" customHeight="1" spans="1:10">
      <c r="A1408" s="4">
        <f t="shared" si="169"/>
        <v>1407</v>
      </c>
      <c r="B1408" s="23">
        <v>45022</v>
      </c>
      <c r="C1408" s="5">
        <v>121018</v>
      </c>
      <c r="D1408" s="6" t="s">
        <v>68</v>
      </c>
      <c r="E1408" s="25">
        <v>1</v>
      </c>
      <c r="F1408" s="26">
        <f>IFERROR(IF(VLOOKUP(C1408,水车基础信息!B$2:F$10,5,0)=0,"输入水车基础数据",VLOOKUP(C1408,水车基础信息!B$2:F$10,5,0)*E1408),"输入水车基础数据")</f>
        <v>10.145</v>
      </c>
      <c r="G1408" s="7" t="s">
        <v>695</v>
      </c>
      <c r="H1408" s="28"/>
      <c r="I1408" s="30"/>
      <c r="J1408" s="31" t="str">
        <f t="shared" si="164"/>
        <v>20234闽AU7993</v>
      </c>
    </row>
    <row r="1409" customFormat="1" ht="20.1" customHeight="1" spans="1:10">
      <c r="A1409" s="4">
        <f t="shared" si="169"/>
        <v>1408</v>
      </c>
      <c r="B1409" s="23">
        <v>45023</v>
      </c>
      <c r="C1409" s="5">
        <v>121018</v>
      </c>
      <c r="D1409" s="6" t="s">
        <v>68</v>
      </c>
      <c r="E1409" s="25">
        <v>1</v>
      </c>
      <c r="F1409" s="26">
        <f>IFERROR(IF(VLOOKUP(C1409,水车基础信息!B$2:F$10,5,0)=0,"输入水车基础数据",VLOOKUP(C1409,水车基础信息!B$2:F$10,5,0)*E1409),"输入水车基础数据")</f>
        <v>10.145</v>
      </c>
      <c r="G1409" s="7" t="s">
        <v>695</v>
      </c>
      <c r="H1409" s="28"/>
      <c r="I1409" s="30"/>
      <c r="J1409" s="31" t="str">
        <f t="shared" si="164"/>
        <v>20234闽AU7993</v>
      </c>
    </row>
    <row r="1410" customFormat="1" ht="20.1" customHeight="1" spans="1:10">
      <c r="A1410" s="4">
        <f t="shared" si="169"/>
        <v>1409</v>
      </c>
      <c r="B1410" s="23">
        <v>45024</v>
      </c>
      <c r="C1410" s="5">
        <v>121018</v>
      </c>
      <c r="D1410" s="6" t="s">
        <v>68</v>
      </c>
      <c r="E1410" s="25">
        <v>1</v>
      </c>
      <c r="F1410" s="26">
        <f>IFERROR(IF(VLOOKUP(C1410,水车基础信息!B$2:F$10,5,0)=0,"输入水车基础数据",VLOOKUP(C1410,水车基础信息!B$2:F$10,5,0)*E1410),"输入水车基础数据")</f>
        <v>10.145</v>
      </c>
      <c r="G1410" s="7" t="s">
        <v>695</v>
      </c>
      <c r="H1410" s="28"/>
      <c r="I1410" s="30"/>
      <c r="J1410" s="31" t="str">
        <f t="shared" si="164"/>
        <v>20234闽AU7993</v>
      </c>
    </row>
    <row r="1411" customFormat="1" ht="20.1" customHeight="1" spans="1:10">
      <c r="A1411" s="4">
        <f t="shared" si="169"/>
        <v>1410</v>
      </c>
      <c r="B1411" s="23">
        <v>45025</v>
      </c>
      <c r="C1411" s="5">
        <v>121018</v>
      </c>
      <c r="D1411" s="6" t="s">
        <v>68</v>
      </c>
      <c r="E1411" s="25">
        <v>1</v>
      </c>
      <c r="F1411" s="26">
        <f>IFERROR(IF(VLOOKUP(C1411,水车基础信息!B$2:F$10,5,0)=0,"输入水车基础数据",VLOOKUP(C1411,水车基础信息!B$2:F$10,5,0)*E1411),"输入水车基础数据")</f>
        <v>10.145</v>
      </c>
      <c r="G1411" s="7" t="s">
        <v>695</v>
      </c>
      <c r="H1411" s="28"/>
      <c r="I1411" s="30"/>
      <c r="J1411" s="31" t="str">
        <f t="shared" si="164"/>
        <v>20234闽AU7993</v>
      </c>
    </row>
    <row r="1412" customFormat="1" ht="20.1" customHeight="1" spans="1:10">
      <c r="A1412" s="4">
        <f t="shared" si="169"/>
        <v>1411</v>
      </c>
      <c r="B1412" s="23">
        <v>45026</v>
      </c>
      <c r="C1412" s="5">
        <v>121018</v>
      </c>
      <c r="D1412" s="6" t="s">
        <v>68</v>
      </c>
      <c r="E1412" s="25">
        <v>4</v>
      </c>
      <c r="F1412" s="26">
        <f>IFERROR(IF(VLOOKUP(C1412,水车基础信息!B$2:F$10,5,0)=0,"输入水车基础数据",VLOOKUP(C1412,水车基础信息!B$2:F$10,5,0)*E1412),"输入水车基础数据")</f>
        <v>40.58</v>
      </c>
      <c r="G1412" s="7" t="s">
        <v>695</v>
      </c>
      <c r="H1412" s="28"/>
      <c r="I1412" s="30" t="s">
        <v>671</v>
      </c>
      <c r="J1412" s="31" t="str">
        <f t="shared" si="164"/>
        <v>20234闽AU7993</v>
      </c>
    </row>
    <row r="1413" customFormat="1" ht="20.1" customHeight="1" spans="1:10">
      <c r="A1413" s="4">
        <f t="shared" ref="A1413:A1422" si="170">ROW()-1</f>
        <v>1412</v>
      </c>
      <c r="B1413" s="23">
        <v>45027</v>
      </c>
      <c r="C1413" s="5">
        <v>121018</v>
      </c>
      <c r="D1413" s="6" t="s">
        <v>68</v>
      </c>
      <c r="E1413" s="25">
        <v>1</v>
      </c>
      <c r="F1413" s="26">
        <f>IFERROR(IF(VLOOKUP(C1413,水车基础信息!B$2:F$10,5,0)=0,"输入水车基础数据",VLOOKUP(C1413,水车基础信息!B$2:F$10,5,0)*E1413),"输入水车基础数据")</f>
        <v>10.145</v>
      </c>
      <c r="G1413" s="7" t="s">
        <v>695</v>
      </c>
      <c r="H1413" s="28"/>
      <c r="I1413" s="30"/>
      <c r="J1413" s="31" t="str">
        <f t="shared" si="164"/>
        <v>20234闽AU7993</v>
      </c>
    </row>
    <row r="1414" customFormat="1" ht="20.1" customHeight="1" spans="1:10">
      <c r="A1414" s="4">
        <f t="shared" si="170"/>
        <v>1413</v>
      </c>
      <c r="B1414" s="23">
        <v>45028</v>
      </c>
      <c r="C1414" s="5">
        <v>121018</v>
      </c>
      <c r="D1414" s="6" t="s">
        <v>68</v>
      </c>
      <c r="E1414" s="25">
        <v>1</v>
      </c>
      <c r="F1414" s="26">
        <f>IFERROR(IF(VLOOKUP(C1414,水车基础信息!B$2:F$10,5,0)=0,"输入水车基础数据",VLOOKUP(C1414,水车基础信息!B$2:F$10,5,0)*E1414),"输入水车基础数据")</f>
        <v>10.145</v>
      </c>
      <c r="G1414" s="7" t="s">
        <v>695</v>
      </c>
      <c r="H1414" s="28"/>
      <c r="I1414" s="30"/>
      <c r="J1414" s="31" t="str">
        <f t="shared" si="164"/>
        <v>20234闽AU7993</v>
      </c>
    </row>
    <row r="1415" customFormat="1" ht="20.1" customHeight="1" spans="1:10">
      <c r="A1415" s="4">
        <f t="shared" si="170"/>
        <v>1414</v>
      </c>
      <c r="B1415" s="23">
        <v>45029</v>
      </c>
      <c r="C1415" s="5">
        <v>121018</v>
      </c>
      <c r="D1415" s="6" t="s">
        <v>68</v>
      </c>
      <c r="E1415" s="25">
        <v>1</v>
      </c>
      <c r="F1415" s="26">
        <f>IFERROR(IF(VLOOKUP(C1415,水车基础信息!B$2:F$10,5,0)=0,"输入水车基础数据",VLOOKUP(C1415,水车基础信息!B$2:F$10,5,0)*E1415),"输入水车基础数据")</f>
        <v>10.145</v>
      </c>
      <c r="G1415" s="7" t="s">
        <v>695</v>
      </c>
      <c r="H1415" s="28"/>
      <c r="I1415" s="30"/>
      <c r="J1415" s="31" t="str">
        <f t="shared" si="164"/>
        <v>20234闽AU7993</v>
      </c>
    </row>
    <row r="1416" customFormat="1" ht="20.1" customHeight="1" spans="1:10">
      <c r="A1416" s="4">
        <f t="shared" si="170"/>
        <v>1415</v>
      </c>
      <c r="B1416" s="23">
        <v>45030</v>
      </c>
      <c r="C1416" s="5">
        <v>121018</v>
      </c>
      <c r="D1416" s="6" t="s">
        <v>68</v>
      </c>
      <c r="E1416" s="25">
        <v>2</v>
      </c>
      <c r="F1416" s="26">
        <f>IFERROR(IF(VLOOKUP(C1416,水车基础信息!B$2:F$10,5,0)=0,"输入水车基础数据",VLOOKUP(C1416,水车基础信息!B$2:F$10,5,0)*E1416),"输入水车基础数据")</f>
        <v>20.29</v>
      </c>
      <c r="G1416" s="7" t="s">
        <v>695</v>
      </c>
      <c r="H1416" s="28"/>
      <c r="I1416" s="30"/>
      <c r="J1416" s="31" t="str">
        <f t="shared" si="164"/>
        <v>20234闽AU7993</v>
      </c>
    </row>
    <row r="1417" customFormat="1" ht="20.1" customHeight="1" spans="1:10">
      <c r="A1417" s="4">
        <f t="shared" si="170"/>
        <v>1416</v>
      </c>
      <c r="B1417" s="23">
        <v>45031</v>
      </c>
      <c r="C1417" s="5">
        <v>121018</v>
      </c>
      <c r="D1417" s="6" t="s">
        <v>68</v>
      </c>
      <c r="E1417" s="25">
        <v>2</v>
      </c>
      <c r="F1417" s="26">
        <f>IFERROR(IF(VLOOKUP(C1417,水车基础信息!B$2:F$10,5,0)=0,"输入水车基础数据",VLOOKUP(C1417,水车基础信息!B$2:F$10,5,0)*E1417),"输入水车基础数据")</f>
        <v>20.29</v>
      </c>
      <c r="G1417" s="7" t="s">
        <v>695</v>
      </c>
      <c r="H1417" s="28"/>
      <c r="I1417" s="30"/>
      <c r="J1417" s="31" t="str">
        <f t="shared" si="164"/>
        <v>20234闽AU7993</v>
      </c>
    </row>
    <row r="1418" customFormat="1" ht="20.1" customHeight="1" spans="1:10">
      <c r="A1418" s="4">
        <f t="shared" si="170"/>
        <v>1417</v>
      </c>
      <c r="B1418" s="23">
        <v>45032</v>
      </c>
      <c r="C1418" s="5">
        <v>121018</v>
      </c>
      <c r="D1418" s="6" t="s">
        <v>68</v>
      </c>
      <c r="E1418" s="25">
        <v>3</v>
      </c>
      <c r="F1418" s="26">
        <f>IFERROR(IF(VLOOKUP(C1418,水车基础信息!B$2:F$10,5,0)=0,"输入水车基础数据",VLOOKUP(C1418,水车基础信息!B$2:F$10,5,0)*E1418),"输入水车基础数据")</f>
        <v>30.435</v>
      </c>
      <c r="G1418" s="7" t="s">
        <v>695</v>
      </c>
      <c r="H1418" s="28"/>
      <c r="I1418" s="30"/>
      <c r="J1418" s="31" t="str">
        <f t="shared" si="164"/>
        <v>20234闽AU7993</v>
      </c>
    </row>
    <row r="1419" customFormat="1" ht="20.1" customHeight="1" spans="1:10">
      <c r="A1419" s="4">
        <f t="shared" si="170"/>
        <v>1418</v>
      </c>
      <c r="B1419" s="23">
        <v>45033</v>
      </c>
      <c r="C1419" s="5">
        <v>121018</v>
      </c>
      <c r="D1419" s="6" t="s">
        <v>68</v>
      </c>
      <c r="E1419" s="25">
        <v>3</v>
      </c>
      <c r="F1419" s="26">
        <f>IFERROR(IF(VLOOKUP(C1419,水车基础信息!B$2:F$10,5,0)=0,"输入水车基础数据",VLOOKUP(C1419,水车基础信息!B$2:F$10,5,0)*E1419),"输入水车基础数据")</f>
        <v>30.435</v>
      </c>
      <c r="G1419" s="7" t="s">
        <v>695</v>
      </c>
      <c r="H1419" s="28"/>
      <c r="I1419" s="30"/>
      <c r="J1419" s="31" t="str">
        <f t="shared" ref="J1419:J1482" si="171">YEAR(B1419)&amp;MONTH(B1419)&amp;D1419</f>
        <v>20234闽AU7993</v>
      </c>
    </row>
    <row r="1420" customFormat="1" ht="20.1" customHeight="1" spans="1:10">
      <c r="A1420" s="4">
        <f t="shared" si="170"/>
        <v>1419</v>
      </c>
      <c r="B1420" s="23">
        <v>45034</v>
      </c>
      <c r="C1420" s="5">
        <v>121018</v>
      </c>
      <c r="D1420" s="6" t="s">
        <v>68</v>
      </c>
      <c r="E1420" s="25">
        <v>3</v>
      </c>
      <c r="F1420" s="26">
        <f>IFERROR(IF(VLOOKUP(C1420,水车基础信息!B$2:F$10,5,0)=0,"输入水车基础数据",VLOOKUP(C1420,水车基础信息!B$2:F$10,5,0)*E1420),"输入水车基础数据")</f>
        <v>30.435</v>
      </c>
      <c r="G1420" s="7" t="s">
        <v>695</v>
      </c>
      <c r="H1420" s="28"/>
      <c r="I1420" s="30"/>
      <c r="J1420" s="31" t="str">
        <f t="shared" si="171"/>
        <v>20234闽AU7993</v>
      </c>
    </row>
    <row r="1421" customFormat="1" ht="20.1" customHeight="1" spans="1:10">
      <c r="A1421" s="4">
        <f t="shared" si="170"/>
        <v>1420</v>
      </c>
      <c r="B1421" s="23">
        <v>45035</v>
      </c>
      <c r="C1421" s="5">
        <v>121018</v>
      </c>
      <c r="D1421" s="6" t="s">
        <v>68</v>
      </c>
      <c r="E1421" s="25">
        <v>2</v>
      </c>
      <c r="F1421" s="26">
        <f>IFERROR(IF(VLOOKUP(C1421,水车基础信息!B$2:F$10,5,0)=0,"输入水车基础数据",VLOOKUP(C1421,水车基础信息!B$2:F$10,5,0)*E1421),"输入水车基础数据")</f>
        <v>20.29</v>
      </c>
      <c r="G1421" s="7" t="s">
        <v>695</v>
      </c>
      <c r="H1421" s="28"/>
      <c r="I1421" s="30"/>
      <c r="J1421" s="31" t="str">
        <f t="shared" si="171"/>
        <v>20234闽AU7993</v>
      </c>
    </row>
    <row r="1422" customFormat="1" ht="20.1" customHeight="1" spans="1:10">
      <c r="A1422" s="4">
        <f t="shared" si="170"/>
        <v>1421</v>
      </c>
      <c r="B1422" s="23">
        <v>45036</v>
      </c>
      <c r="C1422" s="5">
        <v>121018</v>
      </c>
      <c r="D1422" s="6" t="s">
        <v>68</v>
      </c>
      <c r="E1422" s="25">
        <v>3</v>
      </c>
      <c r="F1422" s="26">
        <f>IFERROR(IF(VLOOKUP(C1422,水车基础信息!B$2:F$10,5,0)=0,"输入水车基础数据",VLOOKUP(C1422,水车基础信息!B$2:F$10,5,0)*E1422),"输入水车基础数据")</f>
        <v>30.435</v>
      </c>
      <c r="G1422" s="7" t="s">
        <v>695</v>
      </c>
      <c r="H1422" s="28"/>
      <c r="I1422" s="30"/>
      <c r="J1422" s="31" t="str">
        <f t="shared" si="171"/>
        <v>20234闽AU7993</v>
      </c>
    </row>
    <row r="1423" customFormat="1" ht="20.1" customHeight="1" spans="1:10">
      <c r="A1423" s="4">
        <f t="shared" ref="A1423:A1432" si="172">ROW()-1</f>
        <v>1422</v>
      </c>
      <c r="B1423" s="23">
        <v>45037</v>
      </c>
      <c r="C1423" s="5">
        <v>121018</v>
      </c>
      <c r="D1423" s="6" t="s">
        <v>68</v>
      </c>
      <c r="E1423" s="25">
        <v>3</v>
      </c>
      <c r="F1423" s="26">
        <f>IFERROR(IF(VLOOKUP(C1423,水车基础信息!B$2:F$10,5,0)=0,"输入水车基础数据",VLOOKUP(C1423,水车基础信息!B$2:F$10,5,0)*E1423),"输入水车基础数据")</f>
        <v>30.435</v>
      </c>
      <c r="G1423" s="7" t="s">
        <v>695</v>
      </c>
      <c r="H1423" s="28"/>
      <c r="I1423" s="30"/>
      <c r="J1423" s="31" t="str">
        <f t="shared" si="171"/>
        <v>20234闽AU7993</v>
      </c>
    </row>
    <row r="1424" customFormat="1" ht="20.1" customHeight="1" spans="1:10">
      <c r="A1424" s="4">
        <f t="shared" si="172"/>
        <v>1423</v>
      </c>
      <c r="B1424" s="23">
        <v>45038</v>
      </c>
      <c r="C1424" s="5">
        <v>121018</v>
      </c>
      <c r="D1424" s="6" t="s">
        <v>68</v>
      </c>
      <c r="E1424" s="25">
        <v>5</v>
      </c>
      <c r="F1424" s="26">
        <f>IFERROR(IF(VLOOKUP(C1424,水车基础信息!B$2:F$10,5,0)=0,"输入水车基础数据",VLOOKUP(C1424,水车基础信息!B$2:F$10,5,0)*E1424),"输入水车基础数据")</f>
        <v>50.725</v>
      </c>
      <c r="G1424" s="7" t="s">
        <v>695</v>
      </c>
      <c r="H1424" s="28"/>
      <c r="I1424" s="30"/>
      <c r="J1424" s="31" t="str">
        <f t="shared" si="171"/>
        <v>20234闽AU7993</v>
      </c>
    </row>
    <row r="1425" customFormat="1" ht="20.1" customHeight="1" spans="1:10">
      <c r="A1425" s="4">
        <f t="shared" si="172"/>
        <v>1424</v>
      </c>
      <c r="B1425" s="23">
        <v>45039</v>
      </c>
      <c r="C1425" s="5">
        <v>121018</v>
      </c>
      <c r="D1425" s="6" t="s">
        <v>68</v>
      </c>
      <c r="E1425" s="25">
        <v>6</v>
      </c>
      <c r="F1425" s="26">
        <f>IFERROR(IF(VLOOKUP(C1425,水车基础信息!B$2:F$10,5,0)=0,"输入水车基础数据",VLOOKUP(C1425,水车基础信息!B$2:F$10,5,0)*E1425),"输入水车基础数据")</f>
        <v>60.87</v>
      </c>
      <c r="G1425" s="7" t="s">
        <v>695</v>
      </c>
      <c r="H1425" s="28"/>
      <c r="I1425" s="30"/>
      <c r="J1425" s="31" t="str">
        <f t="shared" si="171"/>
        <v>20234闽AU7993</v>
      </c>
    </row>
    <row r="1426" customFormat="1" ht="20.1" customHeight="1" spans="1:10">
      <c r="A1426" s="4">
        <f t="shared" si="172"/>
        <v>1425</v>
      </c>
      <c r="B1426" s="23">
        <v>45040</v>
      </c>
      <c r="C1426" s="5">
        <v>121018</v>
      </c>
      <c r="D1426" s="6" t="s">
        <v>68</v>
      </c>
      <c r="E1426" s="25">
        <v>5</v>
      </c>
      <c r="F1426" s="26">
        <f>IFERROR(IF(VLOOKUP(C1426,水车基础信息!B$2:F$10,5,0)=0,"输入水车基础数据",VLOOKUP(C1426,水车基础信息!B$2:F$10,5,0)*E1426),"输入水车基础数据")</f>
        <v>50.725</v>
      </c>
      <c r="G1426" s="7" t="s">
        <v>695</v>
      </c>
      <c r="H1426" s="28"/>
      <c r="I1426" s="30"/>
      <c r="J1426" s="31" t="str">
        <f t="shared" si="171"/>
        <v>20234闽AU7993</v>
      </c>
    </row>
    <row r="1427" customFormat="1" ht="20.1" customHeight="1" spans="1:10">
      <c r="A1427" s="4">
        <f t="shared" si="172"/>
        <v>1426</v>
      </c>
      <c r="B1427" s="23">
        <v>45041</v>
      </c>
      <c r="C1427" s="5">
        <v>121018</v>
      </c>
      <c r="D1427" s="6" t="s">
        <v>68</v>
      </c>
      <c r="E1427" s="25">
        <v>3</v>
      </c>
      <c r="F1427" s="26">
        <f>IFERROR(IF(VLOOKUP(C1427,水车基础信息!B$2:F$10,5,0)=0,"输入水车基础数据",VLOOKUP(C1427,水车基础信息!B$2:F$10,5,0)*E1427),"输入水车基础数据")</f>
        <v>30.435</v>
      </c>
      <c r="G1427" s="7" t="s">
        <v>695</v>
      </c>
      <c r="H1427" s="28"/>
      <c r="I1427" s="30"/>
      <c r="J1427" s="31" t="str">
        <f t="shared" si="171"/>
        <v>20234闽AU7993</v>
      </c>
    </row>
    <row r="1428" customFormat="1" ht="20.1" customHeight="1" spans="1:10">
      <c r="A1428" s="4">
        <f t="shared" si="172"/>
        <v>1427</v>
      </c>
      <c r="B1428" s="23">
        <v>45042</v>
      </c>
      <c r="C1428" s="5">
        <v>121018</v>
      </c>
      <c r="D1428" s="6" t="s">
        <v>68</v>
      </c>
      <c r="E1428" s="25">
        <v>4</v>
      </c>
      <c r="F1428" s="26">
        <f>IFERROR(IF(VLOOKUP(C1428,水车基础信息!B$2:F$10,5,0)=0,"输入水车基础数据",VLOOKUP(C1428,水车基础信息!B$2:F$10,5,0)*E1428),"输入水车基础数据")</f>
        <v>40.58</v>
      </c>
      <c r="G1428" s="7" t="s">
        <v>695</v>
      </c>
      <c r="H1428" s="28"/>
      <c r="I1428" s="30"/>
      <c r="J1428" s="31" t="str">
        <f t="shared" si="171"/>
        <v>20234闽AU7993</v>
      </c>
    </row>
    <row r="1429" customFormat="1" ht="20.1" customHeight="1" spans="1:10">
      <c r="A1429" s="4">
        <f t="shared" si="172"/>
        <v>1428</v>
      </c>
      <c r="B1429" s="23">
        <v>45043</v>
      </c>
      <c r="C1429" s="5">
        <v>121018</v>
      </c>
      <c r="D1429" s="6" t="s">
        <v>68</v>
      </c>
      <c r="E1429" s="25">
        <v>4</v>
      </c>
      <c r="F1429" s="26">
        <f>IFERROR(IF(VLOOKUP(C1429,水车基础信息!B$2:F$10,5,0)=0,"输入水车基础数据",VLOOKUP(C1429,水车基础信息!B$2:F$10,5,0)*E1429),"输入水车基础数据")</f>
        <v>40.58</v>
      </c>
      <c r="G1429" s="7" t="s">
        <v>695</v>
      </c>
      <c r="H1429" s="28"/>
      <c r="I1429" s="30"/>
      <c r="J1429" s="31" t="str">
        <f t="shared" si="171"/>
        <v>20234闽AU7993</v>
      </c>
    </row>
    <row r="1430" customFormat="1" ht="20.1" customHeight="1" spans="1:10">
      <c r="A1430" s="4">
        <f t="shared" si="172"/>
        <v>1429</v>
      </c>
      <c r="B1430" s="23">
        <v>45044</v>
      </c>
      <c r="C1430" s="5">
        <v>121018</v>
      </c>
      <c r="D1430" s="6" t="s">
        <v>68</v>
      </c>
      <c r="E1430" s="25">
        <v>3</v>
      </c>
      <c r="F1430" s="26">
        <f>IFERROR(IF(VLOOKUP(C1430,水车基础信息!B$2:F$10,5,0)=0,"输入水车基础数据",VLOOKUP(C1430,水车基础信息!B$2:F$10,5,0)*E1430),"输入水车基础数据")</f>
        <v>30.435</v>
      </c>
      <c r="G1430" s="7" t="s">
        <v>695</v>
      </c>
      <c r="H1430" s="28"/>
      <c r="I1430" s="30"/>
      <c r="J1430" s="31" t="str">
        <f t="shared" si="171"/>
        <v>20234闽AU7993</v>
      </c>
    </row>
    <row r="1431" customFormat="1" ht="20.1" customHeight="1" spans="1:10">
      <c r="A1431" s="4">
        <f t="shared" si="172"/>
        <v>1430</v>
      </c>
      <c r="B1431" s="23">
        <v>45045</v>
      </c>
      <c r="C1431" s="5">
        <v>121018</v>
      </c>
      <c r="D1431" s="6" t="s">
        <v>68</v>
      </c>
      <c r="E1431" s="25">
        <v>2</v>
      </c>
      <c r="F1431" s="26">
        <f>IFERROR(IF(VLOOKUP(C1431,水车基础信息!B$2:F$10,5,0)=0,"输入水车基础数据",VLOOKUP(C1431,水车基础信息!B$2:F$10,5,0)*E1431),"输入水车基础数据")</f>
        <v>20.29</v>
      </c>
      <c r="G1431" s="7" t="s">
        <v>695</v>
      </c>
      <c r="H1431" s="28"/>
      <c r="I1431" s="30"/>
      <c r="J1431" s="31" t="str">
        <f t="shared" si="171"/>
        <v>20234闽AU7993</v>
      </c>
    </row>
    <row r="1432" customFormat="1" ht="20.1" customHeight="1" spans="1:10">
      <c r="A1432" s="4">
        <f t="shared" si="172"/>
        <v>1431</v>
      </c>
      <c r="B1432" s="23">
        <v>45046</v>
      </c>
      <c r="C1432" s="5">
        <v>121018</v>
      </c>
      <c r="D1432" s="6" t="s">
        <v>68</v>
      </c>
      <c r="E1432" s="25">
        <v>2</v>
      </c>
      <c r="F1432" s="26">
        <f>IFERROR(IF(VLOOKUP(C1432,水车基础信息!B$2:F$10,5,0)=0,"输入水车基础数据",VLOOKUP(C1432,水车基础信息!B$2:F$10,5,0)*E1432),"输入水车基础数据")</f>
        <v>20.29</v>
      </c>
      <c r="G1432" s="7" t="s">
        <v>695</v>
      </c>
      <c r="H1432" s="28"/>
      <c r="I1432" s="30"/>
      <c r="J1432" s="31" t="str">
        <f t="shared" si="171"/>
        <v>20234闽AU7993</v>
      </c>
    </row>
    <row r="1433" customFormat="1" ht="20.1" customHeight="1" spans="1:10">
      <c r="A1433" s="4">
        <f t="shared" ref="A1433:A1442" si="173">ROW()-1</f>
        <v>1432</v>
      </c>
      <c r="B1433" s="23">
        <v>45047</v>
      </c>
      <c r="C1433" s="5">
        <v>121020</v>
      </c>
      <c r="D1433" s="6" t="s">
        <v>74</v>
      </c>
      <c r="E1433" s="25">
        <v>6</v>
      </c>
      <c r="F1433" s="26">
        <f>IFERROR(IF(VLOOKUP(C1433,水车基础信息!B$2:F$10,5,0)=0,"输入水车基础数据",VLOOKUP(C1433,水车基础信息!B$2:F$10,5,0)*E1433),"输入水车基础数据")</f>
        <v>60.87</v>
      </c>
      <c r="G1433" s="7" t="s">
        <v>64</v>
      </c>
      <c r="H1433" s="28"/>
      <c r="I1433" s="30"/>
      <c r="J1433" s="31" t="str">
        <f t="shared" si="171"/>
        <v>20235闽AU9103</v>
      </c>
    </row>
    <row r="1434" customFormat="1" ht="20.1" customHeight="1" spans="1:10">
      <c r="A1434" s="4">
        <f t="shared" si="173"/>
        <v>1433</v>
      </c>
      <c r="B1434" s="23">
        <v>45048</v>
      </c>
      <c r="C1434" s="5">
        <v>121020</v>
      </c>
      <c r="D1434" s="6" t="s">
        <v>74</v>
      </c>
      <c r="E1434" s="25">
        <v>3</v>
      </c>
      <c r="F1434" s="26">
        <f>IFERROR(IF(VLOOKUP(C1434,水车基础信息!B$2:F$10,5,0)=0,"输入水车基础数据",VLOOKUP(C1434,水车基础信息!B$2:F$10,5,0)*E1434),"输入水车基础数据")</f>
        <v>30.435</v>
      </c>
      <c r="G1434" s="7" t="s">
        <v>64</v>
      </c>
      <c r="H1434" s="28"/>
      <c r="I1434" s="30" t="s">
        <v>703</v>
      </c>
      <c r="J1434" s="31" t="str">
        <f t="shared" si="171"/>
        <v>20235闽AU9103</v>
      </c>
    </row>
    <row r="1435" customFormat="1" ht="20.1" customHeight="1" spans="1:10">
      <c r="A1435" s="4">
        <f t="shared" si="173"/>
        <v>1434</v>
      </c>
      <c r="B1435" s="23">
        <v>45049</v>
      </c>
      <c r="C1435" s="5">
        <v>121020</v>
      </c>
      <c r="D1435" s="6" t="s">
        <v>74</v>
      </c>
      <c r="E1435" s="25">
        <v>7</v>
      </c>
      <c r="F1435" s="26">
        <f>IFERROR(IF(VLOOKUP(C1435,水车基础信息!B$2:F$10,5,0)=0,"输入水车基础数据",VLOOKUP(C1435,水车基础信息!B$2:F$10,5,0)*E1435),"输入水车基础数据")</f>
        <v>71.015</v>
      </c>
      <c r="G1435" s="7" t="s">
        <v>64</v>
      </c>
      <c r="H1435" s="28"/>
      <c r="I1435" s="30" t="s">
        <v>680</v>
      </c>
      <c r="J1435" s="31" t="str">
        <f t="shared" si="171"/>
        <v>20235闽AU9103</v>
      </c>
    </row>
    <row r="1436" customFormat="1" ht="20.1" customHeight="1" spans="1:10">
      <c r="A1436" s="4">
        <f t="shared" si="173"/>
        <v>1435</v>
      </c>
      <c r="B1436" s="23">
        <v>45050</v>
      </c>
      <c r="C1436" s="5">
        <v>121020</v>
      </c>
      <c r="D1436" s="6" t="s">
        <v>74</v>
      </c>
      <c r="E1436" s="25">
        <v>7</v>
      </c>
      <c r="F1436" s="26">
        <f>IFERROR(IF(VLOOKUP(C1436,水车基础信息!B$2:F$10,5,0)=0,"输入水车基础数据",VLOOKUP(C1436,水车基础信息!B$2:F$10,5,0)*E1436),"输入水车基础数据")</f>
        <v>71.015</v>
      </c>
      <c r="G1436" s="7" t="s">
        <v>64</v>
      </c>
      <c r="H1436" s="28"/>
      <c r="I1436" s="30" t="s">
        <v>680</v>
      </c>
      <c r="J1436" s="31" t="str">
        <f t="shared" si="171"/>
        <v>20235闽AU9103</v>
      </c>
    </row>
    <row r="1437" customFormat="1" ht="20.1" customHeight="1" spans="1:10">
      <c r="A1437" s="4">
        <f t="shared" si="173"/>
        <v>1436</v>
      </c>
      <c r="B1437" s="23">
        <v>45051</v>
      </c>
      <c r="C1437" s="5">
        <v>121020</v>
      </c>
      <c r="D1437" s="6" t="s">
        <v>74</v>
      </c>
      <c r="E1437" s="25">
        <v>7</v>
      </c>
      <c r="F1437" s="26">
        <f>IFERROR(IF(VLOOKUP(C1437,水车基础信息!B$2:F$10,5,0)=0,"输入水车基础数据",VLOOKUP(C1437,水车基础信息!B$2:F$10,5,0)*E1437),"输入水车基础数据")</f>
        <v>71.015</v>
      </c>
      <c r="G1437" s="7" t="s">
        <v>64</v>
      </c>
      <c r="H1437" s="28"/>
      <c r="I1437" s="30" t="s">
        <v>680</v>
      </c>
      <c r="J1437" s="31" t="str">
        <f t="shared" si="171"/>
        <v>20235闽AU9103</v>
      </c>
    </row>
    <row r="1438" customFormat="1" ht="20.1" customHeight="1" spans="1:10">
      <c r="A1438" s="4">
        <f t="shared" si="173"/>
        <v>1437</v>
      </c>
      <c r="B1438" s="23">
        <v>45052</v>
      </c>
      <c r="C1438" s="5">
        <v>121020</v>
      </c>
      <c r="D1438" s="6" t="s">
        <v>74</v>
      </c>
      <c r="E1438" s="25">
        <v>6</v>
      </c>
      <c r="F1438" s="26">
        <f>IFERROR(IF(VLOOKUP(C1438,水车基础信息!B$2:F$10,5,0)=0,"输入水车基础数据",VLOOKUP(C1438,水车基础信息!B$2:F$10,5,0)*E1438),"输入水车基础数据")</f>
        <v>60.87</v>
      </c>
      <c r="G1438" s="7" t="s">
        <v>64</v>
      </c>
      <c r="H1438" s="28"/>
      <c r="I1438" s="30"/>
      <c r="J1438" s="31" t="str">
        <f t="shared" si="171"/>
        <v>20235闽AU9103</v>
      </c>
    </row>
    <row r="1439" customFormat="1" ht="20.1" customHeight="1" spans="1:10">
      <c r="A1439" s="4">
        <f t="shared" si="173"/>
        <v>1438</v>
      </c>
      <c r="B1439" s="23">
        <v>45053</v>
      </c>
      <c r="C1439" s="5">
        <v>121020</v>
      </c>
      <c r="D1439" s="6" t="s">
        <v>74</v>
      </c>
      <c r="E1439" s="25">
        <v>2</v>
      </c>
      <c r="F1439" s="26">
        <f>IFERROR(IF(VLOOKUP(C1439,水车基础信息!B$2:F$10,5,0)=0,"输入水车基础数据",VLOOKUP(C1439,水车基础信息!B$2:F$10,5,0)*E1439),"输入水车基础数据")</f>
        <v>20.29</v>
      </c>
      <c r="G1439" s="7" t="s">
        <v>64</v>
      </c>
      <c r="H1439" s="28"/>
      <c r="I1439" s="30" t="s">
        <v>672</v>
      </c>
      <c r="J1439" s="31" t="str">
        <f t="shared" si="171"/>
        <v>20235闽AU9103</v>
      </c>
    </row>
    <row r="1440" customFormat="1" ht="20.1" customHeight="1" spans="1:10">
      <c r="A1440" s="4">
        <f t="shared" si="173"/>
        <v>1439</v>
      </c>
      <c r="B1440" s="23">
        <v>45054</v>
      </c>
      <c r="C1440" s="5">
        <v>121020</v>
      </c>
      <c r="D1440" s="6" t="s">
        <v>74</v>
      </c>
      <c r="E1440" s="25">
        <v>2</v>
      </c>
      <c r="F1440" s="26">
        <f>IFERROR(IF(VLOOKUP(C1440,水车基础信息!B$2:F$10,5,0)=0,"输入水车基础数据",VLOOKUP(C1440,水车基础信息!B$2:F$10,5,0)*E1440),"输入水车基础数据")</f>
        <v>20.29</v>
      </c>
      <c r="G1440" s="7" t="s">
        <v>64</v>
      </c>
      <c r="H1440" s="28"/>
      <c r="I1440" s="30" t="s">
        <v>672</v>
      </c>
      <c r="J1440" s="31" t="str">
        <f t="shared" si="171"/>
        <v>20235闽AU9103</v>
      </c>
    </row>
    <row r="1441" customFormat="1" ht="20.1" customHeight="1" spans="1:10">
      <c r="A1441" s="4">
        <f t="shared" si="173"/>
        <v>1440</v>
      </c>
      <c r="B1441" s="23">
        <v>45055</v>
      </c>
      <c r="C1441" s="5">
        <v>121020</v>
      </c>
      <c r="D1441" s="6" t="s">
        <v>74</v>
      </c>
      <c r="E1441" s="25">
        <v>5</v>
      </c>
      <c r="F1441" s="26">
        <f>IFERROR(IF(VLOOKUP(C1441,水车基础信息!B$2:F$10,5,0)=0,"输入水车基础数据",VLOOKUP(C1441,水车基础信息!B$2:F$10,5,0)*E1441),"输入水车基础数据")</f>
        <v>50.725</v>
      </c>
      <c r="G1441" s="7" t="s">
        <v>64</v>
      </c>
      <c r="H1441" s="28"/>
      <c r="I1441" s="30" t="s">
        <v>704</v>
      </c>
      <c r="J1441" s="31" t="str">
        <f t="shared" si="171"/>
        <v>20235闽AU9103</v>
      </c>
    </row>
    <row r="1442" customFormat="1" ht="20.1" customHeight="1" spans="1:10">
      <c r="A1442" s="4">
        <f t="shared" si="173"/>
        <v>1441</v>
      </c>
      <c r="B1442" s="23">
        <v>45056</v>
      </c>
      <c r="C1442" s="5">
        <v>121020</v>
      </c>
      <c r="D1442" s="6" t="s">
        <v>74</v>
      </c>
      <c r="E1442" s="25">
        <v>6</v>
      </c>
      <c r="F1442" s="26">
        <f>IFERROR(IF(VLOOKUP(C1442,水车基础信息!B$2:F$10,5,0)=0,"输入水车基础数据",VLOOKUP(C1442,水车基础信息!B$2:F$10,5,0)*E1442),"输入水车基础数据")</f>
        <v>60.87</v>
      </c>
      <c r="G1442" s="7" t="s">
        <v>64</v>
      </c>
      <c r="H1442" s="28"/>
      <c r="I1442" s="30"/>
      <c r="J1442" s="31" t="str">
        <f t="shared" si="171"/>
        <v>20235闽AU9103</v>
      </c>
    </row>
    <row r="1443" customFormat="1" ht="20.1" customHeight="1" spans="1:10">
      <c r="A1443" s="4">
        <f t="shared" ref="A1443:A1452" si="174">ROW()-1</f>
        <v>1442</v>
      </c>
      <c r="B1443" s="23">
        <v>45057</v>
      </c>
      <c r="C1443" s="5">
        <v>121020</v>
      </c>
      <c r="D1443" s="6" t="s">
        <v>74</v>
      </c>
      <c r="E1443" s="25">
        <v>6</v>
      </c>
      <c r="F1443" s="26">
        <f>IFERROR(IF(VLOOKUP(C1443,水车基础信息!B$2:F$10,5,0)=0,"输入水车基础数据",VLOOKUP(C1443,水车基础信息!B$2:F$10,5,0)*E1443),"输入水车基础数据")</f>
        <v>60.87</v>
      </c>
      <c r="G1443" s="7" t="s">
        <v>64</v>
      </c>
      <c r="H1443" s="28"/>
      <c r="I1443" s="30"/>
      <c r="J1443" s="31" t="str">
        <f t="shared" si="171"/>
        <v>20235闽AU9103</v>
      </c>
    </row>
    <row r="1444" customFormat="1" ht="20.1" customHeight="1" spans="1:10">
      <c r="A1444" s="4">
        <f t="shared" si="174"/>
        <v>1443</v>
      </c>
      <c r="B1444" s="23">
        <v>45058</v>
      </c>
      <c r="C1444" s="5">
        <v>121020</v>
      </c>
      <c r="D1444" s="6" t="s">
        <v>74</v>
      </c>
      <c r="E1444" s="25">
        <v>7</v>
      </c>
      <c r="F1444" s="26">
        <f>IFERROR(IF(VLOOKUP(C1444,水车基础信息!B$2:F$10,5,0)=0,"输入水车基础数据",VLOOKUP(C1444,水车基础信息!B$2:F$10,5,0)*E1444),"输入水车基础数据")</f>
        <v>71.015</v>
      </c>
      <c r="G1444" s="7" t="s">
        <v>64</v>
      </c>
      <c r="H1444" s="28"/>
      <c r="I1444" s="30" t="s">
        <v>680</v>
      </c>
      <c r="J1444" s="31" t="str">
        <f t="shared" si="171"/>
        <v>20235闽AU9103</v>
      </c>
    </row>
    <row r="1445" customFormat="1" ht="20.1" customHeight="1" spans="1:10">
      <c r="A1445" s="4">
        <f t="shared" si="174"/>
        <v>1444</v>
      </c>
      <c r="B1445" s="23">
        <v>45059</v>
      </c>
      <c r="C1445" s="5">
        <v>121020</v>
      </c>
      <c r="D1445" s="6" t="s">
        <v>74</v>
      </c>
      <c r="E1445" s="25">
        <v>6</v>
      </c>
      <c r="F1445" s="26">
        <f>IFERROR(IF(VLOOKUP(C1445,水车基础信息!B$2:F$10,5,0)=0,"输入水车基础数据",VLOOKUP(C1445,水车基础信息!B$2:F$10,5,0)*E1445),"输入水车基础数据")</f>
        <v>60.87</v>
      </c>
      <c r="G1445" s="7" t="s">
        <v>64</v>
      </c>
      <c r="H1445" s="28"/>
      <c r="I1445" s="30" t="s">
        <v>680</v>
      </c>
      <c r="J1445" s="31" t="str">
        <f t="shared" si="171"/>
        <v>20235闽AU9103</v>
      </c>
    </row>
    <row r="1446" customFormat="1" ht="20.1" customHeight="1" spans="1:10">
      <c r="A1446" s="4">
        <f t="shared" si="174"/>
        <v>1445</v>
      </c>
      <c r="B1446" s="23">
        <v>45060</v>
      </c>
      <c r="C1446" s="5">
        <v>121020</v>
      </c>
      <c r="D1446" s="6" t="s">
        <v>74</v>
      </c>
      <c r="E1446" s="25">
        <v>7</v>
      </c>
      <c r="F1446" s="26">
        <f>IFERROR(IF(VLOOKUP(C1446,水车基础信息!B$2:F$10,5,0)=0,"输入水车基础数据",VLOOKUP(C1446,水车基础信息!B$2:F$10,5,0)*E1446),"输入水车基础数据")</f>
        <v>71.015</v>
      </c>
      <c r="G1446" s="7" t="s">
        <v>64</v>
      </c>
      <c r="H1446" s="28"/>
      <c r="I1446" s="30" t="s">
        <v>673</v>
      </c>
      <c r="J1446" s="31" t="str">
        <f t="shared" si="171"/>
        <v>20235闽AU9103</v>
      </c>
    </row>
    <row r="1447" customFormat="1" ht="20.1" customHeight="1" spans="1:10">
      <c r="A1447" s="4">
        <f t="shared" si="174"/>
        <v>1446</v>
      </c>
      <c r="B1447" s="23">
        <v>45061</v>
      </c>
      <c r="C1447" s="5">
        <v>121020</v>
      </c>
      <c r="D1447" s="6" t="s">
        <v>74</v>
      </c>
      <c r="E1447" s="25">
        <v>8</v>
      </c>
      <c r="F1447" s="26">
        <f>IFERROR(IF(VLOOKUP(C1447,水车基础信息!B$2:F$10,5,0)=0,"输入水车基础数据",VLOOKUP(C1447,水车基础信息!B$2:F$10,5,0)*E1447),"输入水车基础数据")</f>
        <v>81.16</v>
      </c>
      <c r="G1447" s="7" t="s">
        <v>64</v>
      </c>
      <c r="H1447" s="28"/>
      <c r="I1447" s="30"/>
      <c r="J1447" s="31" t="str">
        <f t="shared" si="171"/>
        <v>20235闽AU9103</v>
      </c>
    </row>
    <row r="1448" customFormat="1" ht="20.1" customHeight="1" spans="1:10">
      <c r="A1448" s="4">
        <f t="shared" si="174"/>
        <v>1447</v>
      </c>
      <c r="B1448" s="23">
        <v>45062</v>
      </c>
      <c r="C1448" s="5">
        <v>121020</v>
      </c>
      <c r="D1448" s="6" t="s">
        <v>74</v>
      </c>
      <c r="E1448" s="25">
        <v>6</v>
      </c>
      <c r="F1448" s="26">
        <f>IFERROR(IF(VLOOKUP(C1448,水车基础信息!B$2:F$10,5,0)=0,"输入水车基础数据",VLOOKUP(C1448,水车基础信息!B$2:F$10,5,0)*E1448),"输入水车基础数据")</f>
        <v>60.87</v>
      </c>
      <c r="G1448" s="7" t="s">
        <v>64</v>
      </c>
      <c r="H1448" s="28"/>
      <c r="I1448" s="30"/>
      <c r="J1448" s="31" t="str">
        <f t="shared" si="171"/>
        <v>20235闽AU9103</v>
      </c>
    </row>
    <row r="1449" customFormat="1" ht="20.1" customHeight="1" spans="1:10">
      <c r="A1449" s="4">
        <f t="shared" si="174"/>
        <v>1448</v>
      </c>
      <c r="B1449" s="23">
        <v>45063</v>
      </c>
      <c r="C1449" s="5">
        <v>121020</v>
      </c>
      <c r="D1449" s="6" t="s">
        <v>74</v>
      </c>
      <c r="E1449" s="25">
        <v>6</v>
      </c>
      <c r="F1449" s="26">
        <f>IFERROR(IF(VLOOKUP(C1449,水车基础信息!B$2:F$10,5,0)=0,"输入水车基础数据",VLOOKUP(C1449,水车基础信息!B$2:F$10,5,0)*E1449),"输入水车基础数据")</f>
        <v>60.87</v>
      </c>
      <c r="G1449" s="7" t="s">
        <v>64</v>
      </c>
      <c r="H1449" s="28"/>
      <c r="I1449" s="30"/>
      <c r="J1449" s="31" t="str">
        <f t="shared" si="171"/>
        <v>20235闽AU9103</v>
      </c>
    </row>
    <row r="1450" customFormat="1" ht="20.1" customHeight="1" spans="1:10">
      <c r="A1450" s="4">
        <f t="shared" si="174"/>
        <v>1449</v>
      </c>
      <c r="B1450" s="23">
        <v>45064</v>
      </c>
      <c r="C1450" s="5">
        <v>121020</v>
      </c>
      <c r="D1450" s="6" t="s">
        <v>74</v>
      </c>
      <c r="E1450" s="25">
        <v>6</v>
      </c>
      <c r="F1450" s="26">
        <f>IFERROR(IF(VLOOKUP(C1450,水车基础信息!B$2:F$10,5,0)=0,"输入水车基础数据",VLOOKUP(C1450,水车基础信息!B$2:F$10,5,0)*E1450),"输入水车基础数据")</f>
        <v>60.87</v>
      </c>
      <c r="G1450" s="7" t="s">
        <v>64</v>
      </c>
      <c r="H1450" s="28"/>
      <c r="I1450" s="30"/>
      <c r="J1450" s="31" t="str">
        <f t="shared" si="171"/>
        <v>20235闽AU9103</v>
      </c>
    </row>
    <row r="1451" customFormat="1" ht="20.1" customHeight="1" spans="1:10">
      <c r="A1451" s="4">
        <f t="shared" si="174"/>
        <v>1450</v>
      </c>
      <c r="B1451" s="23">
        <v>45065</v>
      </c>
      <c r="C1451" s="5">
        <v>121020</v>
      </c>
      <c r="D1451" s="6" t="s">
        <v>74</v>
      </c>
      <c r="E1451" s="25">
        <v>8</v>
      </c>
      <c r="F1451" s="26">
        <f>IFERROR(IF(VLOOKUP(C1451,水车基础信息!B$2:F$10,5,0)=0,"输入水车基础数据",VLOOKUP(C1451,水车基础信息!B$2:F$10,5,0)*E1451),"输入水车基础数据")</f>
        <v>81.16</v>
      </c>
      <c r="G1451" s="7" t="s">
        <v>64</v>
      </c>
      <c r="H1451" s="28"/>
      <c r="I1451" s="30" t="s">
        <v>673</v>
      </c>
      <c r="J1451" s="31" t="str">
        <f t="shared" si="171"/>
        <v>20235闽AU9103</v>
      </c>
    </row>
    <row r="1452" customFormat="1" ht="20.1" customHeight="1" spans="1:10">
      <c r="A1452" s="4">
        <f t="shared" si="174"/>
        <v>1451</v>
      </c>
      <c r="B1452" s="23">
        <v>45066</v>
      </c>
      <c r="C1452" s="5">
        <v>121020</v>
      </c>
      <c r="D1452" s="6" t="s">
        <v>74</v>
      </c>
      <c r="E1452" s="25">
        <v>6</v>
      </c>
      <c r="F1452" s="26">
        <f>IFERROR(IF(VLOOKUP(C1452,水车基础信息!B$2:F$10,5,0)=0,"输入水车基础数据",VLOOKUP(C1452,水车基础信息!B$2:F$10,5,0)*E1452),"输入水车基础数据")</f>
        <v>60.87</v>
      </c>
      <c r="G1452" s="7" t="s">
        <v>64</v>
      </c>
      <c r="H1452" s="28"/>
      <c r="I1452" s="30"/>
      <c r="J1452" s="31" t="str">
        <f t="shared" si="171"/>
        <v>20235闽AU9103</v>
      </c>
    </row>
    <row r="1453" customFormat="1" ht="20.1" customHeight="1" spans="1:10">
      <c r="A1453" s="4">
        <f t="shared" ref="A1453:A1462" si="175">ROW()-1</f>
        <v>1452</v>
      </c>
      <c r="B1453" s="23">
        <v>45067</v>
      </c>
      <c r="C1453" s="5">
        <v>121020</v>
      </c>
      <c r="D1453" s="6" t="s">
        <v>74</v>
      </c>
      <c r="E1453" s="25">
        <v>2</v>
      </c>
      <c r="F1453" s="26">
        <f>IFERROR(IF(VLOOKUP(C1453,水车基础信息!B$2:F$10,5,0)=0,"输入水车基础数据",VLOOKUP(C1453,水车基础信息!B$2:F$10,5,0)*E1453),"输入水车基础数据")</f>
        <v>20.29</v>
      </c>
      <c r="G1453" s="7" t="s">
        <v>64</v>
      </c>
      <c r="H1453" s="28"/>
      <c r="I1453" s="30" t="s">
        <v>672</v>
      </c>
      <c r="J1453" s="31" t="str">
        <f t="shared" si="171"/>
        <v>20235闽AU9103</v>
      </c>
    </row>
    <row r="1454" customFormat="1" ht="20.1" customHeight="1" spans="1:10">
      <c r="A1454" s="4">
        <f t="shared" si="175"/>
        <v>1453</v>
      </c>
      <c r="B1454" s="23">
        <v>45068</v>
      </c>
      <c r="C1454" s="5">
        <v>121020</v>
      </c>
      <c r="D1454" s="6" t="s">
        <v>74</v>
      </c>
      <c r="E1454" s="25">
        <v>8</v>
      </c>
      <c r="F1454" s="26">
        <f>IFERROR(IF(VLOOKUP(C1454,水车基础信息!B$2:F$10,5,0)=0,"输入水车基础数据",VLOOKUP(C1454,水车基础信息!B$2:F$10,5,0)*E1454),"输入水车基础数据")</f>
        <v>81.16</v>
      </c>
      <c r="G1454" s="7" t="s">
        <v>64</v>
      </c>
      <c r="H1454" s="28"/>
      <c r="I1454" s="30" t="s">
        <v>680</v>
      </c>
      <c r="J1454" s="31" t="str">
        <f t="shared" si="171"/>
        <v>20235闽AU9103</v>
      </c>
    </row>
    <row r="1455" customFormat="1" ht="32" customHeight="1" spans="1:10">
      <c r="A1455" s="4">
        <f t="shared" si="175"/>
        <v>1454</v>
      </c>
      <c r="B1455" s="23">
        <v>45069</v>
      </c>
      <c r="C1455" s="5">
        <v>121020</v>
      </c>
      <c r="D1455" s="6" t="s">
        <v>74</v>
      </c>
      <c r="E1455" s="25">
        <v>8</v>
      </c>
      <c r="F1455" s="26">
        <f>IFERROR(IF(VLOOKUP(C1455,水车基础信息!B$2:F$10,5,0)=0,"输入水车基础数据",VLOOKUP(C1455,水车基础信息!B$2:F$10,5,0)*E1455),"输入水车基础数据")</f>
        <v>81.16</v>
      </c>
      <c r="G1455" s="7" t="s">
        <v>64</v>
      </c>
      <c r="H1455" s="28"/>
      <c r="I1455" s="36" t="s">
        <v>705</v>
      </c>
      <c r="J1455" s="31" t="str">
        <f t="shared" si="171"/>
        <v>20235闽AU9103</v>
      </c>
    </row>
    <row r="1456" customFormat="1" ht="20.1" customHeight="1" spans="1:10">
      <c r="A1456" s="4">
        <f t="shared" si="175"/>
        <v>1455</v>
      </c>
      <c r="B1456" s="23">
        <v>45070</v>
      </c>
      <c r="C1456" s="5">
        <v>121020</v>
      </c>
      <c r="D1456" s="6" t="s">
        <v>74</v>
      </c>
      <c r="E1456" s="25">
        <v>6</v>
      </c>
      <c r="F1456" s="26">
        <f>IFERROR(IF(VLOOKUP(C1456,水车基础信息!B$2:F$10,5,0)=0,"输入水车基础数据",VLOOKUP(C1456,水车基础信息!B$2:F$10,5,0)*E1456),"输入水车基础数据")</f>
        <v>60.87</v>
      </c>
      <c r="G1456" s="7" t="s">
        <v>64</v>
      </c>
      <c r="H1456" s="28"/>
      <c r="I1456" s="30" t="s">
        <v>704</v>
      </c>
      <c r="J1456" s="31" t="str">
        <f t="shared" si="171"/>
        <v>20235闽AU9103</v>
      </c>
    </row>
    <row r="1457" customFormat="1" ht="20.1" customHeight="1" spans="1:10">
      <c r="A1457" s="4">
        <f t="shared" si="175"/>
        <v>1456</v>
      </c>
      <c r="B1457" s="23">
        <v>45071</v>
      </c>
      <c r="C1457" s="5">
        <v>121020</v>
      </c>
      <c r="D1457" s="6" t="s">
        <v>74</v>
      </c>
      <c r="E1457" s="25">
        <v>5</v>
      </c>
      <c r="F1457" s="26">
        <f>IFERROR(IF(VLOOKUP(C1457,水车基础信息!B$2:F$10,5,0)=0,"输入水车基础数据",VLOOKUP(C1457,水车基础信息!B$2:F$10,5,0)*E1457),"输入水车基础数据")</f>
        <v>50.725</v>
      </c>
      <c r="G1457" s="7" t="s">
        <v>64</v>
      </c>
      <c r="H1457" s="28"/>
      <c r="I1457" s="30" t="s">
        <v>706</v>
      </c>
      <c r="J1457" s="31" t="str">
        <f t="shared" si="171"/>
        <v>20235闽AU9103</v>
      </c>
    </row>
    <row r="1458" customFormat="1" ht="20.1" customHeight="1" spans="1:10">
      <c r="A1458" s="4">
        <f t="shared" si="175"/>
        <v>1457</v>
      </c>
      <c r="B1458" s="23">
        <v>45072</v>
      </c>
      <c r="C1458" s="5">
        <v>121020</v>
      </c>
      <c r="D1458" s="6" t="s">
        <v>74</v>
      </c>
      <c r="E1458" s="25">
        <v>3</v>
      </c>
      <c r="F1458" s="26">
        <f>IFERROR(IF(VLOOKUP(C1458,水车基础信息!B$2:F$10,5,0)=0,"输入水车基础数据",VLOOKUP(C1458,水车基础信息!B$2:F$10,5,0)*E1458),"输入水车基础数据")</f>
        <v>30.435</v>
      </c>
      <c r="G1458" s="7" t="s">
        <v>64</v>
      </c>
      <c r="H1458" s="28"/>
      <c r="I1458" s="30" t="s">
        <v>703</v>
      </c>
      <c r="J1458" s="31" t="str">
        <f t="shared" si="171"/>
        <v>20235闽AU9103</v>
      </c>
    </row>
    <row r="1459" customFormat="1" ht="20.1" customHeight="1" spans="1:10">
      <c r="A1459" s="4">
        <f t="shared" si="175"/>
        <v>1458</v>
      </c>
      <c r="B1459" s="23">
        <v>45073</v>
      </c>
      <c r="C1459" s="5">
        <v>121020</v>
      </c>
      <c r="D1459" s="6" t="s">
        <v>74</v>
      </c>
      <c r="E1459" s="25">
        <v>3</v>
      </c>
      <c r="F1459" s="26">
        <f>IFERROR(IF(VLOOKUP(C1459,水车基础信息!B$2:F$10,5,0)=0,"输入水车基础数据",VLOOKUP(C1459,水车基础信息!B$2:F$10,5,0)*E1459),"输入水车基础数据")</f>
        <v>30.435</v>
      </c>
      <c r="G1459" s="7" t="s">
        <v>64</v>
      </c>
      <c r="H1459" s="28"/>
      <c r="I1459" s="30" t="s">
        <v>703</v>
      </c>
      <c r="J1459" s="31" t="str">
        <f t="shared" si="171"/>
        <v>20235闽AU9103</v>
      </c>
    </row>
    <row r="1460" customFormat="1" ht="20.1" customHeight="1" spans="1:10">
      <c r="A1460" s="4">
        <f t="shared" si="175"/>
        <v>1459</v>
      </c>
      <c r="B1460" s="23">
        <v>45074</v>
      </c>
      <c r="C1460" s="5">
        <v>121020</v>
      </c>
      <c r="D1460" s="6" t="s">
        <v>74</v>
      </c>
      <c r="E1460" s="25">
        <v>7</v>
      </c>
      <c r="F1460" s="26">
        <f>IFERROR(IF(VLOOKUP(C1460,水车基础信息!B$2:F$10,5,0)=0,"输入水车基础数据",VLOOKUP(C1460,水车基础信息!B$2:F$10,5,0)*E1460),"输入水车基础数据")</f>
        <v>71.015</v>
      </c>
      <c r="G1460" s="7" t="s">
        <v>64</v>
      </c>
      <c r="H1460" s="28"/>
      <c r="I1460" s="30" t="s">
        <v>680</v>
      </c>
      <c r="J1460" s="31" t="str">
        <f t="shared" si="171"/>
        <v>20235闽AU9103</v>
      </c>
    </row>
    <row r="1461" customFormat="1" ht="20.1" customHeight="1" spans="1:10">
      <c r="A1461" s="4">
        <f t="shared" si="175"/>
        <v>1460</v>
      </c>
      <c r="B1461" s="23">
        <v>45075</v>
      </c>
      <c r="C1461" s="5">
        <v>121020</v>
      </c>
      <c r="D1461" s="6" t="s">
        <v>74</v>
      </c>
      <c r="E1461" s="25">
        <v>3</v>
      </c>
      <c r="F1461" s="26">
        <f>IFERROR(IF(VLOOKUP(C1461,水车基础信息!B$2:F$10,5,0)=0,"输入水车基础数据",VLOOKUP(C1461,水车基础信息!B$2:F$10,5,0)*E1461),"输入水车基础数据")</f>
        <v>30.435</v>
      </c>
      <c r="G1461" s="7" t="s">
        <v>64</v>
      </c>
      <c r="H1461" s="28"/>
      <c r="I1461" s="30" t="s">
        <v>703</v>
      </c>
      <c r="J1461" s="31" t="str">
        <f t="shared" si="171"/>
        <v>20235闽AU9103</v>
      </c>
    </row>
    <row r="1462" customFormat="1" ht="20.1" customHeight="1" spans="1:10">
      <c r="A1462" s="4">
        <f t="shared" si="175"/>
        <v>1461</v>
      </c>
      <c r="B1462" s="23">
        <v>45076</v>
      </c>
      <c r="C1462" s="5">
        <v>121020</v>
      </c>
      <c r="D1462" s="6" t="s">
        <v>74</v>
      </c>
      <c r="E1462" s="25">
        <v>6</v>
      </c>
      <c r="F1462" s="26">
        <f>IFERROR(IF(VLOOKUP(C1462,水车基础信息!B$2:F$10,5,0)=0,"输入水车基础数据",VLOOKUP(C1462,水车基础信息!B$2:F$10,5,0)*E1462),"输入水车基础数据")</f>
        <v>60.87</v>
      </c>
      <c r="G1462" s="7" t="s">
        <v>64</v>
      </c>
      <c r="H1462" s="28"/>
      <c r="I1462" s="30"/>
      <c r="J1462" s="31" t="str">
        <f t="shared" si="171"/>
        <v>20235闽AU9103</v>
      </c>
    </row>
    <row r="1463" customFormat="1" ht="20.1" customHeight="1" spans="1:10">
      <c r="A1463" s="4">
        <f t="shared" ref="A1463:A1472" si="176">ROW()-1</f>
        <v>1462</v>
      </c>
      <c r="B1463" s="23">
        <v>45077</v>
      </c>
      <c r="C1463" s="5">
        <v>121020</v>
      </c>
      <c r="D1463" s="6" t="s">
        <v>74</v>
      </c>
      <c r="E1463" s="25">
        <v>3</v>
      </c>
      <c r="F1463" s="26">
        <f>IFERROR(IF(VLOOKUP(C1463,水车基础信息!B$2:F$10,5,0)=0,"输入水车基础数据",VLOOKUP(C1463,水车基础信息!B$2:F$10,5,0)*E1463),"输入水车基础数据")</f>
        <v>30.435</v>
      </c>
      <c r="G1463" s="7" t="s">
        <v>64</v>
      </c>
      <c r="H1463" s="28"/>
      <c r="I1463" s="30" t="s">
        <v>703</v>
      </c>
      <c r="J1463" s="31" t="str">
        <f t="shared" si="171"/>
        <v>20235闽AU9103</v>
      </c>
    </row>
    <row r="1464" customFormat="1" ht="20.1" customHeight="1" spans="1:10">
      <c r="A1464" s="4">
        <f t="shared" si="176"/>
        <v>1463</v>
      </c>
      <c r="B1464" s="23">
        <v>45047</v>
      </c>
      <c r="C1464" s="5">
        <v>121017</v>
      </c>
      <c r="D1464" s="6" t="s">
        <v>71</v>
      </c>
      <c r="E1464" s="25">
        <v>3</v>
      </c>
      <c r="F1464" s="26">
        <f>IFERROR(IF(VLOOKUP(C1464,水车基础信息!B$2:F$10,5,0)=0,"输入水车基础数据",VLOOKUP(C1464,水车基础信息!B$2:F$10,5,0)*E1464),"输入水车基础数据")</f>
        <v>30.435</v>
      </c>
      <c r="G1464" s="7" t="s">
        <v>60</v>
      </c>
      <c r="H1464" s="28"/>
      <c r="I1464" s="30" t="s">
        <v>680</v>
      </c>
      <c r="J1464" s="31" t="str">
        <f t="shared" si="171"/>
        <v>20235闽AU8195</v>
      </c>
    </row>
    <row r="1465" customFormat="1" ht="20.1" customHeight="1" spans="1:10">
      <c r="A1465" s="4">
        <f t="shared" si="176"/>
        <v>1464</v>
      </c>
      <c r="B1465" s="23">
        <v>45048</v>
      </c>
      <c r="C1465" s="5">
        <v>121017</v>
      </c>
      <c r="D1465" s="6" t="s">
        <v>71</v>
      </c>
      <c r="E1465" s="25">
        <v>2</v>
      </c>
      <c r="F1465" s="26">
        <f>IFERROR(IF(VLOOKUP(C1465,水车基础信息!B$2:F$10,5,0)=0,"输入水车基础数据",VLOOKUP(C1465,水车基础信息!B$2:F$10,5,0)*E1465),"输入水车基础数据")</f>
        <v>20.29</v>
      </c>
      <c r="G1465" s="7" t="s">
        <v>60</v>
      </c>
      <c r="H1465" s="28"/>
      <c r="I1465" s="30"/>
      <c r="J1465" s="31" t="str">
        <f t="shared" si="171"/>
        <v>20235闽AU8195</v>
      </c>
    </row>
    <row r="1466" customFormat="1" ht="20.1" customHeight="1" spans="1:10">
      <c r="A1466" s="4">
        <f t="shared" si="176"/>
        <v>1465</v>
      </c>
      <c r="B1466" s="23">
        <v>45049</v>
      </c>
      <c r="C1466" s="5">
        <v>121017</v>
      </c>
      <c r="D1466" s="6" t="s">
        <v>71</v>
      </c>
      <c r="E1466" s="25">
        <v>2</v>
      </c>
      <c r="F1466" s="26">
        <f>IFERROR(IF(VLOOKUP(C1466,水车基础信息!B$2:F$10,5,0)=0,"输入水车基础数据",VLOOKUP(C1466,水车基础信息!B$2:F$10,5,0)*E1466),"输入水车基础数据")</f>
        <v>20.29</v>
      </c>
      <c r="G1466" s="7" t="s">
        <v>60</v>
      </c>
      <c r="H1466" s="28"/>
      <c r="I1466" s="30"/>
      <c r="J1466" s="31" t="str">
        <f t="shared" si="171"/>
        <v>20235闽AU8195</v>
      </c>
    </row>
    <row r="1467" customFormat="1" ht="20.1" customHeight="1" spans="1:10">
      <c r="A1467" s="4">
        <f t="shared" si="176"/>
        <v>1466</v>
      </c>
      <c r="B1467" s="23">
        <v>45050</v>
      </c>
      <c r="C1467" s="5">
        <v>121017</v>
      </c>
      <c r="D1467" s="6" t="s">
        <v>71</v>
      </c>
      <c r="E1467" s="25">
        <v>4</v>
      </c>
      <c r="F1467" s="26">
        <f>IFERROR(IF(VLOOKUP(C1467,水车基础信息!B$2:F$10,5,0)=0,"输入水车基础数据",VLOOKUP(C1467,水车基础信息!B$2:F$10,5,0)*E1467),"输入水车基础数据")</f>
        <v>40.58</v>
      </c>
      <c r="G1467" s="7" t="s">
        <v>60</v>
      </c>
      <c r="H1467" s="28"/>
      <c r="I1467" s="30" t="s">
        <v>673</v>
      </c>
      <c r="J1467" s="31" t="str">
        <f t="shared" si="171"/>
        <v>20235闽AU8195</v>
      </c>
    </row>
    <row r="1468" customFormat="1" ht="20.1" customHeight="1" spans="1:10">
      <c r="A1468" s="4">
        <f t="shared" si="176"/>
        <v>1467</v>
      </c>
      <c r="B1468" s="23">
        <v>45051</v>
      </c>
      <c r="C1468" s="5">
        <v>121017</v>
      </c>
      <c r="D1468" s="6" t="s">
        <v>71</v>
      </c>
      <c r="E1468" s="25">
        <v>3</v>
      </c>
      <c r="F1468" s="26">
        <f>IFERROR(IF(VLOOKUP(C1468,水车基础信息!B$2:F$10,5,0)=0,"输入水车基础数据",VLOOKUP(C1468,水车基础信息!B$2:F$10,5,0)*E1468),"输入水车基础数据")</f>
        <v>30.435</v>
      </c>
      <c r="G1468" s="7" t="s">
        <v>60</v>
      </c>
      <c r="H1468" s="28"/>
      <c r="I1468" s="30"/>
      <c r="J1468" s="31" t="str">
        <f t="shared" si="171"/>
        <v>20235闽AU8195</v>
      </c>
    </row>
    <row r="1469" customFormat="1" ht="20.1" customHeight="1" spans="1:10">
      <c r="A1469" s="4">
        <f t="shared" si="176"/>
        <v>1468</v>
      </c>
      <c r="B1469" s="23">
        <v>45052</v>
      </c>
      <c r="C1469" s="5">
        <v>121017</v>
      </c>
      <c r="D1469" s="6" t="s">
        <v>71</v>
      </c>
      <c r="E1469" s="25">
        <v>0</v>
      </c>
      <c r="F1469" s="26">
        <f>IFERROR(IF(VLOOKUP(C1469,水车基础信息!B$2:F$10,5,0)=0,"输入水车基础数据",VLOOKUP(C1469,水车基础信息!B$2:F$10,5,0)*E1469),"输入水车基础数据")</f>
        <v>0</v>
      </c>
      <c r="G1469" s="7" t="s">
        <v>60</v>
      </c>
      <c r="H1469" s="28"/>
      <c r="I1469" s="30"/>
      <c r="J1469" s="31" t="str">
        <f t="shared" si="171"/>
        <v>20235闽AU8195</v>
      </c>
    </row>
    <row r="1470" customFormat="1" ht="20.1" customHeight="1" spans="1:10">
      <c r="A1470" s="4">
        <f t="shared" si="176"/>
        <v>1469</v>
      </c>
      <c r="B1470" s="23">
        <v>45053</v>
      </c>
      <c r="C1470" s="5">
        <v>121017</v>
      </c>
      <c r="D1470" s="6" t="s">
        <v>71</v>
      </c>
      <c r="E1470" s="25">
        <v>3</v>
      </c>
      <c r="F1470" s="26">
        <f>IFERROR(IF(VLOOKUP(C1470,水车基础信息!B$2:F$10,5,0)=0,"输入水车基础数据",VLOOKUP(C1470,水车基础信息!B$2:F$10,5,0)*E1470),"输入水车基础数据")</f>
        <v>30.435</v>
      </c>
      <c r="G1470" s="7" t="s">
        <v>60</v>
      </c>
      <c r="H1470" s="28"/>
      <c r="I1470" s="30"/>
      <c r="J1470" s="31" t="str">
        <f t="shared" si="171"/>
        <v>20235闽AU8195</v>
      </c>
    </row>
    <row r="1471" customFormat="1" ht="20.1" customHeight="1" spans="1:10">
      <c r="A1471" s="4">
        <f t="shared" si="176"/>
        <v>1470</v>
      </c>
      <c r="B1471" s="23">
        <v>45054</v>
      </c>
      <c r="C1471" s="5">
        <v>121017</v>
      </c>
      <c r="D1471" s="6" t="s">
        <v>71</v>
      </c>
      <c r="E1471" s="25">
        <v>4</v>
      </c>
      <c r="F1471" s="26">
        <f>IFERROR(IF(VLOOKUP(C1471,水车基础信息!B$2:F$10,5,0)=0,"输入水车基础数据",VLOOKUP(C1471,水车基础信息!B$2:F$10,5,0)*E1471),"输入水车基础数据")</f>
        <v>40.58</v>
      </c>
      <c r="G1471" s="7" t="s">
        <v>60</v>
      </c>
      <c r="H1471" s="28"/>
      <c r="I1471" s="30" t="s">
        <v>673</v>
      </c>
      <c r="J1471" s="31" t="str">
        <f t="shared" si="171"/>
        <v>20235闽AU8195</v>
      </c>
    </row>
    <row r="1472" customFormat="1" ht="20.1" customHeight="1" spans="1:10">
      <c r="A1472" s="4">
        <f t="shared" si="176"/>
        <v>1471</v>
      </c>
      <c r="B1472" s="23">
        <v>45055</v>
      </c>
      <c r="C1472" s="5">
        <v>121017</v>
      </c>
      <c r="D1472" s="6" t="s">
        <v>71</v>
      </c>
      <c r="E1472" s="25">
        <v>0</v>
      </c>
      <c r="F1472" s="26">
        <f>IFERROR(IF(VLOOKUP(C1472,水车基础信息!B$2:F$10,5,0)=0,"输入水车基础数据",VLOOKUP(C1472,水车基础信息!B$2:F$10,5,0)*E1472),"输入水车基础数据")</f>
        <v>0</v>
      </c>
      <c r="G1472" s="7" t="s">
        <v>60</v>
      </c>
      <c r="H1472" s="28"/>
      <c r="I1472" s="30"/>
      <c r="J1472" s="31" t="str">
        <f t="shared" si="171"/>
        <v>20235闽AU8195</v>
      </c>
    </row>
    <row r="1473" customFormat="1" ht="20.1" customHeight="1" spans="1:10">
      <c r="A1473" s="4">
        <f t="shared" ref="A1473:A1482" si="177">ROW()-1</f>
        <v>1472</v>
      </c>
      <c r="B1473" s="23">
        <v>45056</v>
      </c>
      <c r="C1473" s="5">
        <v>121017</v>
      </c>
      <c r="D1473" s="6" t="s">
        <v>71</v>
      </c>
      <c r="E1473" s="25">
        <v>3</v>
      </c>
      <c r="F1473" s="26">
        <f>IFERROR(IF(VLOOKUP(C1473,水车基础信息!B$2:F$10,5,0)=0,"输入水车基础数据",VLOOKUP(C1473,水车基础信息!B$2:F$10,5,0)*E1473),"输入水车基础数据")</f>
        <v>30.435</v>
      </c>
      <c r="G1473" s="7" t="s">
        <v>60</v>
      </c>
      <c r="H1473" s="28"/>
      <c r="I1473" s="30"/>
      <c r="J1473" s="31" t="str">
        <f t="shared" si="171"/>
        <v>20235闽AU8195</v>
      </c>
    </row>
    <row r="1474" customFormat="1" ht="20.1" customHeight="1" spans="1:10">
      <c r="A1474" s="4">
        <f t="shared" si="177"/>
        <v>1473</v>
      </c>
      <c r="B1474" s="23">
        <v>45057</v>
      </c>
      <c r="C1474" s="5">
        <v>121017</v>
      </c>
      <c r="D1474" s="6" t="s">
        <v>71</v>
      </c>
      <c r="E1474" s="25">
        <v>2</v>
      </c>
      <c r="F1474" s="26">
        <f>IFERROR(IF(VLOOKUP(C1474,水车基础信息!B$2:F$10,5,0)=0,"输入水车基础数据",VLOOKUP(C1474,水车基础信息!B$2:F$10,5,0)*E1474),"输入水车基础数据")</f>
        <v>20.29</v>
      </c>
      <c r="G1474" s="7" t="s">
        <v>60</v>
      </c>
      <c r="H1474" s="28"/>
      <c r="I1474" s="30"/>
      <c r="J1474" s="31" t="str">
        <f t="shared" si="171"/>
        <v>20235闽AU8195</v>
      </c>
    </row>
    <row r="1475" customFormat="1" ht="20.1" customHeight="1" spans="1:10">
      <c r="A1475" s="4">
        <f t="shared" si="177"/>
        <v>1474</v>
      </c>
      <c r="B1475" s="23">
        <v>45058</v>
      </c>
      <c r="C1475" s="5">
        <v>121017</v>
      </c>
      <c r="D1475" s="6" t="s">
        <v>71</v>
      </c>
      <c r="E1475" s="25">
        <v>4</v>
      </c>
      <c r="F1475" s="26">
        <f>IFERROR(IF(VLOOKUP(C1475,水车基础信息!B$2:F$10,5,0)=0,"输入水车基础数据",VLOOKUP(C1475,水车基础信息!B$2:F$10,5,0)*E1475),"输入水车基础数据")</f>
        <v>40.58</v>
      </c>
      <c r="G1475" s="7" t="s">
        <v>60</v>
      </c>
      <c r="H1475" s="28"/>
      <c r="I1475" s="30" t="s">
        <v>673</v>
      </c>
      <c r="J1475" s="31" t="str">
        <f t="shared" si="171"/>
        <v>20235闽AU8195</v>
      </c>
    </row>
    <row r="1476" customFormat="1" ht="20.1" customHeight="1" spans="1:10">
      <c r="A1476" s="4">
        <f t="shared" si="177"/>
        <v>1475</v>
      </c>
      <c r="B1476" s="23">
        <v>45059</v>
      </c>
      <c r="C1476" s="5">
        <v>121017</v>
      </c>
      <c r="D1476" s="6" t="s">
        <v>71</v>
      </c>
      <c r="E1476" s="25">
        <v>2</v>
      </c>
      <c r="F1476" s="26">
        <f>IFERROR(IF(VLOOKUP(C1476,水车基础信息!B$2:F$10,5,0)=0,"输入水车基础数据",VLOOKUP(C1476,水车基础信息!B$2:F$10,5,0)*E1476),"输入水车基础数据")</f>
        <v>20.29</v>
      </c>
      <c r="G1476" s="7" t="s">
        <v>60</v>
      </c>
      <c r="H1476" s="28"/>
      <c r="I1476" s="30"/>
      <c r="J1476" s="31" t="str">
        <f t="shared" si="171"/>
        <v>20235闽AU8195</v>
      </c>
    </row>
    <row r="1477" customFormat="1" ht="20.1" customHeight="1" spans="1:10">
      <c r="A1477" s="4">
        <f t="shared" si="177"/>
        <v>1476</v>
      </c>
      <c r="B1477" s="23">
        <v>45060</v>
      </c>
      <c r="C1477" s="5">
        <v>121017</v>
      </c>
      <c r="D1477" s="6" t="s">
        <v>71</v>
      </c>
      <c r="E1477" s="25">
        <v>5</v>
      </c>
      <c r="F1477" s="26">
        <f>IFERROR(IF(VLOOKUP(C1477,水车基础信息!B$2:F$10,5,0)=0,"输入水车基础数据",VLOOKUP(C1477,水车基础信息!B$2:F$10,5,0)*E1477),"输入水车基础数据")</f>
        <v>50.725</v>
      </c>
      <c r="G1477" s="7" t="s">
        <v>60</v>
      </c>
      <c r="H1477" s="28"/>
      <c r="I1477" s="30" t="s">
        <v>673</v>
      </c>
      <c r="J1477" s="31" t="str">
        <f t="shared" si="171"/>
        <v>20235闽AU8195</v>
      </c>
    </row>
    <row r="1478" customFormat="1" ht="20.1" customHeight="1" spans="1:10">
      <c r="A1478" s="4">
        <f t="shared" si="177"/>
        <v>1477</v>
      </c>
      <c r="B1478" s="23">
        <v>45061</v>
      </c>
      <c r="C1478" s="5">
        <v>121017</v>
      </c>
      <c r="D1478" s="6" t="s">
        <v>71</v>
      </c>
      <c r="E1478" s="25">
        <v>3</v>
      </c>
      <c r="F1478" s="26">
        <f>IFERROR(IF(VLOOKUP(C1478,水车基础信息!B$2:F$10,5,0)=0,"输入水车基础数据",VLOOKUP(C1478,水车基础信息!B$2:F$10,5,0)*E1478),"输入水车基础数据")</f>
        <v>30.435</v>
      </c>
      <c r="G1478" s="7" t="s">
        <v>60</v>
      </c>
      <c r="H1478" s="28"/>
      <c r="I1478" s="30" t="s">
        <v>673</v>
      </c>
      <c r="J1478" s="31" t="str">
        <f t="shared" si="171"/>
        <v>20235闽AU8195</v>
      </c>
    </row>
    <row r="1479" customFormat="1" ht="20.1" customHeight="1" spans="1:10">
      <c r="A1479" s="4">
        <f t="shared" si="177"/>
        <v>1478</v>
      </c>
      <c r="B1479" s="23">
        <v>45062</v>
      </c>
      <c r="C1479" s="5">
        <v>121017</v>
      </c>
      <c r="D1479" s="6" t="s">
        <v>71</v>
      </c>
      <c r="E1479" s="25">
        <v>3</v>
      </c>
      <c r="F1479" s="26">
        <f>IFERROR(IF(VLOOKUP(C1479,水车基础信息!B$2:F$10,5,0)=0,"输入水车基础数据",VLOOKUP(C1479,水车基础信息!B$2:F$10,5,0)*E1479),"输入水车基础数据")</f>
        <v>30.435</v>
      </c>
      <c r="G1479" s="7" t="s">
        <v>60</v>
      </c>
      <c r="H1479" s="28"/>
      <c r="I1479" s="30"/>
      <c r="J1479" s="31" t="str">
        <f t="shared" si="171"/>
        <v>20235闽AU8195</v>
      </c>
    </row>
    <row r="1480" customFormat="1" ht="20.1" customHeight="1" spans="1:10">
      <c r="A1480" s="4">
        <f t="shared" si="177"/>
        <v>1479</v>
      </c>
      <c r="B1480" s="23">
        <v>45063</v>
      </c>
      <c r="C1480" s="5">
        <v>121017</v>
      </c>
      <c r="D1480" s="6" t="s">
        <v>71</v>
      </c>
      <c r="E1480" s="25">
        <v>3</v>
      </c>
      <c r="F1480" s="26">
        <f>IFERROR(IF(VLOOKUP(C1480,水车基础信息!B$2:F$10,5,0)=0,"输入水车基础数据",VLOOKUP(C1480,水车基础信息!B$2:F$10,5,0)*E1480),"输入水车基础数据")</f>
        <v>30.435</v>
      </c>
      <c r="G1480" s="7" t="s">
        <v>60</v>
      </c>
      <c r="H1480" s="28"/>
      <c r="I1480" s="30" t="s">
        <v>680</v>
      </c>
      <c r="J1480" s="31" t="str">
        <f t="shared" si="171"/>
        <v>20235闽AU8195</v>
      </c>
    </row>
    <row r="1481" customFormat="1" ht="20.1" customHeight="1" spans="1:10">
      <c r="A1481" s="4">
        <f t="shared" si="177"/>
        <v>1480</v>
      </c>
      <c r="B1481" s="23">
        <v>45064</v>
      </c>
      <c r="C1481" s="5">
        <v>121017</v>
      </c>
      <c r="D1481" s="6" t="s">
        <v>71</v>
      </c>
      <c r="E1481" s="25">
        <v>2</v>
      </c>
      <c r="F1481" s="26">
        <f>IFERROR(IF(VLOOKUP(C1481,水车基础信息!B$2:F$10,5,0)=0,"输入水车基础数据",VLOOKUP(C1481,水车基础信息!B$2:F$10,5,0)*E1481),"输入水车基础数据")</f>
        <v>20.29</v>
      </c>
      <c r="G1481" s="7" t="s">
        <v>60</v>
      </c>
      <c r="H1481" s="28"/>
      <c r="I1481" s="30"/>
      <c r="J1481" s="31" t="str">
        <f t="shared" si="171"/>
        <v>20235闽AU8195</v>
      </c>
    </row>
    <row r="1482" customFormat="1" ht="20.1" customHeight="1" spans="1:10">
      <c r="A1482" s="4">
        <f t="shared" si="177"/>
        <v>1481</v>
      </c>
      <c r="B1482" s="23">
        <v>45065</v>
      </c>
      <c r="C1482" s="5">
        <v>121017</v>
      </c>
      <c r="D1482" s="6" t="s">
        <v>71</v>
      </c>
      <c r="E1482" s="25">
        <v>2</v>
      </c>
      <c r="F1482" s="26">
        <f>IFERROR(IF(VLOOKUP(C1482,水车基础信息!B$2:F$10,5,0)=0,"输入水车基础数据",VLOOKUP(C1482,水车基础信息!B$2:F$10,5,0)*E1482),"输入水车基础数据")</f>
        <v>20.29</v>
      </c>
      <c r="G1482" s="7" t="s">
        <v>60</v>
      </c>
      <c r="H1482" s="28"/>
      <c r="I1482" s="30"/>
      <c r="J1482" s="31" t="str">
        <f t="shared" si="171"/>
        <v>20235闽AU8195</v>
      </c>
    </row>
    <row r="1483" customFormat="1" ht="20.1" customHeight="1" spans="1:10">
      <c r="A1483" s="4">
        <f t="shared" ref="A1483:A1492" si="178">ROW()-1</f>
        <v>1482</v>
      </c>
      <c r="B1483" s="23">
        <v>45066</v>
      </c>
      <c r="C1483" s="5">
        <v>121017</v>
      </c>
      <c r="D1483" s="6" t="s">
        <v>71</v>
      </c>
      <c r="E1483" s="25">
        <v>2</v>
      </c>
      <c r="F1483" s="26">
        <f>IFERROR(IF(VLOOKUP(C1483,水车基础信息!B$2:F$10,5,0)=0,"输入水车基础数据",VLOOKUP(C1483,水车基础信息!B$2:F$10,5,0)*E1483),"输入水车基础数据")</f>
        <v>20.29</v>
      </c>
      <c r="G1483" s="7" t="s">
        <v>60</v>
      </c>
      <c r="H1483" s="28"/>
      <c r="I1483" s="30"/>
      <c r="J1483" s="31" t="str">
        <f t="shared" ref="J1483:J1503" si="179">YEAR(B1483)&amp;MONTH(B1483)&amp;D1483</f>
        <v>20235闽AU8195</v>
      </c>
    </row>
    <row r="1484" customFormat="1" ht="20.1" customHeight="1" spans="1:10">
      <c r="A1484" s="4">
        <f t="shared" si="178"/>
        <v>1483</v>
      </c>
      <c r="B1484" s="23">
        <v>45067</v>
      </c>
      <c r="C1484" s="5">
        <v>121017</v>
      </c>
      <c r="D1484" s="6" t="s">
        <v>71</v>
      </c>
      <c r="E1484" s="25">
        <v>2</v>
      </c>
      <c r="F1484" s="26">
        <f>IFERROR(IF(VLOOKUP(C1484,水车基础信息!B$2:F$10,5,0)=0,"输入水车基础数据",VLOOKUP(C1484,水车基础信息!B$2:F$10,5,0)*E1484),"输入水车基础数据")</f>
        <v>20.29</v>
      </c>
      <c r="G1484" s="7" t="s">
        <v>60</v>
      </c>
      <c r="H1484" s="28"/>
      <c r="I1484" s="30"/>
      <c r="J1484" s="31" t="str">
        <f t="shared" si="179"/>
        <v>20235闽AU8195</v>
      </c>
    </row>
    <row r="1485" customFormat="1" ht="20.1" customHeight="1" spans="1:10">
      <c r="A1485" s="4">
        <f t="shared" si="178"/>
        <v>1484</v>
      </c>
      <c r="B1485" s="23">
        <v>45068</v>
      </c>
      <c r="C1485" s="5">
        <v>121017</v>
      </c>
      <c r="D1485" s="6" t="s">
        <v>71</v>
      </c>
      <c r="E1485" s="25">
        <v>3</v>
      </c>
      <c r="F1485" s="26">
        <f>IFERROR(IF(VLOOKUP(C1485,水车基础信息!B$2:F$10,5,0)=0,"输入水车基础数据",VLOOKUP(C1485,水车基础信息!B$2:F$10,5,0)*E1485),"输入水车基础数据")</f>
        <v>30.435</v>
      </c>
      <c r="G1485" s="7" t="s">
        <v>60</v>
      </c>
      <c r="H1485" s="28"/>
      <c r="I1485" s="30" t="s">
        <v>673</v>
      </c>
      <c r="J1485" s="31" t="str">
        <f t="shared" si="179"/>
        <v>20235闽AU8195</v>
      </c>
    </row>
    <row r="1486" customFormat="1" ht="20.1" customHeight="1" spans="1:10">
      <c r="A1486" s="4">
        <f t="shared" si="178"/>
        <v>1485</v>
      </c>
      <c r="B1486" s="23">
        <v>45069</v>
      </c>
      <c r="C1486" s="5">
        <v>121017</v>
      </c>
      <c r="D1486" s="6" t="s">
        <v>71</v>
      </c>
      <c r="E1486" s="25">
        <v>3</v>
      </c>
      <c r="F1486" s="26">
        <f>IFERROR(IF(VLOOKUP(C1486,水车基础信息!B$2:F$10,5,0)=0,"输入水车基础数据",VLOOKUP(C1486,水车基础信息!B$2:F$10,5,0)*E1486),"输入水车基础数据")</f>
        <v>30.435</v>
      </c>
      <c r="G1486" s="7" t="s">
        <v>60</v>
      </c>
      <c r="H1486" s="28"/>
      <c r="I1486" s="30" t="s">
        <v>673</v>
      </c>
      <c r="J1486" s="31" t="str">
        <f t="shared" si="179"/>
        <v>20235闽AU8195</v>
      </c>
    </row>
    <row r="1487" customFormat="1" ht="20.1" customHeight="1" spans="1:10">
      <c r="A1487" s="4">
        <f t="shared" si="178"/>
        <v>1486</v>
      </c>
      <c r="B1487" s="23">
        <v>45070</v>
      </c>
      <c r="C1487" s="5">
        <v>121017</v>
      </c>
      <c r="D1487" s="6" t="s">
        <v>71</v>
      </c>
      <c r="E1487" s="25">
        <v>0</v>
      </c>
      <c r="F1487" s="26">
        <f>IFERROR(IF(VLOOKUP(C1487,水车基础信息!B$2:F$10,5,0)=0,"输入水车基础数据",VLOOKUP(C1487,水车基础信息!B$2:F$10,5,0)*E1487),"输入水车基础数据")</f>
        <v>0</v>
      </c>
      <c r="G1487" s="7" t="s">
        <v>60</v>
      </c>
      <c r="H1487" s="28"/>
      <c r="J1487" s="31" t="str">
        <f t="shared" si="179"/>
        <v>20235闽AU8195</v>
      </c>
    </row>
    <row r="1488" customFormat="1" ht="20.1" customHeight="1" spans="1:10">
      <c r="A1488" s="4">
        <f t="shared" si="178"/>
        <v>1487</v>
      </c>
      <c r="B1488" s="23">
        <v>45071</v>
      </c>
      <c r="C1488" s="5">
        <v>121017</v>
      </c>
      <c r="D1488" s="6" t="s">
        <v>71</v>
      </c>
      <c r="E1488" s="25">
        <v>3</v>
      </c>
      <c r="F1488" s="26">
        <f>IFERROR(IF(VLOOKUP(C1488,水车基础信息!B$2:F$10,5,0)=0,"输入水车基础数据",VLOOKUP(C1488,水车基础信息!B$2:F$10,5,0)*E1488),"输入水车基础数据")</f>
        <v>30.435</v>
      </c>
      <c r="G1488" s="7" t="s">
        <v>60</v>
      </c>
      <c r="H1488" s="28"/>
      <c r="I1488" s="30" t="s">
        <v>673</v>
      </c>
      <c r="J1488" s="31" t="str">
        <f t="shared" si="179"/>
        <v>20235闽AU8195</v>
      </c>
    </row>
    <row r="1489" customFormat="1" ht="20.1" customHeight="1" spans="1:10">
      <c r="A1489" s="4">
        <f t="shared" si="178"/>
        <v>1488</v>
      </c>
      <c r="B1489" s="23">
        <v>45072</v>
      </c>
      <c r="C1489" s="5">
        <v>121017</v>
      </c>
      <c r="D1489" s="6" t="s">
        <v>71</v>
      </c>
      <c r="E1489" s="25">
        <v>3</v>
      </c>
      <c r="F1489" s="26">
        <f>IFERROR(IF(VLOOKUP(C1489,水车基础信息!B$2:F$10,5,0)=0,"输入水车基础数据",VLOOKUP(C1489,水车基础信息!B$2:F$10,5,0)*E1489),"输入水车基础数据")</f>
        <v>30.435</v>
      </c>
      <c r="G1489" s="7" t="s">
        <v>60</v>
      </c>
      <c r="H1489" s="28"/>
      <c r="I1489" s="30" t="s">
        <v>673</v>
      </c>
      <c r="J1489" s="31" t="str">
        <f t="shared" si="179"/>
        <v>20235闽AU8195</v>
      </c>
    </row>
    <row r="1490" customFormat="1" ht="20.1" customHeight="1" spans="1:10">
      <c r="A1490" s="4">
        <f t="shared" si="178"/>
        <v>1489</v>
      </c>
      <c r="B1490" s="23">
        <v>45073</v>
      </c>
      <c r="C1490" s="5">
        <v>121017</v>
      </c>
      <c r="D1490" s="6" t="s">
        <v>71</v>
      </c>
      <c r="E1490" s="25">
        <v>3</v>
      </c>
      <c r="F1490" s="26">
        <f>IFERROR(IF(VLOOKUP(C1490,水车基础信息!B$2:F$10,5,0)=0,"输入水车基础数据",VLOOKUP(C1490,水车基础信息!B$2:F$10,5,0)*E1490),"输入水车基础数据")</f>
        <v>30.435</v>
      </c>
      <c r="G1490" s="7" t="s">
        <v>60</v>
      </c>
      <c r="H1490" s="28"/>
      <c r="I1490" s="30"/>
      <c r="J1490" s="31" t="str">
        <f t="shared" si="179"/>
        <v>20235闽AU8195</v>
      </c>
    </row>
    <row r="1491" customFormat="1" ht="20.1" customHeight="1" spans="1:10">
      <c r="A1491" s="4">
        <f t="shared" si="178"/>
        <v>1490</v>
      </c>
      <c r="B1491" s="23">
        <v>45074</v>
      </c>
      <c r="C1491" s="5">
        <v>121017</v>
      </c>
      <c r="D1491" s="6" t="s">
        <v>71</v>
      </c>
      <c r="E1491" s="25">
        <v>3</v>
      </c>
      <c r="F1491" s="26">
        <f>IFERROR(IF(VLOOKUP(C1491,水车基础信息!B$2:F$10,5,0)=0,"输入水车基础数据",VLOOKUP(C1491,水车基础信息!B$2:F$10,5,0)*E1491),"输入水车基础数据")</f>
        <v>30.435</v>
      </c>
      <c r="G1491" s="7" t="s">
        <v>60</v>
      </c>
      <c r="H1491" s="28"/>
      <c r="I1491" s="30" t="s">
        <v>673</v>
      </c>
      <c r="J1491" s="31" t="str">
        <f t="shared" si="179"/>
        <v>20235闽AU8195</v>
      </c>
    </row>
    <row r="1492" customFormat="1" ht="20.1" customHeight="1" spans="1:10">
      <c r="A1492" s="4">
        <f t="shared" si="178"/>
        <v>1491</v>
      </c>
      <c r="B1492" s="23">
        <v>45075</v>
      </c>
      <c r="C1492" s="5">
        <v>121017</v>
      </c>
      <c r="D1492" s="6" t="s">
        <v>71</v>
      </c>
      <c r="E1492" s="25">
        <v>2</v>
      </c>
      <c r="F1492" s="26">
        <f>IFERROR(IF(VLOOKUP(C1492,水车基础信息!B$2:F$10,5,0)=0,"输入水车基础数据",VLOOKUP(C1492,水车基础信息!B$2:F$10,5,0)*E1492),"输入水车基础数据")</f>
        <v>20.29</v>
      </c>
      <c r="G1492" s="7" t="s">
        <v>60</v>
      </c>
      <c r="H1492" s="28"/>
      <c r="I1492" s="30"/>
      <c r="J1492" s="31" t="str">
        <f t="shared" si="179"/>
        <v>20235闽AU8195</v>
      </c>
    </row>
    <row r="1493" customFormat="1" ht="20.1" customHeight="1" spans="1:10">
      <c r="A1493" s="4">
        <f t="shared" ref="A1493:A1502" si="180">ROW()-1</f>
        <v>1492</v>
      </c>
      <c r="B1493" s="23">
        <v>45076</v>
      </c>
      <c r="C1493" s="5">
        <v>121017</v>
      </c>
      <c r="D1493" s="6" t="s">
        <v>71</v>
      </c>
      <c r="E1493" s="25">
        <v>3</v>
      </c>
      <c r="F1493" s="26">
        <f>IFERROR(IF(VLOOKUP(C1493,水车基础信息!B$2:F$10,5,0)=0,"输入水车基础数据",VLOOKUP(C1493,水车基础信息!B$2:F$10,5,0)*E1493),"输入水车基础数据")</f>
        <v>30.435</v>
      </c>
      <c r="G1493" s="7" t="s">
        <v>60</v>
      </c>
      <c r="H1493" s="28"/>
      <c r="J1493" s="31" t="str">
        <f t="shared" si="179"/>
        <v>20235闽AU8195</v>
      </c>
    </row>
    <row r="1494" customFormat="1" ht="20.1" customHeight="1" spans="1:10">
      <c r="A1494" s="4">
        <f t="shared" si="180"/>
        <v>1493</v>
      </c>
      <c r="B1494" s="23">
        <v>45077</v>
      </c>
      <c r="C1494" s="5">
        <v>121017</v>
      </c>
      <c r="D1494" s="6" t="s">
        <v>71</v>
      </c>
      <c r="E1494" s="25">
        <v>3</v>
      </c>
      <c r="F1494" s="26">
        <f>IFERROR(IF(VLOOKUP(C1494,水车基础信息!B$2:F$10,5,0)=0,"输入水车基础数据",VLOOKUP(C1494,水车基础信息!B$2:F$10,5,0)*E1494),"输入水车基础数据")</f>
        <v>30.435</v>
      </c>
      <c r="G1494" s="7" t="s">
        <v>60</v>
      </c>
      <c r="H1494" s="28"/>
      <c r="I1494" s="30" t="s">
        <v>671</v>
      </c>
      <c r="J1494" s="31" t="str">
        <f t="shared" si="179"/>
        <v>20235闽AU8195</v>
      </c>
    </row>
    <row r="1495" customFormat="1" ht="20.1" customHeight="1" spans="1:10">
      <c r="A1495" s="4">
        <f t="shared" si="180"/>
        <v>1494</v>
      </c>
      <c r="B1495" s="23">
        <v>45047</v>
      </c>
      <c r="C1495" s="34">
        <v>121019</v>
      </c>
      <c r="D1495" s="32" t="s">
        <v>72</v>
      </c>
      <c r="E1495" s="25">
        <v>6</v>
      </c>
      <c r="F1495" s="26">
        <f>IFERROR(IF(VLOOKUP(C1495,水车基础信息!B$2:F$10,5,0)=0,"输入水车基础数据",VLOOKUP(C1495,水车基础信息!B$2:F$10,5,0)*E1495),"输入水车基础数据")</f>
        <v>60.87</v>
      </c>
      <c r="G1495" s="33" t="s">
        <v>73</v>
      </c>
      <c r="H1495" s="28"/>
      <c r="I1495" s="30"/>
      <c r="J1495" s="31" t="str">
        <f t="shared" si="179"/>
        <v>20235闽AU9653</v>
      </c>
    </row>
    <row r="1496" customFormat="1" ht="20.1" customHeight="1" spans="1:10">
      <c r="A1496" s="4">
        <f t="shared" si="180"/>
        <v>1495</v>
      </c>
      <c r="B1496" s="23">
        <v>45048</v>
      </c>
      <c r="C1496" s="34">
        <v>121020</v>
      </c>
      <c r="D1496" s="32" t="s">
        <v>72</v>
      </c>
      <c r="E1496" s="25">
        <v>5</v>
      </c>
      <c r="F1496" s="26">
        <f>IFERROR(IF(VLOOKUP(C1496,水车基础信息!B$2:F$10,5,0)=0,"输入水车基础数据",VLOOKUP(C1496,水车基础信息!B$2:F$10,5,0)*E1496),"输入水车基础数据")</f>
        <v>50.725</v>
      </c>
      <c r="G1496" s="33" t="s">
        <v>73</v>
      </c>
      <c r="H1496" s="28"/>
      <c r="I1496" s="30"/>
      <c r="J1496" s="31" t="str">
        <f t="shared" si="179"/>
        <v>20235闽AU9653</v>
      </c>
    </row>
    <row r="1497" customFormat="1" ht="20.1" customHeight="1" spans="1:10">
      <c r="A1497" s="4">
        <f t="shared" si="180"/>
        <v>1496</v>
      </c>
      <c r="B1497" s="23">
        <v>45049</v>
      </c>
      <c r="C1497" s="34">
        <v>121021</v>
      </c>
      <c r="D1497" s="32" t="s">
        <v>72</v>
      </c>
      <c r="E1497" s="25">
        <v>5</v>
      </c>
      <c r="F1497" s="26">
        <f>IFERROR(IF(VLOOKUP(C1497,水车基础信息!B$2:F$10,5,0)=0,"输入水车基础数据",VLOOKUP(C1497,水车基础信息!B$2:F$10,5,0)*E1497),"输入水车基础数据")</f>
        <v>50.725</v>
      </c>
      <c r="G1497" s="33" t="s">
        <v>73</v>
      </c>
      <c r="H1497" s="28"/>
      <c r="I1497" s="30"/>
      <c r="J1497" s="31" t="str">
        <f t="shared" si="179"/>
        <v>20235闽AU9653</v>
      </c>
    </row>
    <row r="1498" customFormat="1" ht="20.1" customHeight="1" spans="1:10">
      <c r="A1498" s="4">
        <f t="shared" si="180"/>
        <v>1497</v>
      </c>
      <c r="B1498" s="23">
        <v>45050</v>
      </c>
      <c r="C1498" s="34">
        <v>121019</v>
      </c>
      <c r="D1498" s="32" t="s">
        <v>72</v>
      </c>
      <c r="E1498" s="25">
        <v>7</v>
      </c>
      <c r="F1498" s="26">
        <f>IFERROR(IF(VLOOKUP(C1498,水车基础信息!B$2:F$10,5,0)=0,"输入水车基础数据",VLOOKUP(C1498,水车基础信息!B$2:F$10,5,0)*E1498),"输入水车基础数据")</f>
        <v>71.015</v>
      </c>
      <c r="G1498" s="33" t="s">
        <v>73</v>
      </c>
      <c r="H1498" s="28"/>
      <c r="I1498" s="30" t="s">
        <v>673</v>
      </c>
      <c r="J1498" s="31" t="str">
        <f t="shared" si="179"/>
        <v>20235闽AU9653</v>
      </c>
    </row>
    <row r="1499" customFormat="1" ht="20.1" customHeight="1" spans="1:10">
      <c r="A1499" s="4">
        <f t="shared" si="180"/>
        <v>1498</v>
      </c>
      <c r="B1499" s="23">
        <v>45051</v>
      </c>
      <c r="C1499" s="34">
        <v>121019</v>
      </c>
      <c r="D1499" s="32" t="s">
        <v>72</v>
      </c>
      <c r="E1499" s="25">
        <v>6</v>
      </c>
      <c r="F1499" s="26">
        <f>IFERROR(IF(VLOOKUP(C1499,水车基础信息!B$2:F$10,5,0)=0,"输入水车基础数据",VLOOKUP(C1499,水车基础信息!B$2:F$10,5,0)*E1499),"输入水车基础数据")</f>
        <v>60.87</v>
      </c>
      <c r="G1499" s="33" t="s">
        <v>73</v>
      </c>
      <c r="H1499" s="28"/>
      <c r="I1499" s="30" t="s">
        <v>673</v>
      </c>
      <c r="J1499" s="31" t="str">
        <f t="shared" si="179"/>
        <v>20235闽AU9653</v>
      </c>
    </row>
    <row r="1500" customFormat="1" ht="20.1" customHeight="1" spans="1:10">
      <c r="A1500" s="4">
        <f t="shared" si="180"/>
        <v>1499</v>
      </c>
      <c r="B1500" s="23">
        <v>45052</v>
      </c>
      <c r="C1500" s="34">
        <v>121019</v>
      </c>
      <c r="D1500" s="32" t="s">
        <v>72</v>
      </c>
      <c r="E1500" s="25">
        <v>5</v>
      </c>
      <c r="F1500" s="26">
        <f>IFERROR(IF(VLOOKUP(C1500,水车基础信息!B$2:F$10,5,0)=0,"输入水车基础数据",VLOOKUP(C1500,水车基础信息!B$2:F$10,5,0)*E1500),"输入水车基础数据")</f>
        <v>50.725</v>
      </c>
      <c r="G1500" s="33" t="s">
        <v>73</v>
      </c>
      <c r="H1500" s="28"/>
      <c r="I1500" s="30"/>
      <c r="J1500" s="31" t="str">
        <f t="shared" si="179"/>
        <v>20235闽AU9653</v>
      </c>
    </row>
    <row r="1501" customFormat="1" ht="20.1" customHeight="1" spans="1:10">
      <c r="A1501" s="4">
        <f t="shared" si="180"/>
        <v>1500</v>
      </c>
      <c r="B1501" s="23">
        <v>45053</v>
      </c>
      <c r="C1501" s="34">
        <v>121019</v>
      </c>
      <c r="D1501" s="32" t="s">
        <v>72</v>
      </c>
      <c r="E1501" s="25">
        <v>3</v>
      </c>
      <c r="F1501" s="26">
        <f>IFERROR(IF(VLOOKUP(C1501,水车基础信息!B$2:F$10,5,0)=0,"输入水车基础数据",VLOOKUP(C1501,水车基础信息!B$2:F$10,5,0)*E1501),"输入水车基础数据")</f>
        <v>30.435</v>
      </c>
      <c r="G1501" s="33" t="s">
        <v>73</v>
      </c>
      <c r="H1501" s="28"/>
      <c r="I1501" s="30"/>
      <c r="J1501" s="31" t="str">
        <f t="shared" si="179"/>
        <v>20235闽AU9653</v>
      </c>
    </row>
    <row r="1502" customFormat="1" ht="20.1" customHeight="1" spans="1:10">
      <c r="A1502" s="4">
        <f t="shared" si="180"/>
        <v>1501</v>
      </c>
      <c r="B1502" s="23">
        <v>45054</v>
      </c>
      <c r="C1502" s="34">
        <v>121019</v>
      </c>
      <c r="D1502" s="32" t="s">
        <v>72</v>
      </c>
      <c r="E1502" s="25">
        <v>3</v>
      </c>
      <c r="F1502" s="26">
        <f>IFERROR(IF(VLOOKUP(C1502,水车基础信息!B$2:F$10,5,0)=0,"输入水车基础数据",VLOOKUP(C1502,水车基础信息!B$2:F$10,5,0)*E1502),"输入水车基础数据")</f>
        <v>30.435</v>
      </c>
      <c r="G1502" s="33" t="s">
        <v>73</v>
      </c>
      <c r="H1502" s="28"/>
      <c r="I1502" s="30"/>
      <c r="J1502" s="31" t="str">
        <f t="shared" si="179"/>
        <v>20235闽AU9653</v>
      </c>
    </row>
    <row r="1503" customFormat="1" ht="20.1" customHeight="1" spans="1:10">
      <c r="A1503" s="4">
        <f t="shared" ref="A1503:A1512" si="181">ROW()-1</f>
        <v>1502</v>
      </c>
      <c r="B1503" s="23">
        <v>45055</v>
      </c>
      <c r="C1503" s="34">
        <v>121019</v>
      </c>
      <c r="D1503" s="32" t="s">
        <v>72</v>
      </c>
      <c r="E1503" s="25">
        <v>6</v>
      </c>
      <c r="F1503" s="26">
        <f>IFERROR(IF(VLOOKUP(C1503,水车基础信息!B$2:F$10,5,0)=0,"输入水车基础数据",VLOOKUP(C1503,水车基础信息!B$2:F$10,5,0)*E1503),"输入水车基础数据")</f>
        <v>60.87</v>
      </c>
      <c r="G1503" s="33" t="s">
        <v>73</v>
      </c>
      <c r="H1503" s="28"/>
      <c r="I1503" s="30"/>
      <c r="J1503" s="31" t="str">
        <f t="shared" si="179"/>
        <v>20235闽AU9653</v>
      </c>
    </row>
    <row r="1504" customFormat="1" ht="20.1" customHeight="1" spans="1:10">
      <c r="A1504" s="4">
        <f t="shared" si="181"/>
        <v>1503</v>
      </c>
      <c r="B1504" s="23">
        <v>45056</v>
      </c>
      <c r="C1504" s="34">
        <v>121019</v>
      </c>
      <c r="D1504" s="32" t="s">
        <v>72</v>
      </c>
      <c r="E1504" s="25">
        <v>6</v>
      </c>
      <c r="F1504" s="26">
        <f>IFERROR(IF(VLOOKUP(C1504,水车基础信息!B$2:F$10,5,0)=0,"输入水车基础数据",VLOOKUP(C1504,水车基础信息!B$2:F$10,5,0)*E1504),"输入水车基础数据")</f>
        <v>60.87</v>
      </c>
      <c r="G1504" s="33" t="s">
        <v>73</v>
      </c>
      <c r="H1504" s="28"/>
      <c r="I1504" s="30"/>
      <c r="J1504" s="31" t="str">
        <f t="shared" ref="J1504:J1567" si="182">YEAR(B1504)&amp;MONTH(B1504)&amp;D1504</f>
        <v>20235闽AU9653</v>
      </c>
    </row>
    <row r="1505" customFormat="1" ht="20.1" customHeight="1" spans="1:10">
      <c r="A1505" s="4">
        <f t="shared" si="181"/>
        <v>1504</v>
      </c>
      <c r="B1505" s="23">
        <v>45057</v>
      </c>
      <c r="C1505" s="34">
        <v>121019</v>
      </c>
      <c r="D1505" s="32" t="s">
        <v>72</v>
      </c>
      <c r="E1505" s="25">
        <v>6</v>
      </c>
      <c r="F1505" s="26">
        <f>IFERROR(IF(VLOOKUP(C1505,水车基础信息!B$2:F$10,5,0)=0,"输入水车基础数据",VLOOKUP(C1505,水车基础信息!B$2:F$10,5,0)*E1505),"输入水车基础数据")</f>
        <v>60.87</v>
      </c>
      <c r="G1505" s="33" t="s">
        <v>73</v>
      </c>
      <c r="H1505" s="28"/>
      <c r="I1505" s="30" t="s">
        <v>680</v>
      </c>
      <c r="J1505" s="31" t="str">
        <f t="shared" si="182"/>
        <v>20235闽AU9653</v>
      </c>
    </row>
    <row r="1506" customFormat="1" ht="20.1" customHeight="1" spans="1:10">
      <c r="A1506" s="4">
        <f t="shared" si="181"/>
        <v>1505</v>
      </c>
      <c r="B1506" s="23">
        <v>45058</v>
      </c>
      <c r="C1506" s="34">
        <v>121019</v>
      </c>
      <c r="D1506" s="32" t="s">
        <v>72</v>
      </c>
      <c r="E1506" s="25">
        <v>6</v>
      </c>
      <c r="F1506" s="26">
        <f>IFERROR(IF(VLOOKUP(C1506,水车基础信息!B$2:F$10,5,0)=0,"输入水车基础数据",VLOOKUP(C1506,水车基础信息!B$2:F$10,5,0)*E1506),"输入水车基础数据")</f>
        <v>60.87</v>
      </c>
      <c r="G1506" s="33" t="s">
        <v>73</v>
      </c>
      <c r="H1506" s="28"/>
      <c r="I1506" s="30" t="s">
        <v>673</v>
      </c>
      <c r="J1506" s="31" t="str">
        <f t="shared" si="182"/>
        <v>20235闽AU9653</v>
      </c>
    </row>
    <row r="1507" customFormat="1" ht="20.1" customHeight="1" spans="1:10">
      <c r="A1507" s="4">
        <f t="shared" si="181"/>
        <v>1506</v>
      </c>
      <c r="B1507" s="23">
        <v>45059</v>
      </c>
      <c r="C1507" s="34">
        <v>121019</v>
      </c>
      <c r="D1507" s="32" t="s">
        <v>72</v>
      </c>
      <c r="E1507" s="25">
        <v>6</v>
      </c>
      <c r="F1507" s="26">
        <f>IFERROR(IF(VLOOKUP(C1507,水车基础信息!B$2:F$10,5,0)=0,"输入水车基础数据",VLOOKUP(C1507,水车基础信息!B$2:F$10,5,0)*E1507),"输入水车基础数据")</f>
        <v>60.87</v>
      </c>
      <c r="G1507" s="33" t="s">
        <v>73</v>
      </c>
      <c r="H1507" s="28"/>
      <c r="I1507" s="30"/>
      <c r="J1507" s="31" t="str">
        <f t="shared" si="182"/>
        <v>20235闽AU9653</v>
      </c>
    </row>
    <row r="1508" customFormat="1" ht="20.1" customHeight="1" spans="1:10">
      <c r="A1508" s="4">
        <f t="shared" si="181"/>
        <v>1507</v>
      </c>
      <c r="B1508" s="23">
        <v>45060</v>
      </c>
      <c r="C1508" s="34">
        <v>121019</v>
      </c>
      <c r="D1508" s="32" t="s">
        <v>72</v>
      </c>
      <c r="E1508" s="25">
        <v>6</v>
      </c>
      <c r="F1508" s="26">
        <f>IFERROR(IF(VLOOKUP(C1508,水车基础信息!B$2:F$10,5,0)=0,"输入水车基础数据",VLOOKUP(C1508,水车基础信息!B$2:F$10,5,0)*E1508),"输入水车基础数据")</f>
        <v>60.87</v>
      </c>
      <c r="G1508" s="33" t="s">
        <v>73</v>
      </c>
      <c r="H1508" s="28"/>
      <c r="I1508" s="30"/>
      <c r="J1508" s="31" t="str">
        <f t="shared" si="182"/>
        <v>20235闽AU9653</v>
      </c>
    </row>
    <row r="1509" customFormat="1" ht="20.1" customHeight="1" spans="1:10">
      <c r="A1509" s="4">
        <f t="shared" si="181"/>
        <v>1508</v>
      </c>
      <c r="B1509" s="23">
        <v>45061</v>
      </c>
      <c r="C1509" s="34">
        <v>121019</v>
      </c>
      <c r="D1509" s="32" t="s">
        <v>72</v>
      </c>
      <c r="E1509" s="25">
        <v>7</v>
      </c>
      <c r="F1509" s="26">
        <f>IFERROR(IF(VLOOKUP(C1509,水车基础信息!B$2:F$10,5,0)=0,"输入水车基础数据",VLOOKUP(C1509,水车基础信息!B$2:F$10,5,0)*E1509),"输入水车基础数据")</f>
        <v>71.015</v>
      </c>
      <c r="G1509" s="33" t="s">
        <v>73</v>
      </c>
      <c r="H1509" s="28"/>
      <c r="I1509" s="30" t="s">
        <v>673</v>
      </c>
      <c r="J1509" s="31" t="str">
        <f t="shared" si="182"/>
        <v>20235闽AU9653</v>
      </c>
    </row>
    <row r="1510" customFormat="1" ht="20.1" customHeight="1" spans="1:10">
      <c r="A1510" s="4">
        <f t="shared" si="181"/>
        <v>1509</v>
      </c>
      <c r="B1510" s="23">
        <v>45062</v>
      </c>
      <c r="C1510" s="34">
        <v>121019</v>
      </c>
      <c r="D1510" s="32" t="s">
        <v>72</v>
      </c>
      <c r="E1510" s="25">
        <v>7</v>
      </c>
      <c r="F1510" s="26">
        <f>IFERROR(IF(VLOOKUP(C1510,水车基础信息!B$2:F$10,5,0)=0,"输入水车基础数据",VLOOKUP(C1510,水车基础信息!B$2:F$10,5,0)*E1510),"输入水车基础数据")</f>
        <v>71.015</v>
      </c>
      <c r="G1510" s="33" t="s">
        <v>73</v>
      </c>
      <c r="H1510" s="28"/>
      <c r="I1510" s="30"/>
      <c r="J1510" s="31" t="str">
        <f t="shared" si="182"/>
        <v>20235闽AU9653</v>
      </c>
    </row>
    <row r="1511" customFormat="1" ht="20.1" customHeight="1" spans="1:10">
      <c r="A1511" s="4">
        <f t="shared" si="181"/>
        <v>1510</v>
      </c>
      <c r="B1511" s="23">
        <v>45063</v>
      </c>
      <c r="C1511" s="34">
        <v>121019</v>
      </c>
      <c r="D1511" s="32" t="s">
        <v>72</v>
      </c>
      <c r="E1511" s="25">
        <v>6</v>
      </c>
      <c r="F1511" s="26">
        <f>IFERROR(IF(VLOOKUP(C1511,水车基础信息!B$2:F$10,5,0)=0,"输入水车基础数据",VLOOKUP(C1511,水车基础信息!B$2:F$10,5,0)*E1511),"输入水车基础数据")</f>
        <v>60.87</v>
      </c>
      <c r="G1511" s="33" t="s">
        <v>73</v>
      </c>
      <c r="H1511" s="28"/>
      <c r="I1511" s="30"/>
      <c r="J1511" s="31" t="str">
        <f t="shared" si="182"/>
        <v>20235闽AU9653</v>
      </c>
    </row>
    <row r="1512" customFormat="1" ht="20.1" customHeight="1" spans="1:10">
      <c r="A1512" s="4">
        <f t="shared" si="181"/>
        <v>1511</v>
      </c>
      <c r="B1512" s="23">
        <v>45064</v>
      </c>
      <c r="C1512" s="34">
        <v>121019</v>
      </c>
      <c r="D1512" s="32" t="s">
        <v>72</v>
      </c>
      <c r="E1512" s="25">
        <v>6</v>
      </c>
      <c r="F1512" s="26">
        <f>IFERROR(IF(VLOOKUP(C1512,水车基础信息!B$2:F$10,5,0)=0,"输入水车基础数据",VLOOKUP(C1512,水车基础信息!B$2:F$10,5,0)*E1512),"输入水车基础数据")</f>
        <v>60.87</v>
      </c>
      <c r="G1512" s="33" t="s">
        <v>73</v>
      </c>
      <c r="H1512" s="28"/>
      <c r="I1512" s="30"/>
      <c r="J1512" s="31" t="str">
        <f t="shared" si="182"/>
        <v>20235闽AU9653</v>
      </c>
    </row>
    <row r="1513" customFormat="1" ht="20.1" customHeight="1" spans="1:10">
      <c r="A1513" s="4">
        <f t="shared" ref="A1513:A1522" si="183">ROW()-1</f>
        <v>1512</v>
      </c>
      <c r="B1513" s="23">
        <v>45065</v>
      </c>
      <c r="C1513" s="34">
        <v>121019</v>
      </c>
      <c r="D1513" s="32" t="s">
        <v>72</v>
      </c>
      <c r="E1513" s="25">
        <v>7</v>
      </c>
      <c r="F1513" s="26">
        <f>IFERROR(IF(VLOOKUP(C1513,水车基础信息!B$2:F$10,5,0)=0,"输入水车基础数据",VLOOKUP(C1513,水车基础信息!B$2:F$10,5,0)*E1513),"输入水车基础数据")</f>
        <v>71.015</v>
      </c>
      <c r="G1513" s="33" t="s">
        <v>73</v>
      </c>
      <c r="H1513" s="28"/>
      <c r="I1513" s="30" t="s">
        <v>671</v>
      </c>
      <c r="J1513" s="31" t="str">
        <f t="shared" si="182"/>
        <v>20235闽AU9653</v>
      </c>
    </row>
    <row r="1514" customFormat="1" ht="20.1" customHeight="1" spans="1:10">
      <c r="A1514" s="4">
        <f t="shared" si="183"/>
        <v>1513</v>
      </c>
      <c r="B1514" s="23">
        <v>45066</v>
      </c>
      <c r="C1514" s="34">
        <v>121019</v>
      </c>
      <c r="D1514" s="32" t="s">
        <v>72</v>
      </c>
      <c r="E1514" s="25">
        <v>6</v>
      </c>
      <c r="F1514" s="26">
        <f>IFERROR(IF(VLOOKUP(C1514,水车基础信息!B$2:F$10,5,0)=0,"输入水车基础数据",VLOOKUP(C1514,水车基础信息!B$2:F$10,5,0)*E1514),"输入水车基础数据")</f>
        <v>60.87</v>
      </c>
      <c r="G1514" s="33" t="s">
        <v>73</v>
      </c>
      <c r="H1514" s="28"/>
      <c r="I1514" s="30"/>
      <c r="J1514" s="31" t="str">
        <f t="shared" si="182"/>
        <v>20235闽AU9653</v>
      </c>
    </row>
    <row r="1515" customFormat="1" ht="20.1" customHeight="1" spans="1:10">
      <c r="A1515" s="4">
        <f t="shared" si="183"/>
        <v>1514</v>
      </c>
      <c r="B1515" s="23">
        <v>45067</v>
      </c>
      <c r="C1515" s="34">
        <v>121019</v>
      </c>
      <c r="D1515" s="32" t="s">
        <v>72</v>
      </c>
      <c r="E1515" s="25">
        <v>0</v>
      </c>
      <c r="F1515" s="26">
        <f>IFERROR(IF(VLOOKUP(C1515,水车基础信息!B$2:F$10,5,0)=0,"输入水车基础数据",VLOOKUP(C1515,水车基础信息!B$2:F$10,5,0)*E1515),"输入水车基础数据")</f>
        <v>0</v>
      </c>
      <c r="G1515" s="33" t="s">
        <v>73</v>
      </c>
      <c r="H1515" s="28"/>
      <c r="I1515" s="30"/>
      <c r="J1515" s="31" t="str">
        <f t="shared" si="182"/>
        <v>20235闽AU9653</v>
      </c>
    </row>
    <row r="1516" customFormat="1" ht="20.1" customHeight="1" spans="1:10">
      <c r="A1516" s="4">
        <f t="shared" si="183"/>
        <v>1515</v>
      </c>
      <c r="B1516" s="23">
        <v>45068</v>
      </c>
      <c r="C1516" s="34">
        <v>121019</v>
      </c>
      <c r="D1516" s="32" t="s">
        <v>72</v>
      </c>
      <c r="E1516" s="25">
        <v>6</v>
      </c>
      <c r="F1516" s="26">
        <f>IFERROR(IF(VLOOKUP(C1516,水车基础信息!B$2:F$10,5,0)=0,"输入水车基础数据",VLOOKUP(C1516,水车基础信息!B$2:F$10,5,0)*E1516),"输入水车基础数据")</f>
        <v>60.87</v>
      </c>
      <c r="G1516" s="33" t="s">
        <v>73</v>
      </c>
      <c r="H1516" s="28"/>
      <c r="I1516" s="30"/>
      <c r="J1516" s="31" t="str">
        <f t="shared" si="182"/>
        <v>20235闽AU9653</v>
      </c>
    </row>
    <row r="1517" customFormat="1" ht="20.1" customHeight="1" spans="1:10">
      <c r="A1517" s="4">
        <f t="shared" si="183"/>
        <v>1516</v>
      </c>
      <c r="B1517" s="23">
        <v>45069</v>
      </c>
      <c r="C1517" s="34">
        <v>121019</v>
      </c>
      <c r="D1517" s="32" t="s">
        <v>72</v>
      </c>
      <c r="E1517" s="25">
        <v>7</v>
      </c>
      <c r="F1517" s="26">
        <f>IFERROR(IF(VLOOKUP(C1517,水车基础信息!B$2:F$10,5,0)=0,"输入水车基础数据",VLOOKUP(C1517,水车基础信息!B$2:F$10,5,0)*E1517),"输入水车基础数据")</f>
        <v>71.015</v>
      </c>
      <c r="G1517" s="33" t="s">
        <v>73</v>
      </c>
      <c r="H1517" s="28"/>
      <c r="I1517" s="30" t="s">
        <v>673</v>
      </c>
      <c r="J1517" s="31" t="str">
        <f t="shared" si="182"/>
        <v>20235闽AU9653</v>
      </c>
    </row>
    <row r="1518" customFormat="1" ht="20.1" customHeight="1" spans="1:10">
      <c r="A1518" s="4">
        <f t="shared" si="183"/>
        <v>1517</v>
      </c>
      <c r="B1518" s="23">
        <v>45070</v>
      </c>
      <c r="C1518" s="34">
        <v>121019</v>
      </c>
      <c r="D1518" s="32" t="s">
        <v>72</v>
      </c>
      <c r="E1518" s="25">
        <v>6</v>
      </c>
      <c r="F1518" s="26">
        <f>IFERROR(IF(VLOOKUP(C1518,水车基础信息!B$2:F$10,5,0)=0,"输入水车基础数据",VLOOKUP(C1518,水车基础信息!B$2:F$10,5,0)*E1518),"输入水车基础数据")</f>
        <v>60.87</v>
      </c>
      <c r="G1518" s="33" t="s">
        <v>73</v>
      </c>
      <c r="H1518" s="28"/>
      <c r="I1518" s="30" t="s">
        <v>673</v>
      </c>
      <c r="J1518" s="31" t="str">
        <f t="shared" si="182"/>
        <v>20235闽AU9653</v>
      </c>
    </row>
    <row r="1519" customFormat="1" ht="20.1" customHeight="1" spans="1:10">
      <c r="A1519" s="4">
        <f t="shared" si="183"/>
        <v>1518</v>
      </c>
      <c r="B1519" s="23">
        <v>45071</v>
      </c>
      <c r="C1519" s="34">
        <v>121019</v>
      </c>
      <c r="D1519" s="32" t="s">
        <v>72</v>
      </c>
      <c r="E1519" s="25">
        <v>5</v>
      </c>
      <c r="F1519" s="26">
        <f>IFERROR(IF(VLOOKUP(C1519,水车基础信息!B$2:F$10,5,0)=0,"输入水车基础数据",VLOOKUP(C1519,水车基础信息!B$2:F$10,5,0)*E1519),"输入水车基础数据")</f>
        <v>50.725</v>
      </c>
      <c r="G1519" s="33" t="s">
        <v>73</v>
      </c>
      <c r="H1519" s="28"/>
      <c r="I1519" s="30"/>
      <c r="J1519" s="31" t="str">
        <f t="shared" si="182"/>
        <v>20235闽AU9653</v>
      </c>
    </row>
    <row r="1520" customFormat="1" ht="20.1" customHeight="1" spans="1:10">
      <c r="A1520" s="4">
        <f t="shared" si="183"/>
        <v>1519</v>
      </c>
      <c r="B1520" s="23">
        <v>45072</v>
      </c>
      <c r="C1520" s="34">
        <v>121019</v>
      </c>
      <c r="D1520" s="32" t="s">
        <v>72</v>
      </c>
      <c r="E1520" s="25">
        <v>6</v>
      </c>
      <c r="F1520" s="26">
        <f>IFERROR(IF(VLOOKUP(C1520,水车基础信息!B$2:F$10,5,0)=0,"输入水车基础数据",VLOOKUP(C1520,水车基础信息!B$2:F$10,5,0)*E1520),"输入水车基础数据")</f>
        <v>60.87</v>
      </c>
      <c r="G1520" s="33" t="s">
        <v>73</v>
      </c>
      <c r="H1520" s="28"/>
      <c r="I1520" s="30" t="s">
        <v>673</v>
      </c>
      <c r="J1520" s="31" t="str">
        <f t="shared" si="182"/>
        <v>20235闽AU9653</v>
      </c>
    </row>
    <row r="1521" customFormat="1" ht="20.1" customHeight="1" spans="1:10">
      <c r="A1521" s="4">
        <f t="shared" si="183"/>
        <v>1520</v>
      </c>
      <c r="B1521" s="23">
        <v>45073</v>
      </c>
      <c r="C1521" s="34">
        <v>121019</v>
      </c>
      <c r="D1521" s="32" t="s">
        <v>72</v>
      </c>
      <c r="E1521" s="25">
        <v>5</v>
      </c>
      <c r="F1521" s="26">
        <f>IFERROR(IF(VLOOKUP(C1521,水车基础信息!B$2:F$10,5,0)=0,"输入水车基础数据",VLOOKUP(C1521,水车基础信息!B$2:F$10,5,0)*E1521),"输入水车基础数据")</f>
        <v>50.725</v>
      </c>
      <c r="G1521" s="33" t="s">
        <v>73</v>
      </c>
      <c r="H1521" s="28"/>
      <c r="I1521" s="30"/>
      <c r="J1521" s="31" t="str">
        <f t="shared" si="182"/>
        <v>20235闽AU9653</v>
      </c>
    </row>
    <row r="1522" customFormat="1" ht="20.1" customHeight="1" spans="1:10">
      <c r="A1522" s="4">
        <f t="shared" si="183"/>
        <v>1521</v>
      </c>
      <c r="B1522" s="23">
        <v>45074</v>
      </c>
      <c r="C1522" s="34">
        <v>121019</v>
      </c>
      <c r="D1522" s="32" t="s">
        <v>72</v>
      </c>
      <c r="E1522" s="25">
        <v>5</v>
      </c>
      <c r="F1522" s="26">
        <f>IFERROR(IF(VLOOKUP(C1522,水车基础信息!B$2:F$10,5,0)=0,"输入水车基础数据",VLOOKUP(C1522,水车基础信息!B$2:F$10,5,0)*E1522),"输入水车基础数据")</f>
        <v>50.725</v>
      </c>
      <c r="G1522" s="33" t="s">
        <v>73</v>
      </c>
      <c r="H1522" s="28"/>
      <c r="I1522" s="30" t="s">
        <v>680</v>
      </c>
      <c r="J1522" s="31" t="str">
        <f t="shared" si="182"/>
        <v>20235闽AU9653</v>
      </c>
    </row>
    <row r="1523" customFormat="1" ht="20.1" customHeight="1" spans="1:10">
      <c r="A1523" s="4">
        <f t="shared" ref="A1523:A1532" si="184">ROW()-1</f>
        <v>1522</v>
      </c>
      <c r="B1523" s="23">
        <v>45075</v>
      </c>
      <c r="C1523" s="34">
        <v>121019</v>
      </c>
      <c r="D1523" s="32" t="s">
        <v>72</v>
      </c>
      <c r="E1523" s="25">
        <v>6</v>
      </c>
      <c r="F1523" s="26">
        <f>IFERROR(IF(VLOOKUP(C1523,水车基础信息!B$2:F$10,5,0)=0,"输入水车基础数据",VLOOKUP(C1523,水车基础信息!B$2:F$10,5,0)*E1523),"输入水车基础数据")</f>
        <v>60.87</v>
      </c>
      <c r="G1523" s="33" t="s">
        <v>73</v>
      </c>
      <c r="H1523" s="28"/>
      <c r="I1523" s="30"/>
      <c r="J1523" s="31" t="str">
        <f t="shared" si="182"/>
        <v>20235闽AU9653</v>
      </c>
    </row>
    <row r="1524" customFormat="1" ht="20.1" customHeight="1" spans="1:10">
      <c r="A1524" s="4">
        <f t="shared" si="184"/>
        <v>1523</v>
      </c>
      <c r="B1524" s="23">
        <v>45076</v>
      </c>
      <c r="C1524" s="34">
        <v>121019</v>
      </c>
      <c r="D1524" s="32" t="s">
        <v>72</v>
      </c>
      <c r="E1524" s="25">
        <v>5</v>
      </c>
      <c r="F1524" s="26">
        <f>IFERROR(IF(VLOOKUP(C1524,水车基础信息!B$2:F$10,5,0)=0,"输入水车基础数据",VLOOKUP(C1524,水车基础信息!B$2:F$10,5,0)*E1524),"输入水车基础数据")</f>
        <v>50.725</v>
      </c>
      <c r="G1524" s="33" t="s">
        <v>73</v>
      </c>
      <c r="H1524" s="28"/>
      <c r="I1524" s="30"/>
      <c r="J1524" s="31" t="str">
        <f t="shared" si="182"/>
        <v>20235闽AU9653</v>
      </c>
    </row>
    <row r="1525" customFormat="1" ht="20.1" customHeight="1" spans="1:10">
      <c r="A1525" s="4">
        <f t="shared" si="184"/>
        <v>1524</v>
      </c>
      <c r="B1525" s="23">
        <v>45077</v>
      </c>
      <c r="C1525" s="34">
        <v>121019</v>
      </c>
      <c r="D1525" s="32" t="s">
        <v>72</v>
      </c>
      <c r="E1525" s="25">
        <v>6</v>
      </c>
      <c r="F1525" s="26">
        <f>IFERROR(IF(VLOOKUP(C1525,水车基础信息!B$2:F$10,5,0)=0,"输入水车基础数据",VLOOKUP(C1525,水车基础信息!B$2:F$10,5,0)*E1525),"输入水车基础数据")</f>
        <v>60.87</v>
      </c>
      <c r="G1525" s="33" t="s">
        <v>73</v>
      </c>
      <c r="H1525" s="28"/>
      <c r="I1525" s="30"/>
      <c r="J1525" s="31" t="str">
        <f t="shared" si="182"/>
        <v>20235闽AU9653</v>
      </c>
    </row>
    <row r="1526" customFormat="1" ht="20.1" customHeight="1" spans="1:10">
      <c r="A1526" s="4">
        <f t="shared" si="184"/>
        <v>1525</v>
      </c>
      <c r="B1526" s="23">
        <v>45047</v>
      </c>
      <c r="C1526" s="5">
        <v>121018</v>
      </c>
      <c r="D1526" s="6" t="s">
        <v>68</v>
      </c>
      <c r="E1526" s="25">
        <v>2</v>
      </c>
      <c r="F1526" s="26">
        <f>IFERROR(IF(VLOOKUP(C1526,水车基础信息!B$2:F$10,5,0)=0,"输入水车基础数据",VLOOKUP(C1526,水车基础信息!B$2:F$10,5,0)*E1526),"输入水车基础数据")</f>
        <v>20.29</v>
      </c>
      <c r="G1526" s="7" t="s">
        <v>695</v>
      </c>
      <c r="H1526" s="28"/>
      <c r="I1526" s="30"/>
      <c r="J1526" s="31" t="str">
        <f t="shared" si="182"/>
        <v>20235闽AU7993</v>
      </c>
    </row>
    <row r="1527" customFormat="1" ht="20.1" customHeight="1" spans="1:10">
      <c r="A1527" s="4">
        <f t="shared" si="184"/>
        <v>1526</v>
      </c>
      <c r="B1527" s="23">
        <v>45048</v>
      </c>
      <c r="C1527" s="5">
        <v>121018</v>
      </c>
      <c r="D1527" s="6" t="s">
        <v>68</v>
      </c>
      <c r="E1527" s="25">
        <v>3</v>
      </c>
      <c r="F1527" s="26">
        <f>IFERROR(IF(VLOOKUP(C1527,水车基础信息!B$2:F$10,5,0)=0,"输入水车基础数据",VLOOKUP(C1527,水车基础信息!B$2:F$10,5,0)*E1527),"输入水车基础数据")</f>
        <v>30.435</v>
      </c>
      <c r="G1527" s="7" t="s">
        <v>695</v>
      </c>
      <c r="H1527" s="28"/>
      <c r="I1527" s="30"/>
      <c r="J1527" s="31" t="str">
        <f t="shared" si="182"/>
        <v>20235闽AU7993</v>
      </c>
    </row>
    <row r="1528" customFormat="1" ht="20.1" customHeight="1" spans="1:10">
      <c r="A1528" s="4">
        <f t="shared" si="184"/>
        <v>1527</v>
      </c>
      <c r="B1528" s="23">
        <v>45049</v>
      </c>
      <c r="C1528" s="5">
        <v>121018</v>
      </c>
      <c r="D1528" s="6" t="s">
        <v>68</v>
      </c>
      <c r="E1528" s="25">
        <v>3</v>
      </c>
      <c r="F1528" s="26">
        <f>IFERROR(IF(VLOOKUP(C1528,水车基础信息!B$2:F$10,5,0)=0,"输入水车基础数据",VLOOKUP(C1528,水车基础信息!B$2:F$10,5,0)*E1528),"输入水车基础数据")</f>
        <v>30.435</v>
      </c>
      <c r="G1528" s="7" t="s">
        <v>695</v>
      </c>
      <c r="H1528" s="28"/>
      <c r="I1528" s="30"/>
      <c r="J1528" s="31" t="str">
        <f t="shared" si="182"/>
        <v>20235闽AU7993</v>
      </c>
    </row>
    <row r="1529" customFormat="1" ht="20.1" customHeight="1" spans="1:10">
      <c r="A1529" s="4">
        <f t="shared" si="184"/>
        <v>1528</v>
      </c>
      <c r="B1529" s="23">
        <v>45050</v>
      </c>
      <c r="C1529" s="5">
        <v>121018</v>
      </c>
      <c r="D1529" s="6" t="s">
        <v>68</v>
      </c>
      <c r="E1529" s="25">
        <v>3</v>
      </c>
      <c r="F1529" s="26">
        <f>IFERROR(IF(VLOOKUP(C1529,水车基础信息!B$2:F$10,5,0)=0,"输入水车基础数据",VLOOKUP(C1529,水车基础信息!B$2:F$10,5,0)*E1529),"输入水车基础数据")</f>
        <v>30.435</v>
      </c>
      <c r="G1529" s="7" t="s">
        <v>695</v>
      </c>
      <c r="H1529" s="28"/>
      <c r="I1529" s="30"/>
      <c r="J1529" s="31" t="str">
        <f t="shared" si="182"/>
        <v>20235闽AU7993</v>
      </c>
    </row>
    <row r="1530" customFormat="1" ht="20.1" customHeight="1" spans="1:10">
      <c r="A1530" s="4">
        <f t="shared" si="184"/>
        <v>1529</v>
      </c>
      <c r="B1530" s="23">
        <v>45051</v>
      </c>
      <c r="C1530" s="5">
        <v>121018</v>
      </c>
      <c r="D1530" s="6" t="s">
        <v>68</v>
      </c>
      <c r="E1530" s="25">
        <v>4</v>
      </c>
      <c r="F1530" s="26">
        <f>IFERROR(IF(VLOOKUP(C1530,水车基础信息!B$2:F$10,5,0)=0,"输入水车基础数据",VLOOKUP(C1530,水车基础信息!B$2:F$10,5,0)*E1530),"输入水车基础数据")</f>
        <v>40.58</v>
      </c>
      <c r="G1530" s="7" t="s">
        <v>695</v>
      </c>
      <c r="H1530" s="28"/>
      <c r="I1530" s="30" t="s">
        <v>673</v>
      </c>
      <c r="J1530" s="31" t="str">
        <f t="shared" si="182"/>
        <v>20235闽AU7993</v>
      </c>
    </row>
    <row r="1531" customFormat="1" ht="20.1" customHeight="1" spans="1:10">
      <c r="A1531" s="4">
        <f t="shared" si="184"/>
        <v>1530</v>
      </c>
      <c r="B1531" s="23">
        <v>45052</v>
      </c>
      <c r="C1531" s="5">
        <v>121018</v>
      </c>
      <c r="D1531" s="6" t="s">
        <v>68</v>
      </c>
      <c r="E1531" s="25">
        <v>2</v>
      </c>
      <c r="F1531" s="26">
        <f>IFERROR(IF(VLOOKUP(C1531,水车基础信息!B$2:F$10,5,0)=0,"输入水车基础数据",VLOOKUP(C1531,水车基础信息!B$2:F$10,5,0)*E1531),"输入水车基础数据")</f>
        <v>20.29</v>
      </c>
      <c r="G1531" s="7" t="s">
        <v>695</v>
      </c>
      <c r="H1531" s="28"/>
      <c r="I1531" s="30"/>
      <c r="J1531" s="31" t="str">
        <f t="shared" si="182"/>
        <v>20235闽AU7993</v>
      </c>
    </row>
    <row r="1532" customFormat="1" ht="20.1" customHeight="1" spans="1:10">
      <c r="A1532" s="4">
        <f t="shared" si="184"/>
        <v>1531</v>
      </c>
      <c r="B1532" s="23">
        <v>45053</v>
      </c>
      <c r="C1532" s="5">
        <v>121018</v>
      </c>
      <c r="D1532" s="6" t="s">
        <v>68</v>
      </c>
      <c r="E1532" s="25">
        <v>2</v>
      </c>
      <c r="F1532" s="26">
        <f>IFERROR(IF(VLOOKUP(C1532,水车基础信息!B$2:F$10,5,0)=0,"输入水车基础数据",VLOOKUP(C1532,水车基础信息!B$2:F$10,5,0)*E1532),"输入水车基础数据")</f>
        <v>20.29</v>
      </c>
      <c r="G1532" s="7" t="s">
        <v>695</v>
      </c>
      <c r="H1532" s="28"/>
      <c r="I1532" s="30"/>
      <c r="J1532" s="31" t="str">
        <f t="shared" si="182"/>
        <v>20235闽AU7993</v>
      </c>
    </row>
    <row r="1533" customFormat="1" ht="20.1" customHeight="1" spans="1:10">
      <c r="A1533" s="4">
        <f t="shared" ref="A1533:A1542" si="185">ROW()-1</f>
        <v>1532</v>
      </c>
      <c r="B1533" s="23">
        <v>45054</v>
      </c>
      <c r="C1533" s="5">
        <v>121018</v>
      </c>
      <c r="D1533" s="6" t="s">
        <v>68</v>
      </c>
      <c r="E1533" s="25">
        <v>2</v>
      </c>
      <c r="F1533" s="26">
        <f>IFERROR(IF(VLOOKUP(C1533,水车基础信息!B$2:F$10,5,0)=0,"输入水车基础数据",VLOOKUP(C1533,水车基础信息!B$2:F$10,5,0)*E1533),"输入水车基础数据")</f>
        <v>20.29</v>
      </c>
      <c r="G1533" s="7" t="s">
        <v>695</v>
      </c>
      <c r="H1533" s="28"/>
      <c r="I1533" s="30"/>
      <c r="J1533" s="31" t="str">
        <f t="shared" si="182"/>
        <v>20235闽AU7993</v>
      </c>
    </row>
    <row r="1534" customFormat="1" ht="20.1" customHeight="1" spans="1:10">
      <c r="A1534" s="4">
        <f t="shared" si="185"/>
        <v>1533</v>
      </c>
      <c r="B1534" s="23">
        <v>45055</v>
      </c>
      <c r="C1534" s="5">
        <v>121018</v>
      </c>
      <c r="D1534" s="6" t="s">
        <v>68</v>
      </c>
      <c r="E1534" s="25">
        <v>3</v>
      </c>
      <c r="F1534" s="26">
        <f>IFERROR(IF(VLOOKUP(C1534,水车基础信息!B$2:F$10,5,0)=0,"输入水车基础数据",VLOOKUP(C1534,水车基础信息!B$2:F$10,5,0)*E1534),"输入水车基础数据")</f>
        <v>30.435</v>
      </c>
      <c r="G1534" s="7" t="s">
        <v>695</v>
      </c>
      <c r="H1534" s="28"/>
      <c r="I1534" s="30"/>
      <c r="J1534" s="31" t="str">
        <f t="shared" si="182"/>
        <v>20235闽AU7993</v>
      </c>
    </row>
    <row r="1535" customFormat="1" ht="20.1" customHeight="1" spans="1:10">
      <c r="A1535" s="4">
        <f t="shared" si="185"/>
        <v>1534</v>
      </c>
      <c r="B1535" s="23">
        <v>45056</v>
      </c>
      <c r="C1535" s="5">
        <v>121018</v>
      </c>
      <c r="D1535" s="6" t="s">
        <v>68</v>
      </c>
      <c r="E1535" s="25">
        <v>5</v>
      </c>
      <c r="F1535" s="26">
        <f>IFERROR(IF(VLOOKUP(C1535,水车基础信息!B$2:F$10,5,0)=0,"输入水车基础数据",VLOOKUP(C1535,水车基础信息!B$2:F$10,5,0)*E1535),"输入水车基础数据")</f>
        <v>50.725</v>
      </c>
      <c r="G1535" s="7" t="s">
        <v>695</v>
      </c>
      <c r="H1535" s="28"/>
      <c r="I1535" s="30"/>
      <c r="J1535" s="31" t="str">
        <f t="shared" si="182"/>
        <v>20235闽AU7993</v>
      </c>
    </row>
    <row r="1536" customFormat="1" ht="20.1" customHeight="1" spans="1:10">
      <c r="A1536" s="4">
        <f t="shared" si="185"/>
        <v>1535</v>
      </c>
      <c r="B1536" s="23">
        <v>45057</v>
      </c>
      <c r="C1536" s="5">
        <v>121018</v>
      </c>
      <c r="D1536" s="6" t="s">
        <v>68</v>
      </c>
      <c r="E1536" s="25">
        <v>4</v>
      </c>
      <c r="F1536" s="26">
        <f>IFERROR(IF(VLOOKUP(C1536,水车基础信息!B$2:F$10,5,0)=0,"输入水车基础数据",VLOOKUP(C1536,水车基础信息!B$2:F$10,5,0)*E1536),"输入水车基础数据")</f>
        <v>40.58</v>
      </c>
      <c r="G1536" s="7" t="s">
        <v>695</v>
      </c>
      <c r="H1536" s="28"/>
      <c r="I1536" s="30"/>
      <c r="J1536" s="31" t="str">
        <f t="shared" si="182"/>
        <v>20235闽AU7993</v>
      </c>
    </row>
    <row r="1537" customFormat="1" ht="20.1" customHeight="1" spans="1:10">
      <c r="A1537" s="4">
        <f t="shared" si="185"/>
        <v>1536</v>
      </c>
      <c r="B1537" s="23">
        <v>45058</v>
      </c>
      <c r="C1537" s="5">
        <v>121018</v>
      </c>
      <c r="D1537" s="6" t="s">
        <v>68</v>
      </c>
      <c r="E1537" s="25">
        <v>3</v>
      </c>
      <c r="F1537" s="26">
        <f>IFERROR(IF(VLOOKUP(C1537,水车基础信息!B$2:F$10,5,0)=0,"输入水车基础数据",VLOOKUP(C1537,水车基础信息!B$2:F$10,5,0)*E1537),"输入水车基础数据")</f>
        <v>30.435</v>
      </c>
      <c r="G1537" s="7" t="s">
        <v>695</v>
      </c>
      <c r="H1537" s="28"/>
      <c r="I1537" s="30"/>
      <c r="J1537" s="31" t="str">
        <f t="shared" si="182"/>
        <v>20235闽AU7993</v>
      </c>
    </row>
    <row r="1538" customFormat="1" ht="20.1" customHeight="1" spans="1:10">
      <c r="A1538" s="4">
        <f t="shared" si="185"/>
        <v>1537</v>
      </c>
      <c r="B1538" s="23">
        <v>45059</v>
      </c>
      <c r="C1538" s="5">
        <v>121018</v>
      </c>
      <c r="D1538" s="6" t="s">
        <v>68</v>
      </c>
      <c r="E1538" s="25">
        <v>3</v>
      </c>
      <c r="F1538" s="26">
        <f>IFERROR(IF(VLOOKUP(C1538,水车基础信息!B$2:F$10,5,0)=0,"输入水车基础数据",VLOOKUP(C1538,水车基础信息!B$2:F$10,5,0)*E1538),"输入水车基础数据")</f>
        <v>30.435</v>
      </c>
      <c r="G1538" s="7" t="s">
        <v>695</v>
      </c>
      <c r="H1538" s="28"/>
      <c r="I1538" s="30"/>
      <c r="J1538" s="31" t="str">
        <f t="shared" si="182"/>
        <v>20235闽AU7993</v>
      </c>
    </row>
    <row r="1539" customFormat="1" ht="20.1" customHeight="1" spans="1:10">
      <c r="A1539" s="4">
        <f t="shared" si="185"/>
        <v>1538</v>
      </c>
      <c r="B1539" s="23">
        <v>45060</v>
      </c>
      <c r="C1539" s="5">
        <v>121018</v>
      </c>
      <c r="D1539" s="6" t="s">
        <v>68</v>
      </c>
      <c r="E1539" s="25">
        <v>2</v>
      </c>
      <c r="F1539" s="26">
        <f>IFERROR(IF(VLOOKUP(C1539,水车基础信息!B$2:F$10,5,0)=0,"输入水车基础数据",VLOOKUP(C1539,水车基础信息!B$2:F$10,5,0)*E1539),"输入水车基础数据")</f>
        <v>20.29</v>
      </c>
      <c r="G1539" s="7" t="s">
        <v>695</v>
      </c>
      <c r="H1539" s="28"/>
      <c r="I1539" s="30"/>
      <c r="J1539" s="31" t="str">
        <f t="shared" si="182"/>
        <v>20235闽AU7993</v>
      </c>
    </row>
    <row r="1540" customFormat="1" ht="20.1" customHeight="1" spans="1:10">
      <c r="A1540" s="4">
        <f t="shared" si="185"/>
        <v>1539</v>
      </c>
      <c r="B1540" s="23">
        <v>45061</v>
      </c>
      <c r="C1540" s="5">
        <v>121018</v>
      </c>
      <c r="D1540" s="6" t="s">
        <v>68</v>
      </c>
      <c r="E1540" s="25">
        <v>2</v>
      </c>
      <c r="F1540" s="26">
        <f>IFERROR(IF(VLOOKUP(C1540,水车基础信息!B$2:F$10,5,0)=0,"输入水车基础数据",VLOOKUP(C1540,水车基础信息!B$2:F$10,5,0)*E1540),"输入水车基础数据")</f>
        <v>20.29</v>
      </c>
      <c r="G1540" s="7" t="s">
        <v>695</v>
      </c>
      <c r="H1540" s="28"/>
      <c r="I1540" s="30"/>
      <c r="J1540" s="31" t="str">
        <f t="shared" si="182"/>
        <v>20235闽AU7993</v>
      </c>
    </row>
    <row r="1541" customFormat="1" ht="20.1" customHeight="1" spans="1:10">
      <c r="A1541" s="4">
        <f t="shared" si="185"/>
        <v>1540</v>
      </c>
      <c r="B1541" s="23">
        <v>45062</v>
      </c>
      <c r="C1541" s="5">
        <v>121018</v>
      </c>
      <c r="D1541" s="6" t="s">
        <v>68</v>
      </c>
      <c r="E1541" s="25">
        <v>3</v>
      </c>
      <c r="F1541" s="26">
        <f>IFERROR(IF(VLOOKUP(C1541,水车基础信息!B$2:F$10,5,0)=0,"输入水车基础数据",VLOOKUP(C1541,水车基础信息!B$2:F$10,5,0)*E1541),"输入水车基础数据")</f>
        <v>30.435</v>
      </c>
      <c r="G1541" s="7" t="s">
        <v>695</v>
      </c>
      <c r="H1541" s="28"/>
      <c r="I1541" s="30"/>
      <c r="J1541" s="31" t="str">
        <f t="shared" si="182"/>
        <v>20235闽AU7993</v>
      </c>
    </row>
    <row r="1542" customFormat="1" ht="20.1" customHeight="1" spans="1:10">
      <c r="A1542" s="4">
        <f t="shared" si="185"/>
        <v>1541</v>
      </c>
      <c r="B1542" s="23">
        <v>45063</v>
      </c>
      <c r="C1542" s="5">
        <v>121018</v>
      </c>
      <c r="D1542" s="6" t="s">
        <v>68</v>
      </c>
      <c r="E1542" s="25">
        <v>3</v>
      </c>
      <c r="F1542" s="26">
        <f>IFERROR(IF(VLOOKUP(C1542,水车基础信息!B$2:F$10,5,0)=0,"输入水车基础数据",VLOOKUP(C1542,水车基础信息!B$2:F$10,5,0)*E1542),"输入水车基础数据")</f>
        <v>30.435</v>
      </c>
      <c r="G1542" s="7" t="s">
        <v>695</v>
      </c>
      <c r="H1542" s="28"/>
      <c r="I1542" s="30"/>
      <c r="J1542" s="31" t="str">
        <f t="shared" si="182"/>
        <v>20235闽AU7993</v>
      </c>
    </row>
    <row r="1543" customFormat="1" ht="20.1" customHeight="1" spans="1:10">
      <c r="A1543" s="4">
        <f t="shared" ref="A1543:A1557" si="186">ROW()-1</f>
        <v>1542</v>
      </c>
      <c r="B1543" s="23">
        <v>45064</v>
      </c>
      <c r="C1543" s="5">
        <v>121018</v>
      </c>
      <c r="D1543" s="6" t="s">
        <v>68</v>
      </c>
      <c r="E1543" s="25">
        <v>4</v>
      </c>
      <c r="F1543" s="26">
        <f>IFERROR(IF(VLOOKUP(C1543,水车基础信息!B$2:F$10,5,0)=0,"输入水车基础数据",VLOOKUP(C1543,水车基础信息!B$2:F$10,5,0)*E1543),"输入水车基础数据")</f>
        <v>40.58</v>
      </c>
      <c r="G1543" s="7" t="s">
        <v>695</v>
      </c>
      <c r="H1543" s="28"/>
      <c r="I1543" s="30"/>
      <c r="J1543" s="31" t="str">
        <f t="shared" si="182"/>
        <v>20235闽AU7993</v>
      </c>
    </row>
    <row r="1544" customFormat="1" ht="20.1" customHeight="1" spans="1:10">
      <c r="A1544" s="4">
        <f t="shared" si="186"/>
        <v>1543</v>
      </c>
      <c r="B1544" s="23">
        <v>45065</v>
      </c>
      <c r="C1544" s="5">
        <v>121018</v>
      </c>
      <c r="D1544" s="6" t="s">
        <v>68</v>
      </c>
      <c r="E1544" s="25">
        <v>4</v>
      </c>
      <c r="F1544" s="26">
        <f>IFERROR(IF(VLOOKUP(C1544,水车基础信息!B$2:F$10,5,0)=0,"输入水车基础数据",VLOOKUP(C1544,水车基础信息!B$2:F$10,5,0)*E1544),"输入水车基础数据")</f>
        <v>40.58</v>
      </c>
      <c r="G1544" s="7" t="s">
        <v>695</v>
      </c>
      <c r="H1544" s="28"/>
      <c r="I1544" s="30"/>
      <c r="J1544" s="31" t="str">
        <f t="shared" si="182"/>
        <v>20235闽AU7993</v>
      </c>
    </row>
    <row r="1545" customFormat="1" ht="20.1" customHeight="1" spans="1:10">
      <c r="A1545" s="4">
        <f t="shared" si="186"/>
        <v>1544</v>
      </c>
      <c r="B1545" s="23">
        <v>45066</v>
      </c>
      <c r="C1545" s="5">
        <v>121018</v>
      </c>
      <c r="D1545" s="6" t="s">
        <v>68</v>
      </c>
      <c r="E1545" s="25">
        <v>3</v>
      </c>
      <c r="F1545" s="26">
        <f>IFERROR(IF(VLOOKUP(C1545,水车基础信息!B$2:F$10,5,0)=0,"输入水车基础数据",VLOOKUP(C1545,水车基础信息!B$2:F$10,5,0)*E1545),"输入水车基础数据")</f>
        <v>30.435</v>
      </c>
      <c r="G1545" s="7" t="s">
        <v>695</v>
      </c>
      <c r="H1545" s="28"/>
      <c r="I1545" s="30"/>
      <c r="J1545" s="31" t="str">
        <f t="shared" si="182"/>
        <v>20235闽AU7993</v>
      </c>
    </row>
    <row r="1546" customFormat="1" ht="20.1" customHeight="1" spans="1:10">
      <c r="A1546" s="4">
        <f t="shared" si="186"/>
        <v>1545</v>
      </c>
      <c r="B1546" s="23">
        <v>45067</v>
      </c>
      <c r="C1546" s="5">
        <v>121018</v>
      </c>
      <c r="D1546" s="6" t="s">
        <v>68</v>
      </c>
      <c r="E1546" s="25">
        <v>3</v>
      </c>
      <c r="F1546" s="26">
        <f>IFERROR(IF(VLOOKUP(C1546,水车基础信息!B$2:F$10,5,0)=0,"输入水车基础数据",VLOOKUP(C1546,水车基础信息!B$2:F$10,5,0)*E1546),"输入水车基础数据")</f>
        <v>30.435</v>
      </c>
      <c r="G1546" s="7" t="s">
        <v>695</v>
      </c>
      <c r="H1546" s="28"/>
      <c r="I1546" s="30"/>
      <c r="J1546" s="31" t="str">
        <f t="shared" si="182"/>
        <v>20235闽AU7993</v>
      </c>
    </row>
    <row r="1547" customFormat="1" ht="20.1" customHeight="1" spans="1:10">
      <c r="A1547" s="4">
        <f t="shared" si="186"/>
        <v>1546</v>
      </c>
      <c r="B1547" s="23">
        <v>45068</v>
      </c>
      <c r="C1547" s="5">
        <v>121018</v>
      </c>
      <c r="D1547" s="6" t="s">
        <v>68</v>
      </c>
      <c r="E1547" s="25">
        <v>3</v>
      </c>
      <c r="F1547" s="26">
        <f>IFERROR(IF(VLOOKUP(C1547,水车基础信息!B$2:F$10,5,0)=0,"输入水车基础数据",VLOOKUP(C1547,水车基础信息!B$2:F$10,5,0)*E1547),"输入水车基础数据")</f>
        <v>30.435</v>
      </c>
      <c r="G1547" s="7" t="s">
        <v>695</v>
      </c>
      <c r="H1547" s="28"/>
      <c r="I1547" s="30"/>
      <c r="J1547" s="31" t="str">
        <f t="shared" si="182"/>
        <v>20235闽AU7993</v>
      </c>
    </row>
    <row r="1548" customFormat="1" ht="21" customHeight="1" spans="1:10">
      <c r="A1548" s="4">
        <f t="shared" si="186"/>
        <v>1547</v>
      </c>
      <c r="B1548" s="23">
        <v>45069</v>
      </c>
      <c r="C1548" s="5">
        <v>121018</v>
      </c>
      <c r="D1548" s="6" t="s">
        <v>68</v>
      </c>
      <c r="E1548" s="25">
        <v>6</v>
      </c>
      <c r="F1548" s="26">
        <f>IFERROR(IF(VLOOKUP(C1548,水车基础信息!B$2:F$10,5,0)=0,"输入水车基础数据",VLOOKUP(C1548,水车基础信息!B$2:F$10,5,0)*E1548),"输入水车基础数据")</f>
        <v>60.87</v>
      </c>
      <c r="G1548" s="7" t="s">
        <v>695</v>
      </c>
      <c r="H1548" s="28"/>
      <c r="I1548" s="30" t="s">
        <v>707</v>
      </c>
      <c r="J1548" s="31" t="str">
        <f t="shared" si="182"/>
        <v>20235闽AU7993</v>
      </c>
    </row>
    <row r="1549" customFormat="1" ht="20.1" customHeight="1" spans="1:10">
      <c r="A1549" s="4">
        <f t="shared" si="186"/>
        <v>1548</v>
      </c>
      <c r="B1549" s="23">
        <v>45070</v>
      </c>
      <c r="C1549" s="5">
        <v>121018</v>
      </c>
      <c r="D1549" s="6" t="s">
        <v>68</v>
      </c>
      <c r="E1549" s="25">
        <v>5</v>
      </c>
      <c r="F1549" s="26">
        <f>IFERROR(IF(VLOOKUP(C1549,水车基础信息!B$2:F$10,5,0)=0,"输入水车基础数据",VLOOKUP(C1549,水车基础信息!B$2:F$10,5,0)*E1549),"输入水车基础数据")</f>
        <v>50.725</v>
      </c>
      <c r="G1549" s="7" t="s">
        <v>695</v>
      </c>
      <c r="H1549" s="28"/>
      <c r="I1549" s="30" t="s">
        <v>708</v>
      </c>
      <c r="J1549" s="31" t="str">
        <f t="shared" si="182"/>
        <v>20235闽AU7993</v>
      </c>
    </row>
    <row r="1550" customFormat="1" ht="20.1" customHeight="1" spans="1:10">
      <c r="A1550" s="4">
        <f t="shared" si="186"/>
        <v>1549</v>
      </c>
      <c r="B1550" s="23">
        <v>45071</v>
      </c>
      <c r="C1550" s="5">
        <v>121018</v>
      </c>
      <c r="D1550" s="6" t="s">
        <v>68</v>
      </c>
      <c r="E1550" s="25">
        <v>4</v>
      </c>
      <c r="F1550" s="26">
        <f>IFERROR(IF(VLOOKUP(C1550,水车基础信息!B$2:F$10,5,0)=0,"输入水车基础数据",VLOOKUP(C1550,水车基础信息!B$2:F$10,5,0)*E1550),"输入水车基础数据")</f>
        <v>40.58</v>
      </c>
      <c r="G1550" s="7" t="s">
        <v>695</v>
      </c>
      <c r="H1550" s="28"/>
      <c r="I1550" s="30"/>
      <c r="J1550" s="31" t="str">
        <f t="shared" si="182"/>
        <v>20235闽AU7993</v>
      </c>
    </row>
    <row r="1551" customFormat="1" ht="20.1" customHeight="1" spans="1:10">
      <c r="A1551" s="4">
        <f t="shared" si="186"/>
        <v>1550</v>
      </c>
      <c r="B1551" s="23">
        <v>45072</v>
      </c>
      <c r="C1551" s="5">
        <v>121018</v>
      </c>
      <c r="D1551" s="6" t="s">
        <v>68</v>
      </c>
      <c r="E1551" s="25">
        <v>6</v>
      </c>
      <c r="F1551" s="26">
        <f>IFERROR(IF(VLOOKUP(C1551,水车基础信息!B$2:F$10,5,0)=0,"输入水车基础数据",VLOOKUP(C1551,水车基础信息!B$2:F$10,5,0)*E1551),"输入水车基础数据")</f>
        <v>60.87</v>
      </c>
      <c r="G1551" s="7" t="s">
        <v>695</v>
      </c>
      <c r="H1551" s="28"/>
      <c r="I1551" s="30" t="s">
        <v>709</v>
      </c>
      <c r="J1551" s="31" t="str">
        <f t="shared" si="182"/>
        <v>20235闽AU7993</v>
      </c>
    </row>
    <row r="1552" customFormat="1" ht="20.1" customHeight="1" spans="1:10">
      <c r="A1552" s="4">
        <f t="shared" si="186"/>
        <v>1551</v>
      </c>
      <c r="B1552" s="23">
        <v>45073</v>
      </c>
      <c r="C1552" s="5">
        <v>121018</v>
      </c>
      <c r="D1552" s="6" t="s">
        <v>68</v>
      </c>
      <c r="E1552" s="25">
        <v>4</v>
      </c>
      <c r="F1552" s="26">
        <f>IFERROR(IF(VLOOKUP(C1552,水车基础信息!B$2:F$10,5,0)=0,"输入水车基础数据",VLOOKUP(C1552,水车基础信息!B$2:F$10,5,0)*E1552),"输入水车基础数据")</f>
        <v>40.58</v>
      </c>
      <c r="G1552" s="7" t="s">
        <v>695</v>
      </c>
      <c r="H1552" s="28"/>
      <c r="I1552" s="30"/>
      <c r="J1552" s="31" t="str">
        <f t="shared" si="182"/>
        <v>20235闽AU7993</v>
      </c>
    </row>
    <row r="1553" customFormat="1" ht="20.1" customHeight="1" spans="1:10">
      <c r="A1553" s="4">
        <f t="shared" si="186"/>
        <v>1552</v>
      </c>
      <c r="B1553" s="23">
        <v>45074</v>
      </c>
      <c r="C1553" s="5">
        <v>121018</v>
      </c>
      <c r="D1553" s="6" t="s">
        <v>68</v>
      </c>
      <c r="E1553" s="25">
        <v>3</v>
      </c>
      <c r="F1553" s="26">
        <f>IFERROR(IF(VLOOKUP(C1553,水车基础信息!B$2:F$10,5,0)=0,"输入水车基础数据",VLOOKUP(C1553,水车基础信息!B$2:F$10,5,0)*E1553),"输入水车基础数据")</f>
        <v>30.435</v>
      </c>
      <c r="G1553" s="7" t="s">
        <v>695</v>
      </c>
      <c r="H1553" s="28"/>
      <c r="I1553" s="30"/>
      <c r="J1553" s="31" t="str">
        <f t="shared" si="182"/>
        <v>20235闽AU7993</v>
      </c>
    </row>
    <row r="1554" customFormat="1" ht="20.1" customHeight="1" spans="1:10">
      <c r="A1554" s="4">
        <f t="shared" si="186"/>
        <v>1553</v>
      </c>
      <c r="B1554" s="23">
        <v>45075</v>
      </c>
      <c r="C1554" s="5">
        <v>121018</v>
      </c>
      <c r="D1554" s="6" t="s">
        <v>68</v>
      </c>
      <c r="E1554" s="25">
        <v>3</v>
      </c>
      <c r="F1554" s="26">
        <f>IFERROR(IF(VLOOKUP(C1554,水车基础信息!B$2:F$10,5,0)=0,"输入水车基础数据",VLOOKUP(C1554,水车基础信息!B$2:F$10,5,0)*E1554),"输入水车基础数据")</f>
        <v>30.435</v>
      </c>
      <c r="G1554" s="7" t="s">
        <v>695</v>
      </c>
      <c r="H1554" s="28"/>
      <c r="I1554" s="30"/>
      <c r="J1554" s="31" t="str">
        <f t="shared" ref="J1554:J1617" si="187">YEAR(B1554)&amp;MONTH(B1554)&amp;D1554</f>
        <v>20235闽AU7993</v>
      </c>
    </row>
    <row r="1555" customFormat="1" ht="20.1" customHeight="1" spans="1:10">
      <c r="A1555" s="4">
        <f t="shared" si="186"/>
        <v>1554</v>
      </c>
      <c r="B1555" s="23">
        <v>45076</v>
      </c>
      <c r="C1555" s="5">
        <v>121018</v>
      </c>
      <c r="D1555" s="6" t="s">
        <v>68</v>
      </c>
      <c r="E1555" s="25">
        <v>3</v>
      </c>
      <c r="F1555" s="26">
        <f>IFERROR(IF(VLOOKUP(C1555,水车基础信息!B$2:F$10,5,0)=0,"输入水车基础数据",VLOOKUP(C1555,水车基础信息!B$2:F$10,5,0)*E1555),"输入水车基础数据")</f>
        <v>30.435</v>
      </c>
      <c r="G1555" s="7" t="s">
        <v>695</v>
      </c>
      <c r="H1555" s="28"/>
      <c r="I1555" s="30"/>
      <c r="J1555" s="31" t="str">
        <f t="shared" si="187"/>
        <v>20235闽AU7993</v>
      </c>
    </row>
    <row r="1556" customFormat="1" ht="20.1" customHeight="1" spans="1:10">
      <c r="A1556" s="4">
        <f t="shared" si="186"/>
        <v>1555</v>
      </c>
      <c r="B1556" s="23">
        <v>45077</v>
      </c>
      <c r="C1556" s="5">
        <v>121018</v>
      </c>
      <c r="D1556" s="6" t="s">
        <v>68</v>
      </c>
      <c r="E1556" s="25">
        <v>3</v>
      </c>
      <c r="F1556" s="26">
        <f>IFERROR(IF(VLOOKUP(C1556,水车基础信息!B$2:F$10,5,0)=0,"输入水车基础数据",VLOOKUP(C1556,水车基础信息!B$2:F$10,5,0)*E1556),"输入水车基础数据")</f>
        <v>30.435</v>
      </c>
      <c r="G1556" s="7" t="s">
        <v>695</v>
      </c>
      <c r="H1556" s="28"/>
      <c r="I1556" s="30"/>
      <c r="J1556" s="31" t="str">
        <f t="shared" si="187"/>
        <v>20235闽AU7993</v>
      </c>
    </row>
    <row r="1557" customFormat="1" ht="20.1" customHeight="1" spans="1:10">
      <c r="A1557" s="4">
        <f t="shared" ref="A1557:A1566" si="188">ROW()-1</f>
        <v>1556</v>
      </c>
      <c r="B1557" s="23">
        <v>45078</v>
      </c>
      <c r="C1557" s="5">
        <v>121020</v>
      </c>
      <c r="D1557" s="6" t="s">
        <v>74</v>
      </c>
      <c r="E1557" s="25">
        <v>7</v>
      </c>
      <c r="F1557" s="26">
        <f>IFERROR(IF(VLOOKUP(C1557,水车基础信息!B$2:F$10,5,0)=0,"输入水车基础数据",VLOOKUP(C1557,水车基础信息!B$2:F$10,5,0)*E1557),"输入水车基础数据")</f>
        <v>71.015</v>
      </c>
      <c r="G1557" s="7" t="s">
        <v>64</v>
      </c>
      <c r="H1557" s="28"/>
      <c r="I1557" s="30" t="s">
        <v>680</v>
      </c>
      <c r="J1557" s="31" t="str">
        <f t="shared" si="187"/>
        <v>20236闽AU9103</v>
      </c>
    </row>
    <row r="1558" customFormat="1" ht="20.1" customHeight="1" spans="1:10">
      <c r="A1558" s="4">
        <f t="shared" si="188"/>
        <v>1557</v>
      </c>
      <c r="B1558" s="23">
        <v>45079</v>
      </c>
      <c r="C1558" s="5">
        <v>121020</v>
      </c>
      <c r="D1558" s="6" t="s">
        <v>74</v>
      </c>
      <c r="E1558" s="25">
        <v>4</v>
      </c>
      <c r="F1558" s="26">
        <f>IFERROR(IF(VLOOKUP(C1558,水车基础信息!B$2:F$10,5,0)=0,"输入水车基础数据",VLOOKUP(C1558,水车基础信息!B$2:F$10,5,0)*E1558),"输入水车基础数据")</f>
        <v>40.58</v>
      </c>
      <c r="G1558" s="7" t="s">
        <v>64</v>
      </c>
      <c r="H1558" s="28"/>
      <c r="I1558" s="30" t="s">
        <v>710</v>
      </c>
      <c r="J1558" s="31" t="str">
        <f t="shared" si="187"/>
        <v>20236闽AU9103</v>
      </c>
    </row>
    <row r="1559" customFormat="1" ht="20.1" customHeight="1" spans="1:10">
      <c r="A1559" s="4">
        <f t="shared" si="188"/>
        <v>1558</v>
      </c>
      <c r="B1559" s="23">
        <v>45080</v>
      </c>
      <c r="C1559" s="5">
        <v>121020</v>
      </c>
      <c r="D1559" s="6" t="s">
        <v>74</v>
      </c>
      <c r="E1559" s="25">
        <v>3</v>
      </c>
      <c r="F1559" s="26">
        <f>IFERROR(IF(VLOOKUP(C1559,水车基础信息!B$2:F$10,5,0)=0,"输入水车基础数据",VLOOKUP(C1559,水车基础信息!B$2:F$10,5,0)*E1559),"输入水车基础数据")</f>
        <v>30.435</v>
      </c>
      <c r="G1559" s="7" t="s">
        <v>64</v>
      </c>
      <c r="H1559" s="28"/>
      <c r="I1559" s="30"/>
      <c r="J1559" s="31" t="str">
        <f t="shared" si="187"/>
        <v>20236闽AU9103</v>
      </c>
    </row>
    <row r="1560" customFormat="1" ht="20.1" customHeight="1" spans="1:10">
      <c r="A1560" s="4">
        <f t="shared" si="188"/>
        <v>1559</v>
      </c>
      <c r="B1560" s="23">
        <v>45081</v>
      </c>
      <c r="C1560" s="5">
        <v>121020</v>
      </c>
      <c r="D1560" s="6" t="s">
        <v>74</v>
      </c>
      <c r="E1560" s="25">
        <v>6</v>
      </c>
      <c r="F1560" s="26">
        <f>IFERROR(IF(VLOOKUP(C1560,水车基础信息!B$2:F$10,5,0)=0,"输入水车基础数据",VLOOKUP(C1560,水车基础信息!B$2:F$10,5,0)*E1560),"输入水车基础数据")</f>
        <v>60.87</v>
      </c>
      <c r="G1560" s="7" t="s">
        <v>64</v>
      </c>
      <c r="H1560" s="28"/>
      <c r="I1560" s="30"/>
      <c r="J1560" s="31" t="str">
        <f t="shared" si="187"/>
        <v>20236闽AU9103</v>
      </c>
    </row>
    <row r="1561" customFormat="1" ht="20.1" customHeight="1" spans="1:10">
      <c r="A1561" s="4">
        <f t="shared" si="188"/>
        <v>1560</v>
      </c>
      <c r="B1561" s="23">
        <v>45082</v>
      </c>
      <c r="C1561" s="5">
        <v>121020</v>
      </c>
      <c r="D1561" s="6" t="s">
        <v>74</v>
      </c>
      <c r="E1561" s="25">
        <v>3</v>
      </c>
      <c r="F1561" s="26">
        <f>IFERROR(IF(VLOOKUP(C1561,水车基础信息!B$2:F$10,5,0)=0,"输入水车基础数据",VLOOKUP(C1561,水车基础信息!B$2:F$10,5,0)*E1561),"输入水车基础数据")</f>
        <v>30.435</v>
      </c>
      <c r="G1561" s="7" t="s">
        <v>64</v>
      </c>
      <c r="H1561" s="28"/>
      <c r="I1561" s="30"/>
      <c r="J1561" s="31" t="str">
        <f t="shared" si="187"/>
        <v>20236闽AU9103</v>
      </c>
    </row>
    <row r="1562" customFormat="1" ht="20.1" customHeight="1" spans="1:10">
      <c r="A1562" s="4">
        <f t="shared" si="188"/>
        <v>1561</v>
      </c>
      <c r="B1562" s="23">
        <v>45083</v>
      </c>
      <c r="C1562" s="5">
        <v>121020</v>
      </c>
      <c r="D1562" s="6" t="s">
        <v>74</v>
      </c>
      <c r="E1562" s="25">
        <v>7</v>
      </c>
      <c r="F1562" s="26">
        <f>IFERROR(IF(VLOOKUP(C1562,水车基础信息!B$2:F$10,5,0)=0,"输入水车基础数据",VLOOKUP(C1562,水车基础信息!B$2:F$10,5,0)*E1562),"输入水车基础数据")</f>
        <v>71.015</v>
      </c>
      <c r="G1562" s="7" t="s">
        <v>64</v>
      </c>
      <c r="H1562" s="28"/>
      <c r="I1562" s="30" t="s">
        <v>680</v>
      </c>
      <c r="J1562" s="31" t="str">
        <f t="shared" si="187"/>
        <v>20236闽AU9103</v>
      </c>
    </row>
    <row r="1563" customFormat="1" ht="20.1" customHeight="1" spans="1:10">
      <c r="A1563" s="4">
        <f t="shared" si="188"/>
        <v>1562</v>
      </c>
      <c r="B1563" s="23">
        <v>45084</v>
      </c>
      <c r="C1563" s="5">
        <v>121020</v>
      </c>
      <c r="D1563" s="6" t="s">
        <v>74</v>
      </c>
      <c r="E1563" s="25">
        <v>5</v>
      </c>
      <c r="F1563" s="26">
        <f>IFERROR(IF(VLOOKUP(C1563,水车基础信息!B$2:F$10,5,0)=0,"输入水车基础数据",VLOOKUP(C1563,水车基础信息!B$2:F$10,5,0)*E1563),"输入水车基础数据")</f>
        <v>50.725</v>
      </c>
      <c r="G1563" s="7" t="s">
        <v>64</v>
      </c>
      <c r="H1563" s="28"/>
      <c r="I1563" s="30" t="s">
        <v>680</v>
      </c>
      <c r="J1563" s="31" t="str">
        <f t="shared" si="187"/>
        <v>20236闽AU9103</v>
      </c>
    </row>
    <row r="1564" customFormat="1" ht="20.1" customHeight="1" spans="1:10">
      <c r="A1564" s="4">
        <f t="shared" si="188"/>
        <v>1563</v>
      </c>
      <c r="B1564" s="23">
        <v>45085</v>
      </c>
      <c r="C1564" s="5">
        <v>121020</v>
      </c>
      <c r="D1564" s="6" t="s">
        <v>74</v>
      </c>
      <c r="E1564" s="25">
        <v>4</v>
      </c>
      <c r="F1564" s="26">
        <f>IFERROR(IF(VLOOKUP(C1564,水车基础信息!B$2:F$10,5,0)=0,"输入水车基础数据",VLOOKUP(C1564,水车基础信息!B$2:F$10,5,0)*E1564),"输入水车基础数据")</f>
        <v>40.58</v>
      </c>
      <c r="G1564" s="7" t="s">
        <v>64</v>
      </c>
      <c r="H1564" s="28"/>
      <c r="I1564" s="30" t="s">
        <v>680</v>
      </c>
      <c r="J1564" s="31" t="str">
        <f t="shared" si="187"/>
        <v>20236闽AU9103</v>
      </c>
    </row>
    <row r="1565" customFormat="1" ht="20.1" customHeight="1" spans="1:10">
      <c r="A1565" s="4">
        <f t="shared" si="188"/>
        <v>1564</v>
      </c>
      <c r="B1565" s="23">
        <v>45086</v>
      </c>
      <c r="C1565" s="5">
        <v>121020</v>
      </c>
      <c r="D1565" s="6" t="s">
        <v>74</v>
      </c>
      <c r="E1565" s="25">
        <v>7</v>
      </c>
      <c r="F1565" s="26">
        <f>IFERROR(IF(VLOOKUP(C1565,水车基础信息!B$2:F$10,5,0)=0,"输入水车基础数据",VLOOKUP(C1565,水车基础信息!B$2:F$10,5,0)*E1565),"输入水车基础数据")</f>
        <v>71.015</v>
      </c>
      <c r="G1565" s="7" t="s">
        <v>64</v>
      </c>
      <c r="H1565" s="28"/>
      <c r="I1565" s="30" t="s">
        <v>680</v>
      </c>
      <c r="J1565" s="31" t="str">
        <f t="shared" si="187"/>
        <v>20236闽AU9103</v>
      </c>
    </row>
    <row r="1566" customFormat="1" ht="20.1" customHeight="1" spans="1:10">
      <c r="A1566" s="4">
        <f t="shared" si="188"/>
        <v>1565</v>
      </c>
      <c r="B1566" s="23">
        <v>45087</v>
      </c>
      <c r="C1566" s="5">
        <v>121020</v>
      </c>
      <c r="D1566" s="6" t="s">
        <v>74</v>
      </c>
      <c r="E1566" s="25">
        <v>3</v>
      </c>
      <c r="F1566" s="26">
        <f>IFERROR(IF(VLOOKUP(C1566,水车基础信息!B$2:F$10,5,0)=0,"输入水车基础数据",VLOOKUP(C1566,水车基础信息!B$2:F$10,5,0)*E1566),"输入水车基础数据")</f>
        <v>30.435</v>
      </c>
      <c r="G1566" s="7" t="s">
        <v>64</v>
      </c>
      <c r="H1566" s="28"/>
      <c r="I1566" s="30"/>
      <c r="J1566" s="31" t="str">
        <f t="shared" si="187"/>
        <v>20236闽AU9103</v>
      </c>
    </row>
    <row r="1567" customFormat="1" ht="20.1" customHeight="1" spans="1:10">
      <c r="A1567" s="4">
        <f t="shared" ref="A1567:A1576" si="189">ROW()-1</f>
        <v>1566</v>
      </c>
      <c r="B1567" s="23">
        <v>45088</v>
      </c>
      <c r="C1567" s="5">
        <v>121020</v>
      </c>
      <c r="D1567" s="6" t="s">
        <v>74</v>
      </c>
      <c r="E1567" s="25">
        <v>4</v>
      </c>
      <c r="F1567" s="26">
        <f>IFERROR(IF(VLOOKUP(C1567,水车基础信息!B$2:F$10,5,0)=0,"输入水车基础数据",VLOOKUP(C1567,水车基础信息!B$2:F$10,5,0)*E1567),"输入水车基础数据")</f>
        <v>40.58</v>
      </c>
      <c r="G1567" s="7" t="s">
        <v>64</v>
      </c>
      <c r="H1567" s="28"/>
      <c r="I1567" s="30" t="s">
        <v>680</v>
      </c>
      <c r="J1567" s="31" t="str">
        <f t="shared" si="187"/>
        <v>20236闽AU9103</v>
      </c>
    </row>
    <row r="1568" customFormat="1" ht="20.1" customHeight="1" spans="1:10">
      <c r="A1568" s="4">
        <f t="shared" si="189"/>
        <v>1567</v>
      </c>
      <c r="B1568" s="23">
        <v>45089</v>
      </c>
      <c r="C1568" s="5">
        <v>121020</v>
      </c>
      <c r="D1568" s="6" t="s">
        <v>74</v>
      </c>
      <c r="E1568" s="25">
        <v>4</v>
      </c>
      <c r="F1568" s="26">
        <f>IFERROR(IF(VLOOKUP(C1568,水车基础信息!B$2:F$10,5,0)=0,"输入水车基础数据",VLOOKUP(C1568,水车基础信息!B$2:F$10,5,0)*E1568),"输入水车基础数据")</f>
        <v>40.58</v>
      </c>
      <c r="G1568" s="7" t="s">
        <v>64</v>
      </c>
      <c r="H1568" s="28"/>
      <c r="I1568" s="30" t="s">
        <v>711</v>
      </c>
      <c r="J1568" s="31" t="str">
        <f t="shared" si="187"/>
        <v>20236闽AU9103</v>
      </c>
    </row>
    <row r="1569" customFormat="1" ht="20.1" customHeight="1" spans="1:10">
      <c r="A1569" s="4">
        <f t="shared" si="189"/>
        <v>1568</v>
      </c>
      <c r="B1569" s="23">
        <v>45090</v>
      </c>
      <c r="C1569" s="5">
        <v>121020</v>
      </c>
      <c r="D1569" s="6" t="s">
        <v>74</v>
      </c>
      <c r="E1569" s="25">
        <v>3</v>
      </c>
      <c r="F1569" s="26">
        <f>IFERROR(IF(VLOOKUP(C1569,水车基础信息!B$2:F$10,5,0)=0,"输入水车基础数据",VLOOKUP(C1569,水车基础信息!B$2:F$10,5,0)*E1569),"输入水车基础数据")</f>
        <v>30.435</v>
      </c>
      <c r="G1569" s="7" t="s">
        <v>64</v>
      </c>
      <c r="H1569" s="28"/>
      <c r="I1569" s="30"/>
      <c r="J1569" s="31" t="str">
        <f t="shared" si="187"/>
        <v>20236闽AU9103</v>
      </c>
    </row>
    <row r="1570" customFormat="1" ht="20.1" customHeight="1" spans="1:10">
      <c r="A1570" s="4">
        <f t="shared" si="189"/>
        <v>1569</v>
      </c>
      <c r="B1570" s="23">
        <v>45091</v>
      </c>
      <c r="C1570" s="5">
        <v>121020</v>
      </c>
      <c r="D1570" s="6" t="s">
        <v>74</v>
      </c>
      <c r="E1570" s="25">
        <v>0</v>
      </c>
      <c r="F1570" s="26">
        <f>IFERROR(IF(VLOOKUP(C1570,水车基础信息!B$2:F$10,5,0)=0,"输入水车基础数据",VLOOKUP(C1570,水车基础信息!B$2:F$10,5,0)*E1570),"输入水车基础数据")</f>
        <v>0</v>
      </c>
      <c r="G1570" s="7" t="s">
        <v>64</v>
      </c>
      <c r="H1570" s="28"/>
      <c r="I1570" s="30" t="s">
        <v>712</v>
      </c>
      <c r="J1570" s="31" t="str">
        <f t="shared" si="187"/>
        <v>20236闽AU9103</v>
      </c>
    </row>
    <row r="1571" customFormat="1" ht="20.1" customHeight="1" spans="1:10">
      <c r="A1571" s="4">
        <f t="shared" si="189"/>
        <v>1570</v>
      </c>
      <c r="B1571" s="23">
        <v>45092</v>
      </c>
      <c r="C1571" s="5">
        <v>121020</v>
      </c>
      <c r="D1571" s="6" t="s">
        <v>74</v>
      </c>
      <c r="E1571" s="25">
        <v>3</v>
      </c>
      <c r="F1571" s="26">
        <f>IFERROR(IF(VLOOKUP(C1571,水车基础信息!B$2:F$10,5,0)=0,"输入水车基础数据",VLOOKUP(C1571,水车基础信息!B$2:F$10,5,0)*E1571),"输入水车基础数据")</f>
        <v>30.435</v>
      </c>
      <c r="G1571" s="7" t="s">
        <v>64</v>
      </c>
      <c r="H1571" s="28"/>
      <c r="I1571" s="30"/>
      <c r="J1571" s="31" t="str">
        <f t="shared" si="187"/>
        <v>20236闽AU9103</v>
      </c>
    </row>
    <row r="1572" customFormat="1" ht="20.1" customHeight="1" spans="1:10">
      <c r="A1572" s="4">
        <f t="shared" si="189"/>
        <v>1571</v>
      </c>
      <c r="B1572" s="23">
        <v>45093</v>
      </c>
      <c r="C1572" s="5">
        <v>121020</v>
      </c>
      <c r="D1572" s="6" t="s">
        <v>74</v>
      </c>
      <c r="E1572" s="25">
        <v>3</v>
      </c>
      <c r="F1572" s="26">
        <f>IFERROR(IF(VLOOKUP(C1572,水车基础信息!B$2:F$10,5,0)=0,"输入水车基础数据",VLOOKUP(C1572,水车基础信息!B$2:F$10,5,0)*E1572),"输入水车基础数据")</f>
        <v>30.435</v>
      </c>
      <c r="G1572" s="7" t="s">
        <v>64</v>
      </c>
      <c r="H1572" s="28"/>
      <c r="I1572" s="30"/>
      <c r="J1572" s="31" t="str">
        <f t="shared" si="187"/>
        <v>20236闽AU9103</v>
      </c>
    </row>
    <row r="1573" customFormat="1" ht="20.1" customHeight="1" spans="1:10">
      <c r="A1573" s="4">
        <f t="shared" si="189"/>
        <v>1572</v>
      </c>
      <c r="B1573" s="23">
        <v>45094</v>
      </c>
      <c r="C1573" s="5">
        <v>121020</v>
      </c>
      <c r="D1573" s="6" t="s">
        <v>74</v>
      </c>
      <c r="E1573" s="25">
        <v>4</v>
      </c>
      <c r="F1573" s="26">
        <f>IFERROR(IF(VLOOKUP(C1573,水车基础信息!B$2:F$10,5,0)=0,"输入水车基础数据",VLOOKUP(C1573,水车基础信息!B$2:F$10,5,0)*E1573),"输入水车基础数据")</f>
        <v>40.58</v>
      </c>
      <c r="G1573" s="7" t="s">
        <v>64</v>
      </c>
      <c r="H1573" s="28"/>
      <c r="I1573" s="30"/>
      <c r="J1573" s="31" t="str">
        <f t="shared" si="187"/>
        <v>20236闽AU9103</v>
      </c>
    </row>
    <row r="1574" customFormat="1" ht="20.1" customHeight="1" spans="1:10">
      <c r="A1574" s="4">
        <f t="shared" si="189"/>
        <v>1573</v>
      </c>
      <c r="B1574" s="23">
        <v>45095</v>
      </c>
      <c r="C1574" s="5">
        <v>121020</v>
      </c>
      <c r="D1574" s="6" t="s">
        <v>74</v>
      </c>
      <c r="E1574" s="25">
        <v>3</v>
      </c>
      <c r="F1574" s="26">
        <f>IFERROR(IF(VLOOKUP(C1574,水车基础信息!B$2:F$10,5,0)=0,"输入水车基础数据",VLOOKUP(C1574,水车基础信息!B$2:F$10,5,0)*E1574),"输入水车基础数据")</f>
        <v>30.435</v>
      </c>
      <c r="G1574" s="7" t="s">
        <v>64</v>
      </c>
      <c r="H1574" s="28"/>
      <c r="I1574" s="30"/>
      <c r="J1574" s="31" t="str">
        <f t="shared" si="187"/>
        <v>20236闽AU9103</v>
      </c>
    </row>
    <row r="1575" customFormat="1" ht="20.1" customHeight="1" spans="1:10">
      <c r="A1575" s="4">
        <f t="shared" si="189"/>
        <v>1574</v>
      </c>
      <c r="B1575" s="23">
        <v>45096</v>
      </c>
      <c r="C1575" s="5">
        <v>121020</v>
      </c>
      <c r="D1575" s="6" t="s">
        <v>74</v>
      </c>
      <c r="E1575" s="25">
        <v>3</v>
      </c>
      <c r="F1575" s="26">
        <f>IFERROR(IF(VLOOKUP(C1575,水车基础信息!B$2:F$10,5,0)=0,"输入水车基础数据",VLOOKUP(C1575,水车基础信息!B$2:F$10,5,0)*E1575),"输入水车基础数据")</f>
        <v>30.435</v>
      </c>
      <c r="G1575" s="7" t="s">
        <v>64</v>
      </c>
      <c r="H1575" s="28"/>
      <c r="I1575" s="30"/>
      <c r="J1575" s="31" t="str">
        <f t="shared" si="187"/>
        <v>20236闽AU9103</v>
      </c>
    </row>
    <row r="1576" customFormat="1" ht="20.1" customHeight="1" spans="1:10">
      <c r="A1576" s="4">
        <f t="shared" si="189"/>
        <v>1575</v>
      </c>
      <c r="B1576" s="23">
        <v>45097</v>
      </c>
      <c r="C1576" s="5">
        <v>121020</v>
      </c>
      <c r="D1576" s="6" t="s">
        <v>74</v>
      </c>
      <c r="E1576" s="25">
        <v>3</v>
      </c>
      <c r="F1576" s="26">
        <f>IFERROR(IF(VLOOKUP(C1576,水车基础信息!B$2:F$10,5,0)=0,"输入水车基础数据",VLOOKUP(C1576,水车基础信息!B$2:F$10,5,0)*E1576),"输入水车基础数据")</f>
        <v>30.435</v>
      </c>
      <c r="G1576" s="7" t="s">
        <v>64</v>
      </c>
      <c r="H1576" s="28"/>
      <c r="I1576" s="30"/>
      <c r="J1576" s="31" t="str">
        <f t="shared" si="187"/>
        <v>20236闽AU9103</v>
      </c>
    </row>
    <row r="1577" customFormat="1" ht="20.1" customHeight="1" spans="1:10">
      <c r="A1577" s="4">
        <f t="shared" ref="A1577:A1586" si="190">ROW()-1</f>
        <v>1576</v>
      </c>
      <c r="B1577" s="23">
        <v>45098</v>
      </c>
      <c r="C1577" s="5">
        <v>121020</v>
      </c>
      <c r="D1577" s="6" t="s">
        <v>74</v>
      </c>
      <c r="E1577" s="25">
        <v>3</v>
      </c>
      <c r="F1577" s="26">
        <f>IFERROR(IF(VLOOKUP(C1577,水车基础信息!B$2:F$10,5,0)=0,"输入水车基础数据",VLOOKUP(C1577,水车基础信息!B$2:F$10,5,0)*E1577),"输入水车基础数据")</f>
        <v>30.435</v>
      </c>
      <c r="G1577" s="7" t="s">
        <v>64</v>
      </c>
      <c r="H1577" s="28"/>
      <c r="I1577" s="30"/>
      <c r="J1577" s="31" t="str">
        <f t="shared" si="187"/>
        <v>20236闽AU9103</v>
      </c>
    </row>
    <row r="1578" customFormat="1" ht="20.1" customHeight="1" spans="1:10">
      <c r="A1578" s="4">
        <f t="shared" si="190"/>
        <v>1577</v>
      </c>
      <c r="B1578" s="23">
        <v>45099</v>
      </c>
      <c r="C1578" s="5">
        <v>121020</v>
      </c>
      <c r="D1578" s="6" t="s">
        <v>74</v>
      </c>
      <c r="E1578" s="25">
        <v>3</v>
      </c>
      <c r="F1578" s="26">
        <f>IFERROR(IF(VLOOKUP(C1578,水车基础信息!B$2:F$10,5,0)=0,"输入水车基础数据",VLOOKUP(C1578,水车基础信息!B$2:F$10,5,0)*E1578),"输入水车基础数据")</f>
        <v>30.435</v>
      </c>
      <c r="G1578" s="7" t="s">
        <v>64</v>
      </c>
      <c r="H1578" s="28"/>
      <c r="I1578" s="30"/>
      <c r="J1578" s="31" t="str">
        <f t="shared" si="187"/>
        <v>20236闽AU9103</v>
      </c>
    </row>
    <row r="1579" customFormat="1" ht="20.1" customHeight="1" spans="1:10">
      <c r="A1579" s="4">
        <f t="shared" si="190"/>
        <v>1578</v>
      </c>
      <c r="B1579" s="23">
        <v>45100</v>
      </c>
      <c r="C1579" s="5">
        <v>121020</v>
      </c>
      <c r="D1579" s="6" t="s">
        <v>74</v>
      </c>
      <c r="E1579" s="25">
        <v>3</v>
      </c>
      <c r="F1579" s="26">
        <f>IFERROR(IF(VLOOKUP(C1579,水车基础信息!B$2:F$10,5,0)=0,"输入水车基础数据",VLOOKUP(C1579,水车基础信息!B$2:F$10,5,0)*E1579),"输入水车基础数据")</f>
        <v>30.435</v>
      </c>
      <c r="G1579" s="7" t="s">
        <v>64</v>
      </c>
      <c r="H1579" s="28"/>
      <c r="I1579" s="30"/>
      <c r="J1579" s="31" t="str">
        <f t="shared" si="187"/>
        <v>20236闽AU9103</v>
      </c>
    </row>
    <row r="1580" customFormat="1" ht="20.1" customHeight="1" spans="1:10">
      <c r="A1580" s="4">
        <f t="shared" si="190"/>
        <v>1579</v>
      </c>
      <c r="B1580" s="23">
        <v>45101</v>
      </c>
      <c r="C1580" s="5">
        <v>121020</v>
      </c>
      <c r="D1580" s="6" t="s">
        <v>74</v>
      </c>
      <c r="E1580" s="25">
        <v>3</v>
      </c>
      <c r="F1580" s="26">
        <f>IFERROR(IF(VLOOKUP(C1580,水车基础信息!B$2:F$10,5,0)=0,"输入水车基础数据",VLOOKUP(C1580,水车基础信息!B$2:F$10,5,0)*E1580),"输入水车基础数据")</f>
        <v>30.435</v>
      </c>
      <c r="G1580" s="7" t="s">
        <v>64</v>
      </c>
      <c r="H1580" s="28"/>
      <c r="I1580" s="30"/>
      <c r="J1580" s="31" t="str">
        <f t="shared" si="187"/>
        <v>20236闽AU9103</v>
      </c>
    </row>
    <row r="1581" customFormat="1" ht="20.1" customHeight="1" spans="1:10">
      <c r="A1581" s="4">
        <f t="shared" si="190"/>
        <v>1580</v>
      </c>
      <c r="B1581" s="23">
        <v>45102</v>
      </c>
      <c r="C1581" s="5">
        <v>121020</v>
      </c>
      <c r="D1581" s="6" t="s">
        <v>74</v>
      </c>
      <c r="E1581" s="25">
        <v>4</v>
      </c>
      <c r="F1581" s="26">
        <f>IFERROR(IF(VLOOKUP(C1581,水车基础信息!B$2:F$10,5,0)=0,"输入水车基础数据",VLOOKUP(C1581,水车基础信息!B$2:F$10,5,0)*E1581),"输入水车基础数据")</f>
        <v>40.58</v>
      </c>
      <c r="G1581" s="7" t="s">
        <v>64</v>
      </c>
      <c r="H1581" s="28"/>
      <c r="I1581" s="30" t="s">
        <v>680</v>
      </c>
      <c r="J1581" s="31" t="str">
        <f t="shared" si="187"/>
        <v>20236闽AU9103</v>
      </c>
    </row>
    <row r="1582" customFormat="1" ht="20.1" customHeight="1" spans="1:10">
      <c r="A1582" s="4">
        <f t="shared" si="190"/>
        <v>1581</v>
      </c>
      <c r="B1582" s="23">
        <v>45103</v>
      </c>
      <c r="C1582" s="5">
        <v>121020</v>
      </c>
      <c r="D1582" s="6" t="s">
        <v>74</v>
      </c>
      <c r="E1582" s="25">
        <v>3</v>
      </c>
      <c r="F1582" s="26">
        <f>IFERROR(IF(VLOOKUP(C1582,水车基础信息!B$2:F$10,5,0)=0,"输入水车基础数据",VLOOKUP(C1582,水车基础信息!B$2:F$10,5,0)*E1582),"输入水车基础数据")</f>
        <v>30.435</v>
      </c>
      <c r="G1582" s="7" t="s">
        <v>64</v>
      </c>
      <c r="H1582" s="28"/>
      <c r="I1582" s="30" t="s">
        <v>680</v>
      </c>
      <c r="J1582" s="31" t="str">
        <f t="shared" si="187"/>
        <v>20236闽AU9103</v>
      </c>
    </row>
    <row r="1583" customFormat="1" ht="20.1" customHeight="1" spans="1:10">
      <c r="A1583" s="4">
        <f t="shared" si="190"/>
        <v>1582</v>
      </c>
      <c r="B1583" s="23">
        <v>45104</v>
      </c>
      <c r="C1583" s="5">
        <v>121020</v>
      </c>
      <c r="D1583" s="6" t="s">
        <v>74</v>
      </c>
      <c r="E1583" s="25">
        <v>3</v>
      </c>
      <c r="F1583" s="26">
        <f>IFERROR(IF(VLOOKUP(C1583,水车基础信息!B$2:F$10,5,0)=0,"输入水车基础数据",VLOOKUP(C1583,水车基础信息!B$2:F$10,5,0)*E1583),"输入水车基础数据")</f>
        <v>30.435</v>
      </c>
      <c r="G1583" s="7" t="s">
        <v>64</v>
      </c>
      <c r="H1583" s="28"/>
      <c r="I1583" s="30"/>
      <c r="J1583" s="31" t="str">
        <f t="shared" si="187"/>
        <v>20236闽AU9103</v>
      </c>
    </row>
    <row r="1584" customFormat="1" ht="20.1" customHeight="1" spans="1:10">
      <c r="A1584" s="4">
        <f t="shared" si="190"/>
        <v>1583</v>
      </c>
      <c r="B1584" s="23">
        <v>45105</v>
      </c>
      <c r="C1584" s="5">
        <v>121020</v>
      </c>
      <c r="D1584" s="6" t="s">
        <v>74</v>
      </c>
      <c r="E1584" s="25">
        <v>3</v>
      </c>
      <c r="F1584" s="26">
        <f>IFERROR(IF(VLOOKUP(C1584,水车基础信息!B$2:F$10,5,0)=0,"输入水车基础数据",VLOOKUP(C1584,水车基础信息!B$2:F$10,5,0)*E1584),"输入水车基础数据")</f>
        <v>30.435</v>
      </c>
      <c r="G1584" s="7" t="s">
        <v>64</v>
      </c>
      <c r="H1584" s="28"/>
      <c r="I1584" s="30"/>
      <c r="J1584" s="31" t="str">
        <f t="shared" si="187"/>
        <v>20236闽AU9103</v>
      </c>
    </row>
    <row r="1585" customFormat="1" ht="20.1" customHeight="1" spans="1:10">
      <c r="A1585" s="4">
        <f t="shared" si="190"/>
        <v>1584</v>
      </c>
      <c r="B1585" s="23">
        <v>45106</v>
      </c>
      <c r="C1585" s="5">
        <v>121020</v>
      </c>
      <c r="D1585" s="6" t="s">
        <v>74</v>
      </c>
      <c r="E1585" s="25">
        <v>3</v>
      </c>
      <c r="F1585" s="26">
        <f>IFERROR(IF(VLOOKUP(C1585,水车基础信息!B$2:F$10,5,0)=0,"输入水车基础数据",VLOOKUP(C1585,水车基础信息!B$2:F$10,5,0)*E1585),"输入水车基础数据")</f>
        <v>30.435</v>
      </c>
      <c r="G1585" s="7" t="s">
        <v>64</v>
      </c>
      <c r="H1585" s="28"/>
      <c r="I1585" s="30"/>
      <c r="J1585" s="31" t="str">
        <f t="shared" si="187"/>
        <v>20236闽AU9103</v>
      </c>
    </row>
    <row r="1586" customFormat="1" ht="20.1" customHeight="1" spans="1:10">
      <c r="A1586" s="4">
        <f t="shared" si="190"/>
        <v>1585</v>
      </c>
      <c r="B1586" s="23">
        <v>45107</v>
      </c>
      <c r="C1586" s="5">
        <v>121020</v>
      </c>
      <c r="D1586" s="6" t="s">
        <v>74</v>
      </c>
      <c r="E1586" s="25">
        <v>3</v>
      </c>
      <c r="F1586" s="26">
        <f>IFERROR(IF(VLOOKUP(C1586,水车基础信息!B$2:F$10,5,0)=0,"输入水车基础数据",VLOOKUP(C1586,水车基础信息!B$2:F$10,5,0)*E1586),"输入水车基础数据")</f>
        <v>30.435</v>
      </c>
      <c r="G1586" s="7" t="s">
        <v>64</v>
      </c>
      <c r="H1586" s="28"/>
      <c r="I1586" s="30"/>
      <c r="J1586" s="31" t="str">
        <f t="shared" si="187"/>
        <v>20236闽AU9103</v>
      </c>
    </row>
    <row r="1587" customFormat="1" ht="20.1" customHeight="1" spans="1:10">
      <c r="A1587" s="4">
        <f t="shared" ref="A1587:A1596" si="191">ROW()-1</f>
        <v>1586</v>
      </c>
      <c r="B1587" s="23">
        <v>45078</v>
      </c>
      <c r="C1587" s="5">
        <v>121017</v>
      </c>
      <c r="D1587" s="6" t="s">
        <v>71</v>
      </c>
      <c r="E1587" s="25">
        <v>2</v>
      </c>
      <c r="F1587" s="26">
        <f>IFERROR(IF(VLOOKUP(C1587,水车基础信息!B$2:F$10,5,0)=0,"输入水车基础数据",VLOOKUP(C1587,水车基础信息!B$2:F$10,5,0)*E1587),"输入水车基础数据")</f>
        <v>20.29</v>
      </c>
      <c r="G1587" s="7" t="s">
        <v>60</v>
      </c>
      <c r="H1587" s="28"/>
      <c r="I1587" s="30"/>
      <c r="J1587" s="31" t="str">
        <f t="shared" si="187"/>
        <v>20236闽AU8195</v>
      </c>
    </row>
    <row r="1588" customFormat="1" ht="20.1" customHeight="1" spans="1:10">
      <c r="A1588" s="4">
        <f t="shared" si="191"/>
        <v>1587</v>
      </c>
      <c r="B1588" s="23">
        <v>45079</v>
      </c>
      <c r="C1588" s="5">
        <v>121017</v>
      </c>
      <c r="D1588" s="6" t="s">
        <v>71</v>
      </c>
      <c r="E1588" s="25">
        <v>2</v>
      </c>
      <c r="F1588" s="26">
        <f>IFERROR(IF(VLOOKUP(C1588,水车基础信息!B$2:F$10,5,0)=0,"输入水车基础数据",VLOOKUP(C1588,水车基础信息!B$2:F$10,5,0)*E1588),"输入水车基础数据")</f>
        <v>20.29</v>
      </c>
      <c r="G1588" s="7" t="s">
        <v>60</v>
      </c>
      <c r="H1588" s="28"/>
      <c r="I1588" s="30"/>
      <c r="J1588" s="31" t="str">
        <f t="shared" si="187"/>
        <v>20236闽AU8195</v>
      </c>
    </row>
    <row r="1589" customFormat="1" ht="20.1" customHeight="1" spans="1:10">
      <c r="A1589" s="4">
        <f t="shared" si="191"/>
        <v>1588</v>
      </c>
      <c r="B1589" s="23">
        <v>45080</v>
      </c>
      <c r="C1589" s="5">
        <v>121017</v>
      </c>
      <c r="D1589" s="6" t="s">
        <v>71</v>
      </c>
      <c r="E1589" s="25">
        <v>2</v>
      </c>
      <c r="F1589" s="26">
        <f>IFERROR(IF(VLOOKUP(C1589,水车基础信息!B$2:F$10,5,0)=0,"输入水车基础数据",VLOOKUP(C1589,水车基础信息!B$2:F$10,5,0)*E1589),"输入水车基础数据")</f>
        <v>20.29</v>
      </c>
      <c r="G1589" s="7" t="s">
        <v>60</v>
      </c>
      <c r="H1589" s="28"/>
      <c r="I1589" s="30"/>
      <c r="J1589" s="31" t="str">
        <f t="shared" si="187"/>
        <v>20236闽AU8195</v>
      </c>
    </row>
    <row r="1590" customFormat="1" ht="20.1" customHeight="1" spans="1:10">
      <c r="A1590" s="4">
        <f t="shared" si="191"/>
        <v>1589</v>
      </c>
      <c r="B1590" s="23">
        <v>45081</v>
      </c>
      <c r="C1590" s="5">
        <v>121017</v>
      </c>
      <c r="D1590" s="6" t="s">
        <v>71</v>
      </c>
      <c r="E1590" s="25">
        <v>2</v>
      </c>
      <c r="F1590" s="26">
        <f>IFERROR(IF(VLOOKUP(C1590,水车基础信息!B$2:F$10,5,0)=0,"输入水车基础数据",VLOOKUP(C1590,水车基础信息!B$2:F$10,5,0)*E1590),"输入水车基础数据")</f>
        <v>20.29</v>
      </c>
      <c r="G1590" s="7" t="s">
        <v>60</v>
      </c>
      <c r="H1590" s="28"/>
      <c r="I1590" s="30"/>
      <c r="J1590" s="31" t="str">
        <f t="shared" si="187"/>
        <v>20236闽AU8195</v>
      </c>
    </row>
    <row r="1591" customFormat="1" ht="20.1" customHeight="1" spans="1:10">
      <c r="A1591" s="4">
        <f t="shared" si="191"/>
        <v>1590</v>
      </c>
      <c r="B1591" s="23">
        <v>45082</v>
      </c>
      <c r="C1591" s="5">
        <v>121017</v>
      </c>
      <c r="D1591" s="6" t="s">
        <v>71</v>
      </c>
      <c r="E1591" s="25">
        <v>3</v>
      </c>
      <c r="F1591" s="26">
        <f>IFERROR(IF(VLOOKUP(C1591,水车基础信息!B$2:F$10,5,0)=0,"输入水车基础数据",VLOOKUP(C1591,水车基础信息!B$2:F$10,5,0)*E1591),"输入水车基础数据")</f>
        <v>30.435</v>
      </c>
      <c r="G1591" s="7" t="s">
        <v>60</v>
      </c>
      <c r="H1591" s="28"/>
      <c r="I1591" s="30"/>
      <c r="J1591" s="31" t="str">
        <f t="shared" si="187"/>
        <v>20236闽AU8195</v>
      </c>
    </row>
    <row r="1592" customFormat="1" ht="20.1" customHeight="1" spans="1:10">
      <c r="A1592" s="4">
        <f t="shared" si="191"/>
        <v>1591</v>
      </c>
      <c r="B1592" s="23">
        <v>45083</v>
      </c>
      <c r="C1592" s="5">
        <v>121017</v>
      </c>
      <c r="D1592" s="6" t="s">
        <v>71</v>
      </c>
      <c r="E1592" s="25">
        <v>3</v>
      </c>
      <c r="F1592" s="26">
        <f>IFERROR(IF(VLOOKUP(C1592,水车基础信息!B$2:F$10,5,0)=0,"输入水车基础数据",VLOOKUP(C1592,水车基础信息!B$2:F$10,5,0)*E1592),"输入水车基础数据")</f>
        <v>30.435</v>
      </c>
      <c r="G1592" s="7" t="s">
        <v>60</v>
      </c>
      <c r="H1592" s="28"/>
      <c r="I1592" s="30"/>
      <c r="J1592" s="31" t="str">
        <f t="shared" si="187"/>
        <v>20236闽AU8195</v>
      </c>
    </row>
    <row r="1593" customFormat="1" ht="20.1" customHeight="1" spans="1:10">
      <c r="A1593" s="4">
        <f t="shared" si="191"/>
        <v>1592</v>
      </c>
      <c r="B1593" s="23">
        <v>45084</v>
      </c>
      <c r="C1593" s="5">
        <v>121017</v>
      </c>
      <c r="D1593" s="6" t="s">
        <v>71</v>
      </c>
      <c r="E1593" s="25">
        <v>2</v>
      </c>
      <c r="F1593" s="26">
        <f>IFERROR(IF(VLOOKUP(C1593,水车基础信息!B$2:F$10,5,0)=0,"输入水车基础数据",VLOOKUP(C1593,水车基础信息!B$2:F$10,5,0)*E1593),"输入水车基础数据")</f>
        <v>20.29</v>
      </c>
      <c r="G1593" s="7" t="s">
        <v>60</v>
      </c>
      <c r="H1593" s="28"/>
      <c r="I1593" s="30"/>
      <c r="J1593" s="31" t="str">
        <f t="shared" si="187"/>
        <v>20236闽AU8195</v>
      </c>
    </row>
    <row r="1594" customFormat="1" ht="20.1" customHeight="1" spans="1:10">
      <c r="A1594" s="4">
        <f t="shared" si="191"/>
        <v>1593</v>
      </c>
      <c r="B1594" s="23">
        <v>45085</v>
      </c>
      <c r="C1594" s="5">
        <v>121017</v>
      </c>
      <c r="D1594" s="6" t="s">
        <v>71</v>
      </c>
      <c r="E1594" s="25">
        <v>2</v>
      </c>
      <c r="F1594" s="26">
        <f>IFERROR(IF(VLOOKUP(C1594,水车基础信息!B$2:F$10,5,0)=0,"输入水车基础数据",VLOOKUP(C1594,水车基础信息!B$2:F$10,5,0)*E1594),"输入水车基础数据")</f>
        <v>20.29</v>
      </c>
      <c r="G1594" s="7" t="s">
        <v>60</v>
      </c>
      <c r="H1594" s="28"/>
      <c r="I1594" s="30"/>
      <c r="J1594" s="31" t="str">
        <f t="shared" si="187"/>
        <v>20236闽AU8195</v>
      </c>
    </row>
    <row r="1595" customFormat="1" ht="20.1" customHeight="1" spans="1:10">
      <c r="A1595" s="4">
        <f t="shared" si="191"/>
        <v>1594</v>
      </c>
      <c r="B1595" s="23">
        <v>45086</v>
      </c>
      <c r="C1595" s="5">
        <v>121017</v>
      </c>
      <c r="D1595" s="6" t="s">
        <v>71</v>
      </c>
      <c r="E1595" s="25">
        <v>2</v>
      </c>
      <c r="F1595" s="26">
        <f>IFERROR(IF(VLOOKUP(C1595,水车基础信息!B$2:F$10,5,0)=0,"输入水车基础数据",VLOOKUP(C1595,水车基础信息!B$2:F$10,5,0)*E1595),"输入水车基础数据")</f>
        <v>20.29</v>
      </c>
      <c r="G1595" s="7" t="s">
        <v>60</v>
      </c>
      <c r="H1595" s="28"/>
      <c r="I1595" s="30"/>
      <c r="J1595" s="31" t="str">
        <f t="shared" si="187"/>
        <v>20236闽AU8195</v>
      </c>
    </row>
    <row r="1596" customFormat="1" ht="20.1" customHeight="1" spans="1:10">
      <c r="A1596" s="4">
        <f t="shared" si="191"/>
        <v>1595</v>
      </c>
      <c r="B1596" s="23">
        <v>45087</v>
      </c>
      <c r="C1596" s="5">
        <v>121017</v>
      </c>
      <c r="D1596" s="6" t="s">
        <v>71</v>
      </c>
      <c r="E1596" s="25">
        <v>0</v>
      </c>
      <c r="F1596" s="26">
        <f>IFERROR(IF(VLOOKUP(C1596,水车基础信息!B$2:F$10,5,0)=0,"输入水车基础数据",VLOOKUP(C1596,水车基础信息!B$2:F$10,5,0)*E1596),"输入水车基础数据")</f>
        <v>0</v>
      </c>
      <c r="G1596" s="7" t="s">
        <v>60</v>
      </c>
      <c r="H1596" s="28"/>
      <c r="I1596" s="30"/>
      <c r="J1596" s="31" t="str">
        <f t="shared" si="187"/>
        <v>20236闽AU8195</v>
      </c>
    </row>
    <row r="1597" customFormat="1" ht="20.1" customHeight="1" spans="1:10">
      <c r="A1597" s="4">
        <f t="shared" ref="A1597:A1606" si="192">ROW()-1</f>
        <v>1596</v>
      </c>
      <c r="B1597" s="23">
        <v>45088</v>
      </c>
      <c r="C1597" s="5">
        <v>121017</v>
      </c>
      <c r="D1597" s="6" t="s">
        <v>71</v>
      </c>
      <c r="E1597" s="25">
        <v>3</v>
      </c>
      <c r="F1597" s="26">
        <f>IFERROR(IF(VLOOKUP(C1597,水车基础信息!B$2:F$10,5,0)=0,"输入水车基础数据",VLOOKUP(C1597,水车基础信息!B$2:F$10,5,0)*E1597),"输入水车基础数据")</f>
        <v>30.435</v>
      </c>
      <c r="G1597" s="7" t="s">
        <v>60</v>
      </c>
      <c r="H1597" s="28"/>
      <c r="I1597" s="30"/>
      <c r="J1597" s="31" t="str">
        <f t="shared" si="187"/>
        <v>20236闽AU8195</v>
      </c>
    </row>
    <row r="1598" customFormat="1" ht="20.1" customHeight="1" spans="1:10">
      <c r="A1598" s="4">
        <f t="shared" si="192"/>
        <v>1597</v>
      </c>
      <c r="B1598" s="23">
        <v>45089</v>
      </c>
      <c r="C1598" s="5">
        <v>121017</v>
      </c>
      <c r="D1598" s="6" t="s">
        <v>71</v>
      </c>
      <c r="E1598" s="25">
        <v>2</v>
      </c>
      <c r="F1598" s="26">
        <f>IFERROR(IF(VLOOKUP(C1598,水车基础信息!B$2:F$10,5,0)=0,"输入水车基础数据",VLOOKUP(C1598,水车基础信息!B$2:F$10,5,0)*E1598),"输入水车基础数据")</f>
        <v>20.29</v>
      </c>
      <c r="G1598" s="7" t="s">
        <v>60</v>
      </c>
      <c r="H1598" s="28"/>
      <c r="I1598" s="30"/>
      <c r="J1598" s="31" t="str">
        <f t="shared" si="187"/>
        <v>20236闽AU8195</v>
      </c>
    </row>
    <row r="1599" customFormat="1" ht="20.1" customHeight="1" spans="1:10">
      <c r="A1599" s="4">
        <f t="shared" si="192"/>
        <v>1598</v>
      </c>
      <c r="B1599" s="23">
        <v>45090</v>
      </c>
      <c r="C1599" s="5">
        <v>121017</v>
      </c>
      <c r="D1599" s="6" t="s">
        <v>71</v>
      </c>
      <c r="E1599" s="25">
        <v>5</v>
      </c>
      <c r="F1599" s="26">
        <f>IFERROR(IF(VLOOKUP(C1599,水车基础信息!B$2:F$10,5,0)=0,"输入水车基础数据",VLOOKUP(C1599,水车基础信息!B$2:F$10,5,0)*E1599),"输入水车基础数据")</f>
        <v>50.725</v>
      </c>
      <c r="G1599" s="7" t="s">
        <v>60</v>
      </c>
      <c r="H1599" s="28"/>
      <c r="I1599" s="30"/>
      <c r="J1599" s="31" t="str">
        <f t="shared" si="187"/>
        <v>20236闽AU8195</v>
      </c>
    </row>
    <row r="1600" customFormat="1" ht="20.1" customHeight="1" spans="1:10">
      <c r="A1600" s="4">
        <f t="shared" si="192"/>
        <v>1599</v>
      </c>
      <c r="B1600" s="23">
        <v>45091</v>
      </c>
      <c r="C1600" s="5">
        <v>121017</v>
      </c>
      <c r="D1600" s="6" t="s">
        <v>71</v>
      </c>
      <c r="E1600" s="25">
        <v>0</v>
      </c>
      <c r="F1600" s="26">
        <f>IFERROR(IF(VLOOKUP(C1600,水车基础信息!B$2:F$10,5,0)=0,"输入水车基础数据",VLOOKUP(C1600,水车基础信息!B$2:F$10,5,0)*E1600),"输入水车基础数据")</f>
        <v>0</v>
      </c>
      <c r="G1600" s="7" t="s">
        <v>60</v>
      </c>
      <c r="H1600" s="28"/>
      <c r="I1600" s="30"/>
      <c r="J1600" s="31" t="str">
        <f t="shared" si="187"/>
        <v>20236闽AU8195</v>
      </c>
    </row>
    <row r="1601" customFormat="1" ht="20.1" customHeight="1" spans="1:10">
      <c r="A1601" s="4">
        <f t="shared" si="192"/>
        <v>1600</v>
      </c>
      <c r="B1601" s="23">
        <v>45092</v>
      </c>
      <c r="C1601" s="5">
        <v>121017</v>
      </c>
      <c r="D1601" s="6" t="s">
        <v>71</v>
      </c>
      <c r="E1601" s="25">
        <v>0</v>
      </c>
      <c r="F1601" s="26">
        <f>IFERROR(IF(VLOOKUP(C1601,水车基础信息!B$2:F$10,5,0)=0,"输入水车基础数据",VLOOKUP(C1601,水车基础信息!B$2:F$10,5,0)*E1601),"输入水车基础数据")</f>
        <v>0</v>
      </c>
      <c r="G1601" s="7" t="s">
        <v>60</v>
      </c>
      <c r="H1601" s="28"/>
      <c r="I1601" s="30"/>
      <c r="J1601" s="31" t="str">
        <f t="shared" si="187"/>
        <v>20236闽AU8195</v>
      </c>
    </row>
    <row r="1602" customFormat="1" ht="20.1" customHeight="1" spans="1:10">
      <c r="A1602" s="4">
        <f t="shared" si="192"/>
        <v>1601</v>
      </c>
      <c r="B1602" s="23">
        <v>45093</v>
      </c>
      <c r="C1602" s="5">
        <v>121017</v>
      </c>
      <c r="D1602" s="6" t="s">
        <v>71</v>
      </c>
      <c r="E1602" s="25">
        <v>0</v>
      </c>
      <c r="F1602" s="26">
        <f>IFERROR(IF(VLOOKUP(C1602,水车基础信息!B$2:F$10,5,0)=0,"输入水车基础数据",VLOOKUP(C1602,水车基础信息!B$2:F$10,5,0)*E1602),"输入水车基础数据")</f>
        <v>0</v>
      </c>
      <c r="G1602" s="7" t="s">
        <v>60</v>
      </c>
      <c r="H1602" s="28"/>
      <c r="I1602" s="30"/>
      <c r="J1602" s="31" t="str">
        <f t="shared" si="187"/>
        <v>20236闽AU8195</v>
      </c>
    </row>
    <row r="1603" customFormat="1" ht="20.1" customHeight="1" spans="1:10">
      <c r="A1603" s="4">
        <f t="shared" si="192"/>
        <v>1602</v>
      </c>
      <c r="B1603" s="23">
        <v>45094</v>
      </c>
      <c r="C1603" s="5">
        <v>121017</v>
      </c>
      <c r="D1603" s="6" t="s">
        <v>71</v>
      </c>
      <c r="E1603" s="25">
        <v>3</v>
      </c>
      <c r="F1603" s="26">
        <f>IFERROR(IF(VLOOKUP(C1603,水车基础信息!B$2:F$10,5,0)=0,"输入水车基础数据",VLOOKUP(C1603,水车基础信息!B$2:F$10,5,0)*E1603),"输入水车基础数据")</f>
        <v>30.435</v>
      </c>
      <c r="G1603" s="7" t="s">
        <v>60</v>
      </c>
      <c r="H1603" s="28"/>
      <c r="I1603" s="30"/>
      <c r="J1603" s="31" t="str">
        <f t="shared" si="187"/>
        <v>20236闽AU8195</v>
      </c>
    </row>
    <row r="1604" customFormat="1" ht="20.1" customHeight="1" spans="1:10">
      <c r="A1604" s="4">
        <f t="shared" si="192"/>
        <v>1603</v>
      </c>
      <c r="B1604" s="23">
        <v>45095</v>
      </c>
      <c r="C1604" s="5">
        <v>121017</v>
      </c>
      <c r="D1604" s="6" t="s">
        <v>71</v>
      </c>
      <c r="E1604" s="25">
        <v>2</v>
      </c>
      <c r="F1604" s="26">
        <f>IFERROR(IF(VLOOKUP(C1604,水车基础信息!B$2:F$10,5,0)=0,"输入水车基础数据",VLOOKUP(C1604,水车基础信息!B$2:F$10,5,0)*E1604),"输入水车基础数据")</f>
        <v>20.29</v>
      </c>
      <c r="G1604" s="7" t="s">
        <v>60</v>
      </c>
      <c r="H1604" s="28"/>
      <c r="I1604" s="30"/>
      <c r="J1604" s="31" t="str">
        <f t="shared" si="187"/>
        <v>20236闽AU8195</v>
      </c>
    </row>
    <row r="1605" customFormat="1" ht="20.1" customHeight="1" spans="1:10">
      <c r="A1605" s="4">
        <f t="shared" si="192"/>
        <v>1604</v>
      </c>
      <c r="B1605" s="23">
        <v>45096</v>
      </c>
      <c r="C1605" s="5">
        <v>121017</v>
      </c>
      <c r="D1605" s="6" t="s">
        <v>71</v>
      </c>
      <c r="E1605" s="25">
        <v>2</v>
      </c>
      <c r="F1605" s="26">
        <f>IFERROR(IF(VLOOKUP(C1605,水车基础信息!B$2:F$10,5,0)=0,"输入水车基础数据",VLOOKUP(C1605,水车基础信息!B$2:F$10,5,0)*E1605),"输入水车基础数据")</f>
        <v>20.29</v>
      </c>
      <c r="G1605" s="7" t="s">
        <v>60</v>
      </c>
      <c r="H1605" s="28"/>
      <c r="I1605" s="30"/>
      <c r="J1605" s="31" t="str">
        <f t="shared" si="187"/>
        <v>20236闽AU8195</v>
      </c>
    </row>
    <row r="1606" customFormat="1" ht="20.1" customHeight="1" spans="1:10">
      <c r="A1606" s="4">
        <f t="shared" si="192"/>
        <v>1605</v>
      </c>
      <c r="B1606" s="23">
        <v>45097</v>
      </c>
      <c r="C1606" s="5">
        <v>121017</v>
      </c>
      <c r="D1606" s="6" t="s">
        <v>71</v>
      </c>
      <c r="E1606" s="25">
        <v>3</v>
      </c>
      <c r="F1606" s="26">
        <f>IFERROR(IF(VLOOKUP(C1606,水车基础信息!B$2:F$10,5,0)=0,"输入水车基础数据",VLOOKUP(C1606,水车基础信息!B$2:F$10,5,0)*E1606),"输入水车基础数据")</f>
        <v>30.435</v>
      </c>
      <c r="G1606" s="7" t="s">
        <v>60</v>
      </c>
      <c r="H1606" s="28"/>
      <c r="I1606" s="30"/>
      <c r="J1606" s="31" t="str">
        <f t="shared" si="187"/>
        <v>20236闽AU8195</v>
      </c>
    </row>
    <row r="1607" customFormat="1" ht="20.1" customHeight="1" spans="1:10">
      <c r="A1607" s="4">
        <f t="shared" ref="A1607:A1616" si="193">ROW()-1</f>
        <v>1606</v>
      </c>
      <c r="B1607" s="23">
        <v>45098</v>
      </c>
      <c r="C1607" s="5">
        <v>121017</v>
      </c>
      <c r="D1607" s="6" t="s">
        <v>71</v>
      </c>
      <c r="E1607" s="25">
        <v>0</v>
      </c>
      <c r="F1607" s="26">
        <f>IFERROR(IF(VLOOKUP(C1607,水车基础信息!B$2:F$10,5,0)=0,"输入水车基础数据",VLOOKUP(C1607,水车基础信息!B$2:F$10,5,0)*E1607),"输入水车基础数据")</f>
        <v>0</v>
      </c>
      <c r="G1607" s="7" t="s">
        <v>60</v>
      </c>
      <c r="H1607" s="28"/>
      <c r="I1607" s="30"/>
      <c r="J1607" s="31" t="str">
        <f t="shared" si="187"/>
        <v>20236闽AU8195</v>
      </c>
    </row>
    <row r="1608" customFormat="1" ht="20.1" customHeight="1" spans="1:10">
      <c r="A1608" s="4">
        <f t="shared" si="193"/>
        <v>1607</v>
      </c>
      <c r="B1608" s="23">
        <v>45099</v>
      </c>
      <c r="C1608" s="5">
        <v>121017</v>
      </c>
      <c r="D1608" s="6" t="s">
        <v>71</v>
      </c>
      <c r="E1608" s="25">
        <v>0</v>
      </c>
      <c r="F1608" s="26">
        <f>IFERROR(IF(VLOOKUP(C1608,水车基础信息!B$2:F$10,5,0)=0,"输入水车基础数据",VLOOKUP(C1608,水车基础信息!B$2:F$10,5,0)*E1608),"输入水车基础数据")</f>
        <v>0</v>
      </c>
      <c r="G1608" s="7" t="s">
        <v>60</v>
      </c>
      <c r="H1608" s="28"/>
      <c r="I1608" s="30"/>
      <c r="J1608" s="31" t="str">
        <f t="shared" si="187"/>
        <v>20236闽AU8195</v>
      </c>
    </row>
    <row r="1609" customFormat="1" ht="20.1" customHeight="1" spans="1:10">
      <c r="A1609" s="4">
        <f t="shared" si="193"/>
        <v>1608</v>
      </c>
      <c r="B1609" s="23">
        <v>45100</v>
      </c>
      <c r="C1609" s="5">
        <v>121017</v>
      </c>
      <c r="D1609" s="6" t="s">
        <v>71</v>
      </c>
      <c r="E1609" s="25">
        <v>2</v>
      </c>
      <c r="F1609" s="26">
        <f>IFERROR(IF(VLOOKUP(C1609,水车基础信息!B$2:F$10,5,0)=0,"输入水车基础数据",VLOOKUP(C1609,水车基础信息!B$2:F$10,5,0)*E1609),"输入水车基础数据")</f>
        <v>20.29</v>
      </c>
      <c r="G1609" s="7" t="s">
        <v>60</v>
      </c>
      <c r="H1609" s="28"/>
      <c r="I1609" s="30"/>
      <c r="J1609" s="31" t="str">
        <f t="shared" si="187"/>
        <v>20236闽AU8195</v>
      </c>
    </row>
    <row r="1610" customFormat="1" ht="20.1" customHeight="1" spans="1:10">
      <c r="A1610" s="4">
        <f t="shared" si="193"/>
        <v>1609</v>
      </c>
      <c r="B1610" s="23">
        <v>45101</v>
      </c>
      <c r="C1610" s="5">
        <v>121017</v>
      </c>
      <c r="D1610" s="6" t="s">
        <v>71</v>
      </c>
      <c r="E1610" s="25">
        <v>0</v>
      </c>
      <c r="F1610" s="26">
        <f>IFERROR(IF(VLOOKUP(C1610,水车基础信息!B$2:F$10,5,0)=0,"输入水车基础数据",VLOOKUP(C1610,水车基础信息!B$2:F$10,5,0)*E1610),"输入水车基础数据")</f>
        <v>0</v>
      </c>
      <c r="G1610" s="7" t="s">
        <v>60</v>
      </c>
      <c r="H1610" s="28"/>
      <c r="I1610" s="30"/>
      <c r="J1610" s="31" t="str">
        <f t="shared" si="187"/>
        <v>20236闽AU8195</v>
      </c>
    </row>
    <row r="1611" customFormat="1" ht="20.1" customHeight="1" spans="1:10">
      <c r="A1611" s="4">
        <f t="shared" si="193"/>
        <v>1610</v>
      </c>
      <c r="B1611" s="23">
        <v>45102</v>
      </c>
      <c r="C1611" s="5">
        <v>121017</v>
      </c>
      <c r="D1611" s="6" t="s">
        <v>71</v>
      </c>
      <c r="E1611" s="25">
        <v>2</v>
      </c>
      <c r="F1611" s="26">
        <f>IFERROR(IF(VLOOKUP(C1611,水车基础信息!B$2:F$10,5,0)=0,"输入水车基础数据",VLOOKUP(C1611,水车基础信息!B$2:F$10,5,0)*E1611),"输入水车基础数据")</f>
        <v>20.29</v>
      </c>
      <c r="G1611" s="7" t="s">
        <v>60</v>
      </c>
      <c r="H1611" s="28"/>
      <c r="I1611" s="30"/>
      <c r="J1611" s="31" t="str">
        <f t="shared" si="187"/>
        <v>20236闽AU8195</v>
      </c>
    </row>
    <row r="1612" customFormat="1" ht="20.1" customHeight="1" spans="1:10">
      <c r="A1612" s="4">
        <f t="shared" si="193"/>
        <v>1611</v>
      </c>
      <c r="B1612" s="23">
        <v>45103</v>
      </c>
      <c r="C1612" s="5">
        <v>121017</v>
      </c>
      <c r="D1612" s="6" t="s">
        <v>71</v>
      </c>
      <c r="E1612" s="25">
        <v>0</v>
      </c>
      <c r="F1612" s="26">
        <f>IFERROR(IF(VLOOKUP(C1612,水车基础信息!B$2:F$10,5,0)=0,"输入水车基础数据",VLOOKUP(C1612,水车基础信息!B$2:F$10,5,0)*E1612),"输入水车基础数据")</f>
        <v>0</v>
      </c>
      <c r="G1612" s="7" t="s">
        <v>60</v>
      </c>
      <c r="H1612" s="28"/>
      <c r="I1612" s="30"/>
      <c r="J1612" s="31" t="str">
        <f t="shared" si="187"/>
        <v>20236闽AU8195</v>
      </c>
    </row>
    <row r="1613" customFormat="1" ht="20.1" customHeight="1" spans="1:10">
      <c r="A1613" s="4">
        <f t="shared" si="193"/>
        <v>1612</v>
      </c>
      <c r="B1613" s="23">
        <v>45104</v>
      </c>
      <c r="C1613" s="5">
        <v>121017</v>
      </c>
      <c r="D1613" s="6" t="s">
        <v>71</v>
      </c>
      <c r="E1613" s="25">
        <v>3</v>
      </c>
      <c r="F1613" s="26">
        <f>IFERROR(IF(VLOOKUP(C1613,水车基础信息!B$2:F$10,5,0)=0,"输入水车基础数据",VLOOKUP(C1613,水车基础信息!B$2:F$10,5,0)*E1613),"输入水车基础数据")</f>
        <v>30.435</v>
      </c>
      <c r="G1613" s="7" t="s">
        <v>60</v>
      </c>
      <c r="H1613" s="28"/>
      <c r="I1613" s="30"/>
      <c r="J1613" s="31" t="str">
        <f t="shared" si="187"/>
        <v>20236闽AU8195</v>
      </c>
    </row>
    <row r="1614" customFormat="1" ht="20.1" customHeight="1" spans="1:10">
      <c r="A1614" s="4">
        <f t="shared" si="193"/>
        <v>1613</v>
      </c>
      <c r="B1614" s="23">
        <v>45105</v>
      </c>
      <c r="C1614" s="5">
        <v>121017</v>
      </c>
      <c r="D1614" s="6" t="s">
        <v>71</v>
      </c>
      <c r="E1614" s="25">
        <v>2</v>
      </c>
      <c r="F1614" s="26">
        <f>IFERROR(IF(VLOOKUP(C1614,水车基础信息!B$2:F$10,5,0)=0,"输入水车基础数据",VLOOKUP(C1614,水车基础信息!B$2:F$10,5,0)*E1614),"输入水车基础数据")</f>
        <v>20.29</v>
      </c>
      <c r="G1614" s="7" t="s">
        <v>60</v>
      </c>
      <c r="H1614" s="28"/>
      <c r="I1614" s="30"/>
      <c r="J1614" s="31" t="str">
        <f t="shared" si="187"/>
        <v>20236闽AU8195</v>
      </c>
    </row>
    <row r="1615" customFormat="1" ht="20.1" customHeight="1" spans="1:10">
      <c r="A1615" s="4">
        <f t="shared" si="193"/>
        <v>1614</v>
      </c>
      <c r="B1615" s="23">
        <v>45106</v>
      </c>
      <c r="C1615" s="5">
        <v>121017</v>
      </c>
      <c r="D1615" s="6" t="s">
        <v>71</v>
      </c>
      <c r="E1615" s="25">
        <v>2</v>
      </c>
      <c r="F1615" s="26">
        <f>IFERROR(IF(VLOOKUP(C1615,水车基础信息!B$2:F$10,5,0)=0,"输入水车基础数据",VLOOKUP(C1615,水车基础信息!B$2:F$10,5,0)*E1615),"输入水车基础数据")</f>
        <v>20.29</v>
      </c>
      <c r="G1615" s="7" t="s">
        <v>60</v>
      </c>
      <c r="H1615" s="28"/>
      <c r="I1615" s="30"/>
      <c r="J1615" s="31" t="str">
        <f t="shared" si="187"/>
        <v>20236闽AU8195</v>
      </c>
    </row>
    <row r="1616" customFormat="1" ht="20.1" customHeight="1" spans="1:10">
      <c r="A1616" s="4">
        <f t="shared" si="193"/>
        <v>1615</v>
      </c>
      <c r="B1616" s="23">
        <v>45107</v>
      </c>
      <c r="C1616" s="5">
        <v>121017</v>
      </c>
      <c r="D1616" s="6" t="s">
        <v>71</v>
      </c>
      <c r="E1616" s="25">
        <v>2</v>
      </c>
      <c r="F1616" s="26">
        <f>IFERROR(IF(VLOOKUP(C1616,水车基础信息!B$2:F$10,5,0)=0,"输入水车基础数据",VLOOKUP(C1616,水车基础信息!B$2:F$10,5,0)*E1616),"输入水车基础数据")</f>
        <v>20.29</v>
      </c>
      <c r="G1616" s="7" t="s">
        <v>60</v>
      </c>
      <c r="H1616" s="28"/>
      <c r="I1616" s="30"/>
      <c r="J1616" s="31" t="str">
        <f t="shared" si="187"/>
        <v>20236闽AU8195</v>
      </c>
    </row>
    <row r="1617" customFormat="1" ht="20.1" customHeight="1" spans="1:10">
      <c r="A1617" s="4">
        <f t="shared" ref="A1617:A1626" si="194">ROW()-1</f>
        <v>1616</v>
      </c>
      <c r="B1617" s="23">
        <v>45078</v>
      </c>
      <c r="C1617" s="34">
        <v>121019</v>
      </c>
      <c r="D1617" s="32" t="s">
        <v>72</v>
      </c>
      <c r="E1617" s="25">
        <v>7</v>
      </c>
      <c r="F1617" s="26">
        <f>IFERROR(IF(VLOOKUP(C1617,水车基础信息!B$2:F$10,5,0)=0,"输入水车基础数据",VLOOKUP(C1617,水车基础信息!B$2:F$10,5,0)*E1617),"输入水车基础数据")</f>
        <v>71.015</v>
      </c>
      <c r="G1617" s="33" t="s">
        <v>73</v>
      </c>
      <c r="H1617" s="28"/>
      <c r="I1617" s="30" t="s">
        <v>673</v>
      </c>
      <c r="J1617" s="31" t="str">
        <f t="shared" si="187"/>
        <v>20236闽AU9653</v>
      </c>
    </row>
    <row r="1618" customFormat="1" ht="20.1" customHeight="1" spans="1:10">
      <c r="A1618" s="4">
        <f t="shared" si="194"/>
        <v>1617</v>
      </c>
      <c r="B1618" s="23">
        <v>45079</v>
      </c>
      <c r="C1618" s="34">
        <v>121020</v>
      </c>
      <c r="D1618" s="32" t="s">
        <v>72</v>
      </c>
      <c r="E1618" s="25">
        <v>6</v>
      </c>
      <c r="F1618" s="26">
        <f>IFERROR(IF(VLOOKUP(C1618,水车基础信息!B$2:F$10,5,0)=0,"输入水车基础数据",VLOOKUP(C1618,水车基础信息!B$2:F$10,5,0)*E1618),"输入水车基础数据")</f>
        <v>60.87</v>
      </c>
      <c r="G1618" s="33" t="s">
        <v>73</v>
      </c>
      <c r="H1618" s="28"/>
      <c r="I1618" s="30"/>
      <c r="J1618" s="31" t="str">
        <f t="shared" ref="J1618:J1681" si="195">YEAR(B1618)&amp;MONTH(B1618)&amp;D1618</f>
        <v>20236闽AU9653</v>
      </c>
    </row>
    <row r="1619" customFormat="1" ht="20.1" customHeight="1" spans="1:10">
      <c r="A1619" s="4">
        <f t="shared" si="194"/>
        <v>1618</v>
      </c>
      <c r="B1619" s="23">
        <v>45080</v>
      </c>
      <c r="C1619" s="34">
        <v>121021</v>
      </c>
      <c r="D1619" s="32" t="s">
        <v>72</v>
      </c>
      <c r="E1619" s="25">
        <v>5</v>
      </c>
      <c r="F1619" s="26">
        <f>IFERROR(IF(VLOOKUP(C1619,水车基础信息!B$2:F$10,5,0)=0,"输入水车基础数据",VLOOKUP(C1619,水车基础信息!B$2:F$10,5,0)*E1619),"输入水车基础数据")</f>
        <v>50.725</v>
      </c>
      <c r="G1619" s="33" t="s">
        <v>73</v>
      </c>
      <c r="H1619" s="28"/>
      <c r="I1619" s="30"/>
      <c r="J1619" s="31" t="str">
        <f t="shared" si="195"/>
        <v>20236闽AU9653</v>
      </c>
    </row>
    <row r="1620" customFormat="1" ht="20.1" customHeight="1" spans="1:10">
      <c r="A1620" s="4">
        <f t="shared" si="194"/>
        <v>1619</v>
      </c>
      <c r="B1620" s="23">
        <v>45081</v>
      </c>
      <c r="C1620" s="34">
        <v>121019</v>
      </c>
      <c r="D1620" s="32" t="s">
        <v>72</v>
      </c>
      <c r="E1620" s="25">
        <v>5</v>
      </c>
      <c r="F1620" s="26">
        <f>IFERROR(IF(VLOOKUP(C1620,水车基础信息!B$2:F$10,5,0)=0,"输入水车基础数据",VLOOKUP(C1620,水车基础信息!B$2:F$10,5,0)*E1620),"输入水车基础数据")</f>
        <v>50.725</v>
      </c>
      <c r="G1620" s="33" t="s">
        <v>73</v>
      </c>
      <c r="H1620" s="28"/>
      <c r="I1620" s="30"/>
      <c r="J1620" s="31" t="str">
        <f t="shared" si="195"/>
        <v>20236闽AU9653</v>
      </c>
    </row>
    <row r="1621" customFormat="1" ht="20.1" customHeight="1" spans="1:10">
      <c r="A1621" s="4">
        <f t="shared" si="194"/>
        <v>1620</v>
      </c>
      <c r="B1621" s="23">
        <v>45082</v>
      </c>
      <c r="C1621" s="34">
        <v>121019</v>
      </c>
      <c r="D1621" s="32" t="s">
        <v>72</v>
      </c>
      <c r="E1621" s="25">
        <v>5</v>
      </c>
      <c r="F1621" s="26">
        <f>IFERROR(IF(VLOOKUP(C1621,水车基础信息!B$2:F$10,5,0)=0,"输入水车基础数据",VLOOKUP(C1621,水车基础信息!B$2:F$10,5,0)*E1621),"输入水车基础数据")</f>
        <v>50.725</v>
      </c>
      <c r="G1621" s="33" t="s">
        <v>73</v>
      </c>
      <c r="H1621" s="28"/>
      <c r="I1621" s="30"/>
      <c r="J1621" s="31" t="str">
        <f t="shared" si="195"/>
        <v>20236闽AU9653</v>
      </c>
    </row>
    <row r="1622" customFormat="1" ht="20.1" customHeight="1" spans="1:10">
      <c r="A1622" s="4">
        <f t="shared" si="194"/>
        <v>1621</v>
      </c>
      <c r="B1622" s="23">
        <v>45083</v>
      </c>
      <c r="C1622" s="34">
        <v>121019</v>
      </c>
      <c r="D1622" s="32" t="s">
        <v>72</v>
      </c>
      <c r="E1622" s="25">
        <v>6</v>
      </c>
      <c r="F1622" s="26">
        <f>IFERROR(IF(VLOOKUP(C1622,水车基础信息!B$2:F$10,5,0)=0,"输入水车基础数据",VLOOKUP(C1622,水车基础信息!B$2:F$10,5,0)*E1622),"输入水车基础数据")</f>
        <v>60.87</v>
      </c>
      <c r="G1622" s="33" t="s">
        <v>73</v>
      </c>
      <c r="H1622" s="28"/>
      <c r="I1622" s="30"/>
      <c r="J1622" s="31" t="str">
        <f t="shared" si="195"/>
        <v>20236闽AU9653</v>
      </c>
    </row>
    <row r="1623" customFormat="1" ht="20.1" customHeight="1" spans="1:10">
      <c r="A1623" s="4">
        <f t="shared" si="194"/>
        <v>1622</v>
      </c>
      <c r="B1623" s="23">
        <v>45084</v>
      </c>
      <c r="C1623" s="34">
        <v>121019</v>
      </c>
      <c r="D1623" s="32" t="s">
        <v>72</v>
      </c>
      <c r="E1623" s="25">
        <v>7</v>
      </c>
      <c r="F1623" s="26">
        <f>IFERROR(IF(VLOOKUP(C1623,水车基础信息!B$2:F$10,5,0)=0,"输入水车基础数据",VLOOKUP(C1623,水车基础信息!B$2:F$10,5,0)*E1623),"输入水车基础数据")</f>
        <v>71.015</v>
      </c>
      <c r="G1623" s="33" t="s">
        <v>73</v>
      </c>
      <c r="H1623" s="28"/>
      <c r="I1623" s="30" t="s">
        <v>673</v>
      </c>
      <c r="J1623" s="31" t="str">
        <f t="shared" si="195"/>
        <v>20236闽AU9653</v>
      </c>
    </row>
    <row r="1624" customFormat="1" ht="20.1" customHeight="1" spans="1:10">
      <c r="A1624" s="4">
        <f t="shared" si="194"/>
        <v>1623</v>
      </c>
      <c r="B1624" s="23">
        <v>45085</v>
      </c>
      <c r="C1624" s="34">
        <v>121019</v>
      </c>
      <c r="D1624" s="32" t="s">
        <v>72</v>
      </c>
      <c r="E1624" s="25">
        <v>5</v>
      </c>
      <c r="F1624" s="26">
        <f>IFERROR(IF(VLOOKUP(C1624,水车基础信息!B$2:F$10,5,0)=0,"输入水车基础数据",VLOOKUP(C1624,水车基础信息!B$2:F$10,5,0)*E1624),"输入水车基础数据")</f>
        <v>50.725</v>
      </c>
      <c r="G1624" s="33" t="s">
        <v>73</v>
      </c>
      <c r="H1624" s="28"/>
      <c r="I1624" s="30"/>
      <c r="J1624" s="31" t="str">
        <f t="shared" si="195"/>
        <v>20236闽AU9653</v>
      </c>
    </row>
    <row r="1625" customFormat="1" ht="20.1" customHeight="1" spans="1:10">
      <c r="A1625" s="4">
        <f t="shared" si="194"/>
        <v>1624</v>
      </c>
      <c r="B1625" s="23">
        <v>45086</v>
      </c>
      <c r="C1625" s="34">
        <v>121019</v>
      </c>
      <c r="D1625" s="32" t="s">
        <v>72</v>
      </c>
      <c r="E1625" s="25">
        <v>5</v>
      </c>
      <c r="F1625" s="26">
        <f>IFERROR(IF(VLOOKUP(C1625,水车基础信息!B$2:F$10,5,0)=0,"输入水车基础数据",VLOOKUP(C1625,水车基础信息!B$2:F$10,5,0)*E1625),"输入水车基础数据")</f>
        <v>50.725</v>
      </c>
      <c r="G1625" s="33" t="s">
        <v>73</v>
      </c>
      <c r="H1625" s="28"/>
      <c r="I1625" s="30"/>
      <c r="J1625" s="31" t="str">
        <f t="shared" si="195"/>
        <v>20236闽AU9653</v>
      </c>
    </row>
    <row r="1626" customFormat="1" ht="20.1" customHeight="1" spans="1:10">
      <c r="A1626" s="4">
        <f t="shared" si="194"/>
        <v>1625</v>
      </c>
      <c r="B1626" s="23">
        <v>45087</v>
      </c>
      <c r="C1626" s="34">
        <v>121019</v>
      </c>
      <c r="D1626" s="32" t="s">
        <v>72</v>
      </c>
      <c r="E1626" s="25">
        <v>3</v>
      </c>
      <c r="F1626" s="26">
        <f>IFERROR(IF(VLOOKUP(C1626,水车基础信息!B$2:F$10,5,0)=0,"输入水车基础数据",VLOOKUP(C1626,水车基础信息!B$2:F$10,5,0)*E1626),"输入水车基础数据")</f>
        <v>30.435</v>
      </c>
      <c r="G1626" s="33" t="s">
        <v>73</v>
      </c>
      <c r="H1626" s="28"/>
      <c r="I1626" s="30"/>
      <c r="J1626" s="31" t="str">
        <f t="shared" si="195"/>
        <v>20236闽AU9653</v>
      </c>
    </row>
    <row r="1627" customFormat="1" ht="20.1" customHeight="1" spans="1:10">
      <c r="A1627" s="4">
        <f t="shared" ref="A1627:A1636" si="196">ROW()-1</f>
        <v>1626</v>
      </c>
      <c r="B1627" s="23">
        <v>45088</v>
      </c>
      <c r="C1627" s="34">
        <v>121019</v>
      </c>
      <c r="D1627" s="32" t="s">
        <v>72</v>
      </c>
      <c r="E1627" s="25">
        <v>6</v>
      </c>
      <c r="F1627" s="26">
        <f>IFERROR(IF(VLOOKUP(C1627,水车基础信息!B$2:F$10,5,0)=0,"输入水车基础数据",VLOOKUP(C1627,水车基础信息!B$2:F$10,5,0)*E1627),"输入水车基础数据")</f>
        <v>60.87</v>
      </c>
      <c r="G1627" s="33" t="s">
        <v>73</v>
      </c>
      <c r="H1627" s="28"/>
      <c r="I1627" s="30"/>
      <c r="J1627" s="31" t="str">
        <f t="shared" si="195"/>
        <v>20236闽AU9653</v>
      </c>
    </row>
    <row r="1628" customFormat="1" ht="20.1" customHeight="1" spans="1:10">
      <c r="A1628" s="4">
        <f t="shared" si="196"/>
        <v>1627</v>
      </c>
      <c r="B1628" s="23">
        <v>45089</v>
      </c>
      <c r="C1628" s="34">
        <v>121019</v>
      </c>
      <c r="D1628" s="32" t="s">
        <v>72</v>
      </c>
      <c r="E1628" s="25">
        <v>7</v>
      </c>
      <c r="F1628" s="26">
        <f>IFERROR(IF(VLOOKUP(C1628,水车基础信息!B$2:F$10,5,0)=0,"输入水车基础数据",VLOOKUP(C1628,水车基础信息!B$2:F$10,5,0)*E1628),"输入水车基础数据")</f>
        <v>71.015</v>
      </c>
      <c r="G1628" s="33" t="s">
        <v>73</v>
      </c>
      <c r="H1628" s="28"/>
      <c r="I1628" s="30" t="s">
        <v>680</v>
      </c>
      <c r="J1628" s="31" t="str">
        <f t="shared" si="195"/>
        <v>20236闽AU9653</v>
      </c>
    </row>
    <row r="1629" customFormat="1" ht="20.1" customHeight="1" spans="1:10">
      <c r="A1629" s="4">
        <f t="shared" si="196"/>
        <v>1628</v>
      </c>
      <c r="B1629" s="23">
        <v>45090</v>
      </c>
      <c r="C1629" s="34">
        <v>121019</v>
      </c>
      <c r="D1629" s="32" t="s">
        <v>72</v>
      </c>
      <c r="E1629" s="25">
        <v>9</v>
      </c>
      <c r="F1629" s="26">
        <f>IFERROR(IF(VLOOKUP(C1629,水车基础信息!B$2:F$10,5,0)=0,"输入水车基础数据",VLOOKUP(C1629,水车基础信息!B$2:F$10,5,0)*E1629),"输入水车基础数据")</f>
        <v>91.305</v>
      </c>
      <c r="G1629" s="33" t="s">
        <v>73</v>
      </c>
      <c r="H1629" s="28"/>
      <c r="I1629" s="30" t="s">
        <v>671</v>
      </c>
      <c r="J1629" s="31" t="str">
        <f t="shared" si="195"/>
        <v>20236闽AU9653</v>
      </c>
    </row>
    <row r="1630" customFormat="1" ht="20.1" customHeight="1" spans="1:10">
      <c r="A1630" s="4">
        <f t="shared" si="196"/>
        <v>1629</v>
      </c>
      <c r="B1630" s="23">
        <v>45091</v>
      </c>
      <c r="C1630" s="34">
        <v>121019</v>
      </c>
      <c r="D1630" s="32" t="s">
        <v>72</v>
      </c>
      <c r="E1630" s="25">
        <v>7</v>
      </c>
      <c r="F1630" s="26">
        <f>IFERROR(IF(VLOOKUP(C1630,水车基础信息!B$2:F$10,5,0)=0,"输入水车基础数据",VLOOKUP(C1630,水车基础信息!B$2:F$10,5,0)*E1630),"输入水车基础数据")</f>
        <v>71.015</v>
      </c>
      <c r="G1630" s="33" t="s">
        <v>73</v>
      </c>
      <c r="H1630" s="28"/>
      <c r="I1630" s="30"/>
      <c r="J1630" s="31" t="str">
        <f t="shared" si="195"/>
        <v>20236闽AU9653</v>
      </c>
    </row>
    <row r="1631" customFormat="1" ht="20.1" customHeight="1" spans="1:10">
      <c r="A1631" s="4">
        <f t="shared" si="196"/>
        <v>1630</v>
      </c>
      <c r="B1631" s="23">
        <v>45092</v>
      </c>
      <c r="C1631" s="34">
        <v>121019</v>
      </c>
      <c r="D1631" s="32" t="s">
        <v>72</v>
      </c>
      <c r="E1631" s="25">
        <v>3</v>
      </c>
      <c r="F1631" s="26">
        <f>IFERROR(IF(VLOOKUP(C1631,水车基础信息!B$2:F$10,5,0)=0,"输入水车基础数据",VLOOKUP(C1631,水车基础信息!B$2:F$10,5,0)*E1631),"输入水车基础数据")</f>
        <v>30.435</v>
      </c>
      <c r="G1631" s="33" t="s">
        <v>73</v>
      </c>
      <c r="H1631" s="28"/>
      <c r="I1631" s="30"/>
      <c r="J1631" s="31" t="str">
        <f t="shared" si="195"/>
        <v>20236闽AU9653</v>
      </c>
    </row>
    <row r="1632" customFormat="1" ht="20.1" customHeight="1" spans="1:10">
      <c r="A1632" s="4">
        <f t="shared" si="196"/>
        <v>1631</v>
      </c>
      <c r="B1632" s="23">
        <v>45093</v>
      </c>
      <c r="C1632" s="34">
        <v>121019</v>
      </c>
      <c r="D1632" s="32" t="s">
        <v>72</v>
      </c>
      <c r="E1632" s="25">
        <v>3</v>
      </c>
      <c r="F1632" s="26">
        <f>IFERROR(IF(VLOOKUP(C1632,水车基础信息!B$2:F$10,5,0)=0,"输入水车基础数据",VLOOKUP(C1632,水车基础信息!B$2:F$10,5,0)*E1632),"输入水车基础数据")</f>
        <v>30.435</v>
      </c>
      <c r="G1632" s="33" t="s">
        <v>73</v>
      </c>
      <c r="H1632" s="28"/>
      <c r="I1632" s="30"/>
      <c r="J1632" s="31" t="str">
        <f t="shared" si="195"/>
        <v>20236闽AU9653</v>
      </c>
    </row>
    <row r="1633" customFormat="1" ht="20.1" customHeight="1" spans="1:10">
      <c r="A1633" s="4">
        <f t="shared" si="196"/>
        <v>1632</v>
      </c>
      <c r="B1633" s="23">
        <v>45094</v>
      </c>
      <c r="C1633" s="34">
        <v>121019</v>
      </c>
      <c r="D1633" s="32" t="s">
        <v>72</v>
      </c>
      <c r="E1633" s="25">
        <v>4</v>
      </c>
      <c r="F1633" s="26">
        <f>IFERROR(IF(VLOOKUP(C1633,水车基础信息!B$2:F$10,5,0)=0,"输入水车基础数据",VLOOKUP(C1633,水车基础信息!B$2:F$10,5,0)*E1633),"输入水车基础数据")</f>
        <v>40.58</v>
      </c>
      <c r="G1633" s="33" t="s">
        <v>73</v>
      </c>
      <c r="H1633" s="28"/>
      <c r="I1633" s="30"/>
      <c r="J1633" s="31" t="str">
        <f t="shared" si="195"/>
        <v>20236闽AU9653</v>
      </c>
    </row>
    <row r="1634" customFormat="1" ht="20.1" customHeight="1" spans="1:10">
      <c r="A1634" s="4">
        <f t="shared" si="196"/>
        <v>1633</v>
      </c>
      <c r="B1634" s="23">
        <v>45095</v>
      </c>
      <c r="C1634" s="34">
        <v>121019</v>
      </c>
      <c r="D1634" s="32" t="s">
        <v>72</v>
      </c>
      <c r="E1634" s="25">
        <v>6</v>
      </c>
      <c r="F1634" s="26">
        <f>IFERROR(IF(VLOOKUP(C1634,水车基础信息!B$2:F$10,5,0)=0,"输入水车基础数据",VLOOKUP(C1634,水车基础信息!B$2:F$10,5,0)*E1634),"输入水车基础数据")</f>
        <v>60.87</v>
      </c>
      <c r="G1634" s="33" t="s">
        <v>73</v>
      </c>
      <c r="H1634" s="28"/>
      <c r="I1634" s="30"/>
      <c r="J1634" s="31" t="str">
        <f t="shared" si="195"/>
        <v>20236闽AU9653</v>
      </c>
    </row>
    <row r="1635" customFormat="1" ht="20.1" customHeight="1" spans="1:10">
      <c r="A1635" s="4">
        <f t="shared" si="196"/>
        <v>1634</v>
      </c>
      <c r="B1635" s="23">
        <v>45096</v>
      </c>
      <c r="C1635" s="34">
        <v>121019</v>
      </c>
      <c r="D1635" s="32" t="s">
        <v>72</v>
      </c>
      <c r="E1635" s="25">
        <v>8</v>
      </c>
      <c r="F1635" s="26">
        <f>IFERROR(IF(VLOOKUP(C1635,水车基础信息!B$2:F$10,5,0)=0,"输入水车基础数据",VLOOKUP(C1635,水车基础信息!B$2:F$10,5,0)*E1635),"输入水车基础数据")</f>
        <v>81.16</v>
      </c>
      <c r="G1635" s="33" t="s">
        <v>73</v>
      </c>
      <c r="H1635" s="28"/>
      <c r="I1635" s="30" t="s">
        <v>673</v>
      </c>
      <c r="J1635" s="31" t="str">
        <f t="shared" si="195"/>
        <v>20236闽AU9653</v>
      </c>
    </row>
    <row r="1636" customFormat="1" ht="20.1" customHeight="1" spans="1:10">
      <c r="A1636" s="4">
        <f t="shared" si="196"/>
        <v>1635</v>
      </c>
      <c r="B1636" s="23">
        <v>45097</v>
      </c>
      <c r="C1636" s="34">
        <v>121019</v>
      </c>
      <c r="D1636" s="32" t="s">
        <v>72</v>
      </c>
      <c r="E1636" s="25">
        <v>7</v>
      </c>
      <c r="F1636" s="26">
        <f>IFERROR(IF(VLOOKUP(C1636,水车基础信息!B$2:F$10,5,0)=0,"输入水车基础数据",VLOOKUP(C1636,水车基础信息!B$2:F$10,5,0)*E1636),"输入水车基础数据")</f>
        <v>71.015</v>
      </c>
      <c r="G1636" s="33" t="s">
        <v>73</v>
      </c>
      <c r="H1636" s="28"/>
      <c r="I1636" s="30" t="s">
        <v>673</v>
      </c>
      <c r="J1636" s="31" t="str">
        <f t="shared" si="195"/>
        <v>20236闽AU9653</v>
      </c>
    </row>
    <row r="1637" customFormat="1" ht="20.1" customHeight="1" spans="1:10">
      <c r="A1637" s="4">
        <f t="shared" ref="A1637:A1646" si="197">ROW()-1</f>
        <v>1636</v>
      </c>
      <c r="B1637" s="23">
        <v>45098</v>
      </c>
      <c r="C1637" s="34">
        <v>121019</v>
      </c>
      <c r="D1637" s="32" t="s">
        <v>72</v>
      </c>
      <c r="E1637" s="25">
        <v>6</v>
      </c>
      <c r="F1637" s="26">
        <f>IFERROR(IF(VLOOKUP(C1637,水车基础信息!B$2:F$10,5,0)=0,"输入水车基础数据",VLOOKUP(C1637,水车基础信息!B$2:F$10,5,0)*E1637),"输入水车基础数据")</f>
        <v>60.87</v>
      </c>
      <c r="G1637" s="33" t="s">
        <v>73</v>
      </c>
      <c r="H1637" s="28"/>
      <c r="I1637" s="30"/>
      <c r="J1637" s="31" t="str">
        <f t="shared" si="195"/>
        <v>20236闽AU9653</v>
      </c>
    </row>
    <row r="1638" customFormat="1" ht="20.1" customHeight="1" spans="1:10">
      <c r="A1638" s="4">
        <f t="shared" si="197"/>
        <v>1637</v>
      </c>
      <c r="B1638" s="23">
        <v>45099</v>
      </c>
      <c r="C1638" s="34">
        <v>121019</v>
      </c>
      <c r="D1638" s="32" t="s">
        <v>72</v>
      </c>
      <c r="E1638" s="25">
        <v>5</v>
      </c>
      <c r="F1638" s="26">
        <f>IFERROR(IF(VLOOKUP(C1638,水车基础信息!B$2:F$10,5,0)=0,"输入水车基础数据",VLOOKUP(C1638,水车基础信息!B$2:F$10,5,0)*E1638),"输入水车基础数据")</f>
        <v>50.725</v>
      </c>
      <c r="G1638" s="33" t="s">
        <v>73</v>
      </c>
      <c r="H1638" s="28"/>
      <c r="I1638" s="30"/>
      <c r="J1638" s="31" t="str">
        <f t="shared" si="195"/>
        <v>20236闽AU9653</v>
      </c>
    </row>
    <row r="1639" customFormat="1" ht="20.1" customHeight="1" spans="1:10">
      <c r="A1639" s="4">
        <f t="shared" si="197"/>
        <v>1638</v>
      </c>
      <c r="B1639" s="23">
        <v>45100</v>
      </c>
      <c r="C1639" s="34">
        <v>121019</v>
      </c>
      <c r="D1639" s="32" t="s">
        <v>72</v>
      </c>
      <c r="E1639" s="25">
        <v>5</v>
      </c>
      <c r="F1639" s="26">
        <f>IFERROR(IF(VLOOKUP(C1639,水车基础信息!B$2:F$10,5,0)=0,"输入水车基础数据",VLOOKUP(C1639,水车基础信息!B$2:F$10,5,0)*E1639),"输入水车基础数据")</f>
        <v>50.725</v>
      </c>
      <c r="G1639" s="33" t="s">
        <v>73</v>
      </c>
      <c r="H1639" s="28"/>
      <c r="I1639" s="30"/>
      <c r="J1639" s="31" t="str">
        <f t="shared" si="195"/>
        <v>20236闽AU9653</v>
      </c>
    </row>
    <row r="1640" customFormat="1" ht="20.1" customHeight="1" spans="1:10">
      <c r="A1640" s="4">
        <f t="shared" si="197"/>
        <v>1639</v>
      </c>
      <c r="B1640" s="23">
        <v>45101</v>
      </c>
      <c r="C1640" s="34">
        <v>121019</v>
      </c>
      <c r="D1640" s="32" t="s">
        <v>72</v>
      </c>
      <c r="E1640" s="25">
        <v>4</v>
      </c>
      <c r="F1640" s="26">
        <f>IFERROR(IF(VLOOKUP(C1640,水车基础信息!B$2:F$10,5,0)=0,"输入水车基础数据",VLOOKUP(C1640,水车基础信息!B$2:F$10,5,0)*E1640),"输入水车基础数据")</f>
        <v>40.58</v>
      </c>
      <c r="G1640" s="33" t="s">
        <v>73</v>
      </c>
      <c r="H1640" s="28"/>
      <c r="I1640" s="30"/>
      <c r="J1640" s="31" t="str">
        <f t="shared" si="195"/>
        <v>20236闽AU9653</v>
      </c>
    </row>
    <row r="1641" customFormat="1" ht="20.1" customHeight="1" spans="1:10">
      <c r="A1641" s="4">
        <f t="shared" si="197"/>
        <v>1640</v>
      </c>
      <c r="B1641" s="23">
        <v>45102</v>
      </c>
      <c r="C1641" s="34">
        <v>121019</v>
      </c>
      <c r="D1641" s="32" t="s">
        <v>72</v>
      </c>
      <c r="E1641" s="25">
        <v>6</v>
      </c>
      <c r="F1641" s="26">
        <f>IFERROR(IF(VLOOKUP(C1641,水车基础信息!B$2:F$10,5,0)=0,"输入水车基础数据",VLOOKUP(C1641,水车基础信息!B$2:F$10,5,0)*E1641),"输入水车基础数据")</f>
        <v>60.87</v>
      </c>
      <c r="G1641" s="33" t="s">
        <v>73</v>
      </c>
      <c r="H1641" s="28"/>
      <c r="I1641" s="30"/>
      <c r="J1641" s="31" t="str">
        <f t="shared" si="195"/>
        <v>20236闽AU9653</v>
      </c>
    </row>
    <row r="1642" customFormat="1" ht="20.1" customHeight="1" spans="1:10">
      <c r="A1642" s="4">
        <f t="shared" si="197"/>
        <v>1641</v>
      </c>
      <c r="B1642" s="23">
        <v>45103</v>
      </c>
      <c r="C1642" s="34">
        <v>121019</v>
      </c>
      <c r="D1642" s="32" t="s">
        <v>72</v>
      </c>
      <c r="E1642" s="25">
        <v>6</v>
      </c>
      <c r="F1642" s="26">
        <f>IFERROR(IF(VLOOKUP(C1642,水车基础信息!B$2:F$10,5,0)=0,"输入水车基础数据",VLOOKUP(C1642,水车基础信息!B$2:F$10,5,0)*E1642),"输入水车基础数据")</f>
        <v>60.87</v>
      </c>
      <c r="G1642" s="33" t="s">
        <v>73</v>
      </c>
      <c r="H1642" s="28"/>
      <c r="I1642" s="30"/>
      <c r="J1642" s="31" t="str">
        <f t="shared" si="195"/>
        <v>20236闽AU9653</v>
      </c>
    </row>
    <row r="1643" customFormat="1" ht="20.1" customHeight="1" spans="1:10">
      <c r="A1643" s="4">
        <f t="shared" si="197"/>
        <v>1642</v>
      </c>
      <c r="B1643" s="23">
        <v>45104</v>
      </c>
      <c r="C1643" s="34">
        <v>121019</v>
      </c>
      <c r="D1643" s="32" t="s">
        <v>72</v>
      </c>
      <c r="E1643" s="25">
        <v>6</v>
      </c>
      <c r="F1643" s="26">
        <f>IFERROR(IF(VLOOKUP(C1643,水车基础信息!B$2:F$10,5,0)=0,"输入水车基础数据",VLOOKUP(C1643,水车基础信息!B$2:F$10,5,0)*E1643),"输入水车基础数据")</f>
        <v>60.87</v>
      </c>
      <c r="G1643" s="33" t="s">
        <v>73</v>
      </c>
      <c r="H1643" s="28"/>
      <c r="I1643" s="30"/>
      <c r="J1643" s="31" t="str">
        <f t="shared" si="195"/>
        <v>20236闽AU9653</v>
      </c>
    </row>
    <row r="1644" customFormat="1" ht="20.1" customHeight="1" spans="1:10">
      <c r="A1644" s="4">
        <f t="shared" si="197"/>
        <v>1643</v>
      </c>
      <c r="B1644" s="23">
        <v>45105</v>
      </c>
      <c r="C1644" s="34">
        <v>121019</v>
      </c>
      <c r="D1644" s="32" t="s">
        <v>72</v>
      </c>
      <c r="E1644" s="25">
        <v>6</v>
      </c>
      <c r="F1644" s="26">
        <f>IFERROR(IF(VLOOKUP(C1644,水车基础信息!B$2:F$10,5,0)=0,"输入水车基础数据",VLOOKUP(C1644,水车基础信息!B$2:F$10,5,0)*E1644),"输入水车基础数据")</f>
        <v>60.87</v>
      </c>
      <c r="G1644" s="33" t="s">
        <v>73</v>
      </c>
      <c r="H1644" s="28"/>
      <c r="I1644" s="30"/>
      <c r="J1644" s="31" t="str">
        <f t="shared" si="195"/>
        <v>20236闽AU9653</v>
      </c>
    </row>
    <row r="1645" customFormat="1" ht="20.1" customHeight="1" spans="1:10">
      <c r="A1645" s="4">
        <f t="shared" si="197"/>
        <v>1644</v>
      </c>
      <c r="B1645" s="23">
        <v>45106</v>
      </c>
      <c r="C1645" s="34">
        <v>121019</v>
      </c>
      <c r="D1645" s="32" t="s">
        <v>72</v>
      </c>
      <c r="E1645" s="25">
        <v>5</v>
      </c>
      <c r="F1645" s="26">
        <f>IFERROR(IF(VLOOKUP(C1645,水车基础信息!B$2:F$10,5,0)=0,"输入水车基础数据",VLOOKUP(C1645,水车基础信息!B$2:F$10,5,0)*E1645),"输入水车基础数据")</f>
        <v>50.725</v>
      </c>
      <c r="G1645" s="33" t="s">
        <v>73</v>
      </c>
      <c r="H1645" s="28"/>
      <c r="I1645" s="30"/>
      <c r="J1645" s="31" t="str">
        <f t="shared" si="195"/>
        <v>20236闽AU9653</v>
      </c>
    </row>
    <row r="1646" customFormat="1" ht="20.1" customHeight="1" spans="1:10">
      <c r="A1646" s="4">
        <f t="shared" si="197"/>
        <v>1645</v>
      </c>
      <c r="B1646" s="23">
        <v>45107</v>
      </c>
      <c r="C1646" s="34">
        <v>121019</v>
      </c>
      <c r="D1646" s="32" t="s">
        <v>72</v>
      </c>
      <c r="E1646" s="25">
        <v>6</v>
      </c>
      <c r="F1646" s="26">
        <f>IFERROR(IF(VLOOKUP(C1646,水车基础信息!B$2:F$10,5,0)=0,"输入水车基础数据",VLOOKUP(C1646,水车基础信息!B$2:F$10,5,0)*E1646),"输入水车基础数据")</f>
        <v>60.87</v>
      </c>
      <c r="G1646" s="33" t="s">
        <v>73</v>
      </c>
      <c r="H1646" s="28"/>
      <c r="I1646" s="30"/>
      <c r="J1646" s="31" t="str">
        <f t="shared" si="195"/>
        <v>20236闽AU9653</v>
      </c>
    </row>
    <row r="1647" customFormat="1" ht="20.1" customHeight="1" spans="1:10">
      <c r="A1647" s="4">
        <f t="shared" ref="A1647:A1656" si="198">ROW()-1</f>
        <v>1646</v>
      </c>
      <c r="B1647" s="23">
        <v>45078</v>
      </c>
      <c r="C1647" s="5">
        <v>121018</v>
      </c>
      <c r="D1647" s="6" t="s">
        <v>68</v>
      </c>
      <c r="E1647" s="25">
        <v>3</v>
      </c>
      <c r="F1647" s="26">
        <f>IFERROR(IF(VLOOKUP(C1647,水车基础信息!B$2:F$10,5,0)=0,"输入水车基础数据",VLOOKUP(C1647,水车基础信息!B$2:F$10,5,0)*E1647),"输入水车基础数据")</f>
        <v>30.435</v>
      </c>
      <c r="G1647" s="7" t="s">
        <v>695</v>
      </c>
      <c r="H1647" s="28"/>
      <c r="I1647" s="30"/>
      <c r="J1647" s="31" t="str">
        <f t="shared" si="195"/>
        <v>20236闽AU7993</v>
      </c>
    </row>
    <row r="1648" customFormat="1" ht="20.1" customHeight="1" spans="1:10">
      <c r="A1648" s="4">
        <f t="shared" si="198"/>
        <v>1647</v>
      </c>
      <c r="B1648" s="23">
        <v>45079</v>
      </c>
      <c r="C1648" s="5">
        <v>121018</v>
      </c>
      <c r="D1648" s="6" t="s">
        <v>68</v>
      </c>
      <c r="E1648" s="25">
        <v>3</v>
      </c>
      <c r="F1648" s="26">
        <f>IFERROR(IF(VLOOKUP(C1648,水车基础信息!B$2:F$10,5,0)=0,"输入水车基础数据",VLOOKUP(C1648,水车基础信息!B$2:F$10,5,0)*E1648),"输入水车基础数据")</f>
        <v>30.435</v>
      </c>
      <c r="G1648" s="7" t="s">
        <v>695</v>
      </c>
      <c r="H1648" s="28"/>
      <c r="I1648" s="30"/>
      <c r="J1648" s="31" t="str">
        <f t="shared" si="195"/>
        <v>20236闽AU7993</v>
      </c>
    </row>
    <row r="1649" customFormat="1" ht="20.1" customHeight="1" spans="1:10">
      <c r="A1649" s="4">
        <f t="shared" si="198"/>
        <v>1648</v>
      </c>
      <c r="B1649" s="23">
        <v>45080</v>
      </c>
      <c r="C1649" s="5">
        <v>121018</v>
      </c>
      <c r="D1649" s="6" t="s">
        <v>68</v>
      </c>
      <c r="E1649" s="25">
        <v>4</v>
      </c>
      <c r="F1649" s="26">
        <f>IFERROR(IF(VLOOKUP(C1649,水车基础信息!B$2:F$10,5,0)=0,"输入水车基础数据",VLOOKUP(C1649,水车基础信息!B$2:F$10,5,0)*E1649),"输入水车基础数据")</f>
        <v>40.58</v>
      </c>
      <c r="G1649" s="7" t="s">
        <v>695</v>
      </c>
      <c r="H1649" s="28"/>
      <c r="I1649" s="30"/>
      <c r="J1649" s="31" t="str">
        <f t="shared" si="195"/>
        <v>20236闽AU7993</v>
      </c>
    </row>
    <row r="1650" customFormat="1" ht="20.1" customHeight="1" spans="1:10">
      <c r="A1650" s="4">
        <f t="shared" si="198"/>
        <v>1649</v>
      </c>
      <c r="B1650" s="23">
        <v>45081</v>
      </c>
      <c r="C1650" s="5">
        <v>121018</v>
      </c>
      <c r="D1650" s="6" t="s">
        <v>68</v>
      </c>
      <c r="E1650" s="25">
        <v>3</v>
      </c>
      <c r="F1650" s="26">
        <f>IFERROR(IF(VLOOKUP(C1650,水车基础信息!B$2:F$10,5,0)=0,"输入水车基础数据",VLOOKUP(C1650,水车基础信息!B$2:F$10,5,0)*E1650),"输入水车基础数据")</f>
        <v>30.435</v>
      </c>
      <c r="G1650" s="7" t="s">
        <v>695</v>
      </c>
      <c r="H1650" s="28"/>
      <c r="I1650" s="30"/>
      <c r="J1650" s="31" t="str">
        <f t="shared" si="195"/>
        <v>20236闽AU7993</v>
      </c>
    </row>
    <row r="1651" customFormat="1" ht="20.1" customHeight="1" spans="1:10">
      <c r="A1651" s="4">
        <f t="shared" si="198"/>
        <v>1650</v>
      </c>
      <c r="B1651" s="23">
        <v>45082</v>
      </c>
      <c r="C1651" s="5">
        <v>121018</v>
      </c>
      <c r="D1651" s="6" t="s">
        <v>68</v>
      </c>
      <c r="E1651" s="25">
        <v>3</v>
      </c>
      <c r="F1651" s="26">
        <f>IFERROR(IF(VLOOKUP(C1651,水车基础信息!B$2:F$10,5,0)=0,"输入水车基础数据",VLOOKUP(C1651,水车基础信息!B$2:F$10,5,0)*E1651),"输入水车基础数据")</f>
        <v>30.435</v>
      </c>
      <c r="G1651" s="7" t="s">
        <v>695</v>
      </c>
      <c r="H1651" s="28"/>
      <c r="I1651" s="30"/>
      <c r="J1651" s="31" t="str">
        <f t="shared" si="195"/>
        <v>20236闽AU7993</v>
      </c>
    </row>
    <row r="1652" customFormat="1" ht="20.1" customHeight="1" spans="1:10">
      <c r="A1652" s="4">
        <f t="shared" si="198"/>
        <v>1651</v>
      </c>
      <c r="B1652" s="23">
        <v>45083</v>
      </c>
      <c r="C1652" s="5">
        <v>121018</v>
      </c>
      <c r="D1652" s="6" t="s">
        <v>68</v>
      </c>
      <c r="E1652" s="25">
        <v>4</v>
      </c>
      <c r="F1652" s="26">
        <f>IFERROR(IF(VLOOKUP(C1652,水车基础信息!B$2:F$10,5,0)=0,"输入水车基础数据",VLOOKUP(C1652,水车基础信息!B$2:F$10,5,0)*E1652),"输入水车基础数据")</f>
        <v>40.58</v>
      </c>
      <c r="G1652" s="7" t="s">
        <v>695</v>
      </c>
      <c r="H1652" s="28"/>
      <c r="I1652" s="30"/>
      <c r="J1652" s="31" t="str">
        <f t="shared" si="195"/>
        <v>20236闽AU7993</v>
      </c>
    </row>
    <row r="1653" customFormat="1" ht="20.1" customHeight="1" spans="1:10">
      <c r="A1653" s="4">
        <f t="shared" si="198"/>
        <v>1652</v>
      </c>
      <c r="B1653" s="23">
        <v>45084</v>
      </c>
      <c r="C1653" s="5">
        <v>121018</v>
      </c>
      <c r="D1653" s="6" t="s">
        <v>68</v>
      </c>
      <c r="E1653" s="25">
        <v>4</v>
      </c>
      <c r="F1653" s="26">
        <f>IFERROR(IF(VLOOKUP(C1653,水车基础信息!B$2:F$10,5,0)=0,"输入水车基础数据",VLOOKUP(C1653,水车基础信息!B$2:F$10,5,0)*E1653),"输入水车基础数据")</f>
        <v>40.58</v>
      </c>
      <c r="G1653" s="7" t="s">
        <v>695</v>
      </c>
      <c r="H1653" s="28"/>
      <c r="I1653" s="30"/>
      <c r="J1653" s="31" t="str">
        <f t="shared" si="195"/>
        <v>20236闽AU7993</v>
      </c>
    </row>
    <row r="1654" customFormat="1" ht="20.1" customHeight="1" spans="1:10">
      <c r="A1654" s="4">
        <f t="shared" si="198"/>
        <v>1653</v>
      </c>
      <c r="B1654" s="23">
        <v>45085</v>
      </c>
      <c r="C1654" s="5">
        <v>121018</v>
      </c>
      <c r="D1654" s="6" t="s">
        <v>68</v>
      </c>
      <c r="E1654" s="25">
        <v>4</v>
      </c>
      <c r="F1654" s="26">
        <f>IFERROR(IF(VLOOKUP(C1654,水车基础信息!B$2:F$10,5,0)=0,"输入水车基础数据",VLOOKUP(C1654,水车基础信息!B$2:F$10,5,0)*E1654),"输入水车基础数据")</f>
        <v>40.58</v>
      </c>
      <c r="G1654" s="7" t="s">
        <v>695</v>
      </c>
      <c r="H1654" s="28"/>
      <c r="I1654" s="30"/>
      <c r="J1654" s="31" t="str">
        <f t="shared" si="195"/>
        <v>20236闽AU7993</v>
      </c>
    </row>
    <row r="1655" customFormat="1" ht="20.1" customHeight="1" spans="1:10">
      <c r="A1655" s="4">
        <f t="shared" si="198"/>
        <v>1654</v>
      </c>
      <c r="B1655" s="23">
        <v>45086</v>
      </c>
      <c r="C1655" s="5">
        <v>121018</v>
      </c>
      <c r="D1655" s="6" t="s">
        <v>68</v>
      </c>
      <c r="E1655" s="25">
        <v>6</v>
      </c>
      <c r="F1655" s="26">
        <f>IFERROR(IF(VLOOKUP(C1655,水车基础信息!B$2:F$10,5,0)=0,"输入水车基础数据",VLOOKUP(C1655,水车基础信息!B$2:F$10,5,0)*E1655),"输入水车基础数据")</f>
        <v>60.87</v>
      </c>
      <c r="G1655" s="7" t="s">
        <v>695</v>
      </c>
      <c r="H1655" s="28"/>
      <c r="I1655" s="30" t="s">
        <v>673</v>
      </c>
      <c r="J1655" s="31" t="str">
        <f t="shared" si="195"/>
        <v>20236闽AU7993</v>
      </c>
    </row>
    <row r="1656" customFormat="1" ht="20.1" customHeight="1" spans="1:10">
      <c r="A1656" s="4">
        <f t="shared" si="198"/>
        <v>1655</v>
      </c>
      <c r="B1656" s="23">
        <v>45087</v>
      </c>
      <c r="C1656" s="5">
        <v>121018</v>
      </c>
      <c r="D1656" s="6" t="s">
        <v>68</v>
      </c>
      <c r="E1656" s="25">
        <v>3</v>
      </c>
      <c r="F1656" s="26">
        <f>IFERROR(IF(VLOOKUP(C1656,水车基础信息!B$2:F$10,5,0)=0,"输入水车基础数据",VLOOKUP(C1656,水车基础信息!B$2:F$10,5,0)*E1656),"输入水车基础数据")</f>
        <v>30.435</v>
      </c>
      <c r="G1656" s="7" t="s">
        <v>695</v>
      </c>
      <c r="H1656" s="28"/>
      <c r="I1656" s="30"/>
      <c r="J1656" s="31" t="str">
        <f t="shared" si="195"/>
        <v>20236闽AU7993</v>
      </c>
    </row>
    <row r="1657" customFormat="1" ht="20.1" customHeight="1" spans="1:10">
      <c r="A1657" s="4">
        <f t="shared" ref="A1657:A1666" si="199">ROW()-1</f>
        <v>1656</v>
      </c>
      <c r="B1657" s="23">
        <v>45088</v>
      </c>
      <c r="C1657" s="5">
        <v>121018</v>
      </c>
      <c r="D1657" s="6" t="s">
        <v>68</v>
      </c>
      <c r="E1657" s="25">
        <v>3</v>
      </c>
      <c r="F1657" s="26">
        <f>IFERROR(IF(VLOOKUP(C1657,水车基础信息!B$2:F$10,5,0)=0,"输入水车基础数据",VLOOKUP(C1657,水车基础信息!B$2:F$10,5,0)*E1657),"输入水车基础数据")</f>
        <v>30.435</v>
      </c>
      <c r="G1657" s="7" t="s">
        <v>695</v>
      </c>
      <c r="H1657" s="28"/>
      <c r="I1657" s="30"/>
      <c r="J1657" s="31" t="str">
        <f t="shared" si="195"/>
        <v>20236闽AU7993</v>
      </c>
    </row>
    <row r="1658" customFormat="1" ht="20.1" customHeight="1" spans="1:10">
      <c r="A1658" s="4">
        <f t="shared" si="199"/>
        <v>1657</v>
      </c>
      <c r="B1658" s="23">
        <v>45089</v>
      </c>
      <c r="C1658" s="5">
        <v>121018</v>
      </c>
      <c r="D1658" s="6" t="s">
        <v>68</v>
      </c>
      <c r="E1658" s="25">
        <v>4</v>
      </c>
      <c r="F1658" s="26">
        <f>IFERROR(IF(VLOOKUP(C1658,水车基础信息!B$2:F$10,5,0)=0,"输入水车基础数据",VLOOKUP(C1658,水车基础信息!B$2:F$10,5,0)*E1658),"输入水车基础数据")</f>
        <v>40.58</v>
      </c>
      <c r="G1658" s="7" t="s">
        <v>695</v>
      </c>
      <c r="H1658" s="28"/>
      <c r="I1658" s="30"/>
      <c r="J1658" s="31" t="str">
        <f t="shared" si="195"/>
        <v>20236闽AU7993</v>
      </c>
    </row>
    <row r="1659" customFormat="1" ht="20.1" customHeight="1" spans="1:10">
      <c r="A1659" s="4">
        <f t="shared" si="199"/>
        <v>1658</v>
      </c>
      <c r="B1659" s="23">
        <v>45090</v>
      </c>
      <c r="C1659" s="5">
        <v>121018</v>
      </c>
      <c r="D1659" s="6" t="s">
        <v>68</v>
      </c>
      <c r="E1659" s="25">
        <v>9</v>
      </c>
      <c r="F1659" s="26">
        <f>IFERROR(IF(VLOOKUP(C1659,水车基础信息!B$2:F$10,5,0)=0,"输入水车基础数据",VLOOKUP(C1659,水车基础信息!B$2:F$10,5,0)*E1659),"输入水车基础数据")</f>
        <v>91.305</v>
      </c>
      <c r="G1659" s="7" t="s">
        <v>695</v>
      </c>
      <c r="H1659" s="28"/>
      <c r="I1659" s="30" t="s">
        <v>713</v>
      </c>
      <c r="J1659" s="31" t="str">
        <f t="shared" si="195"/>
        <v>20236闽AU7993</v>
      </c>
    </row>
    <row r="1660" customFormat="1" ht="20.1" customHeight="1" spans="1:10">
      <c r="A1660" s="4">
        <f t="shared" si="199"/>
        <v>1659</v>
      </c>
      <c r="B1660" s="23">
        <v>45091</v>
      </c>
      <c r="C1660" s="5">
        <v>121018</v>
      </c>
      <c r="D1660" s="6" t="s">
        <v>68</v>
      </c>
      <c r="E1660" s="25">
        <v>4</v>
      </c>
      <c r="F1660" s="26">
        <f>IFERROR(IF(VLOOKUP(C1660,水车基础信息!B$2:F$10,5,0)=0,"输入水车基础数据",VLOOKUP(C1660,水车基础信息!B$2:F$10,5,0)*E1660),"输入水车基础数据")</f>
        <v>40.58</v>
      </c>
      <c r="G1660" s="7" t="s">
        <v>695</v>
      </c>
      <c r="H1660" s="28"/>
      <c r="I1660" s="30"/>
      <c r="J1660" s="31" t="str">
        <f t="shared" si="195"/>
        <v>20236闽AU7993</v>
      </c>
    </row>
    <row r="1661" customFormat="1" ht="20.1" customHeight="1" spans="1:10">
      <c r="A1661" s="4">
        <f t="shared" si="199"/>
        <v>1660</v>
      </c>
      <c r="B1661" s="23">
        <v>45092</v>
      </c>
      <c r="C1661" s="5">
        <v>121018</v>
      </c>
      <c r="D1661" s="6" t="s">
        <v>68</v>
      </c>
      <c r="E1661" s="25">
        <v>3</v>
      </c>
      <c r="F1661" s="26">
        <f>IFERROR(IF(VLOOKUP(C1661,水车基础信息!B$2:F$10,5,0)=0,"输入水车基础数据",VLOOKUP(C1661,水车基础信息!B$2:F$10,5,0)*E1661),"输入水车基础数据")</f>
        <v>30.435</v>
      </c>
      <c r="G1661" s="7" t="s">
        <v>695</v>
      </c>
      <c r="H1661" s="28"/>
      <c r="I1661" s="30"/>
      <c r="J1661" s="31" t="str">
        <f t="shared" si="195"/>
        <v>20236闽AU7993</v>
      </c>
    </row>
    <row r="1662" customFormat="1" ht="20.1" customHeight="1" spans="1:10">
      <c r="A1662" s="4">
        <f t="shared" si="199"/>
        <v>1661</v>
      </c>
      <c r="B1662" s="23">
        <v>45093</v>
      </c>
      <c r="C1662" s="5">
        <v>121018</v>
      </c>
      <c r="D1662" s="6" t="s">
        <v>68</v>
      </c>
      <c r="E1662" s="25">
        <v>3</v>
      </c>
      <c r="F1662" s="26">
        <f>IFERROR(IF(VLOOKUP(C1662,水车基础信息!B$2:F$10,5,0)=0,"输入水车基础数据",VLOOKUP(C1662,水车基础信息!B$2:F$10,5,0)*E1662),"输入水车基础数据")</f>
        <v>30.435</v>
      </c>
      <c r="G1662" s="7" t="s">
        <v>695</v>
      </c>
      <c r="H1662" s="28"/>
      <c r="I1662" s="30"/>
      <c r="J1662" s="31" t="str">
        <f t="shared" si="195"/>
        <v>20236闽AU7993</v>
      </c>
    </row>
    <row r="1663" customFormat="1" ht="20.1" customHeight="1" spans="1:10">
      <c r="A1663" s="4">
        <f t="shared" si="199"/>
        <v>1662</v>
      </c>
      <c r="B1663" s="23">
        <v>45094</v>
      </c>
      <c r="C1663" s="5">
        <v>121018</v>
      </c>
      <c r="D1663" s="6" t="s">
        <v>68</v>
      </c>
      <c r="E1663" s="25">
        <v>4</v>
      </c>
      <c r="F1663" s="26">
        <f>IFERROR(IF(VLOOKUP(C1663,水车基础信息!B$2:F$10,5,0)=0,"输入水车基础数据",VLOOKUP(C1663,水车基础信息!B$2:F$10,5,0)*E1663),"输入水车基础数据")</f>
        <v>40.58</v>
      </c>
      <c r="G1663" s="7" t="s">
        <v>695</v>
      </c>
      <c r="H1663" s="28"/>
      <c r="I1663" s="30"/>
      <c r="J1663" s="31" t="str">
        <f t="shared" si="195"/>
        <v>20236闽AU7993</v>
      </c>
    </row>
    <row r="1664" customFormat="1" ht="20.1" customHeight="1" spans="1:10">
      <c r="A1664" s="4">
        <f t="shared" si="199"/>
        <v>1663</v>
      </c>
      <c r="B1664" s="23">
        <v>45095</v>
      </c>
      <c r="C1664" s="5">
        <v>121018</v>
      </c>
      <c r="D1664" s="6" t="s">
        <v>68</v>
      </c>
      <c r="E1664" s="25">
        <v>4</v>
      </c>
      <c r="F1664" s="26">
        <f>IFERROR(IF(VLOOKUP(C1664,水车基础信息!B$2:F$10,5,0)=0,"输入水车基础数据",VLOOKUP(C1664,水车基础信息!B$2:F$10,5,0)*E1664),"输入水车基础数据")</f>
        <v>40.58</v>
      </c>
      <c r="G1664" s="7" t="s">
        <v>695</v>
      </c>
      <c r="H1664" s="28"/>
      <c r="I1664" s="30"/>
      <c r="J1664" s="31" t="str">
        <f t="shared" si="195"/>
        <v>20236闽AU7993</v>
      </c>
    </row>
    <row r="1665" customFormat="1" ht="20.1" customHeight="1" spans="1:10">
      <c r="A1665" s="4">
        <f t="shared" si="199"/>
        <v>1664</v>
      </c>
      <c r="B1665" s="23">
        <v>45096</v>
      </c>
      <c r="C1665" s="5">
        <v>121018</v>
      </c>
      <c r="D1665" s="6" t="s">
        <v>68</v>
      </c>
      <c r="E1665" s="25">
        <v>6</v>
      </c>
      <c r="F1665" s="26">
        <f>IFERROR(IF(VLOOKUP(C1665,水车基础信息!B$2:F$10,5,0)=0,"输入水车基础数据",VLOOKUP(C1665,水车基础信息!B$2:F$10,5,0)*E1665),"输入水车基础数据")</f>
        <v>60.87</v>
      </c>
      <c r="G1665" s="7" t="s">
        <v>695</v>
      </c>
      <c r="H1665" s="28"/>
      <c r="I1665" s="30" t="s">
        <v>713</v>
      </c>
      <c r="J1665" s="31" t="str">
        <f t="shared" si="195"/>
        <v>20236闽AU7993</v>
      </c>
    </row>
    <row r="1666" customFormat="1" ht="20.1" customHeight="1" spans="1:10">
      <c r="A1666" s="4">
        <f t="shared" si="199"/>
        <v>1665</v>
      </c>
      <c r="B1666" s="23">
        <v>45097</v>
      </c>
      <c r="C1666" s="5">
        <v>121018</v>
      </c>
      <c r="D1666" s="6" t="s">
        <v>68</v>
      </c>
      <c r="E1666" s="25">
        <v>6</v>
      </c>
      <c r="F1666" s="26">
        <f>IFERROR(IF(VLOOKUP(C1666,水车基础信息!B$2:F$10,5,0)=0,"输入水车基础数据",VLOOKUP(C1666,水车基础信息!B$2:F$10,5,0)*E1666),"输入水车基础数据")</f>
        <v>60.87</v>
      </c>
      <c r="G1666" s="7" t="s">
        <v>695</v>
      </c>
      <c r="H1666" s="28"/>
      <c r="I1666" s="30" t="s">
        <v>673</v>
      </c>
      <c r="J1666" s="31" t="str">
        <f t="shared" si="195"/>
        <v>20236闽AU7993</v>
      </c>
    </row>
    <row r="1667" customFormat="1" ht="20.1" customHeight="1" spans="1:10">
      <c r="A1667" s="4">
        <f t="shared" ref="A1667:A1676" si="200">ROW()-1</f>
        <v>1666</v>
      </c>
      <c r="B1667" s="23">
        <v>45098</v>
      </c>
      <c r="C1667" s="5">
        <v>121018</v>
      </c>
      <c r="D1667" s="6" t="s">
        <v>68</v>
      </c>
      <c r="E1667" s="25">
        <v>7</v>
      </c>
      <c r="F1667" s="26">
        <f>IFERROR(IF(VLOOKUP(C1667,水车基础信息!B$2:F$10,5,0)=0,"输入水车基础数据",VLOOKUP(C1667,水车基础信息!B$2:F$10,5,0)*E1667),"输入水车基础数据")</f>
        <v>71.015</v>
      </c>
      <c r="G1667" s="7" t="s">
        <v>695</v>
      </c>
      <c r="H1667" s="28"/>
      <c r="I1667" s="30"/>
      <c r="J1667" s="31" t="str">
        <f t="shared" si="195"/>
        <v>20236闽AU7993</v>
      </c>
    </row>
    <row r="1668" customFormat="1" ht="20.1" customHeight="1" spans="1:10">
      <c r="A1668" s="4">
        <f t="shared" si="200"/>
        <v>1667</v>
      </c>
      <c r="B1668" s="23">
        <v>45099</v>
      </c>
      <c r="C1668" s="5">
        <v>121018</v>
      </c>
      <c r="D1668" s="6" t="s">
        <v>68</v>
      </c>
      <c r="E1668" s="25">
        <v>5</v>
      </c>
      <c r="F1668" s="26">
        <f>IFERROR(IF(VLOOKUP(C1668,水车基础信息!B$2:F$10,5,0)=0,"输入水车基础数据",VLOOKUP(C1668,水车基础信息!B$2:F$10,5,0)*E1668),"输入水车基础数据")</f>
        <v>50.725</v>
      </c>
      <c r="G1668" s="7" t="s">
        <v>695</v>
      </c>
      <c r="H1668" s="28"/>
      <c r="I1668" s="30"/>
      <c r="J1668" s="31" t="str">
        <f t="shared" si="195"/>
        <v>20236闽AU7993</v>
      </c>
    </row>
    <row r="1669" customFormat="1" ht="20.1" customHeight="1" spans="1:10">
      <c r="A1669" s="4">
        <f t="shared" si="200"/>
        <v>1668</v>
      </c>
      <c r="B1669" s="23">
        <v>45100</v>
      </c>
      <c r="C1669" s="5">
        <v>121018</v>
      </c>
      <c r="D1669" s="6" t="s">
        <v>68</v>
      </c>
      <c r="E1669" s="25">
        <v>5</v>
      </c>
      <c r="F1669" s="26">
        <f>IFERROR(IF(VLOOKUP(C1669,水车基础信息!B$2:F$10,5,0)=0,"输入水车基础数据",VLOOKUP(C1669,水车基础信息!B$2:F$10,5,0)*E1669),"输入水车基础数据")</f>
        <v>50.725</v>
      </c>
      <c r="G1669" s="7" t="s">
        <v>695</v>
      </c>
      <c r="H1669" s="28"/>
      <c r="I1669" s="30"/>
      <c r="J1669" s="31" t="str">
        <f t="shared" si="195"/>
        <v>20236闽AU7993</v>
      </c>
    </row>
    <row r="1670" customFormat="1" ht="20.1" customHeight="1" spans="1:10">
      <c r="A1670" s="4">
        <f t="shared" si="200"/>
        <v>1669</v>
      </c>
      <c r="B1670" s="23">
        <v>45101</v>
      </c>
      <c r="C1670" s="5">
        <v>121018</v>
      </c>
      <c r="D1670" s="6" t="s">
        <v>68</v>
      </c>
      <c r="E1670" s="25">
        <v>2</v>
      </c>
      <c r="F1670" s="26">
        <f>IFERROR(IF(VLOOKUP(C1670,水车基础信息!B$2:F$10,5,0)=0,"输入水车基础数据",VLOOKUP(C1670,水车基础信息!B$2:F$10,5,0)*E1670),"输入水车基础数据")</f>
        <v>20.29</v>
      </c>
      <c r="G1670" s="7" t="s">
        <v>695</v>
      </c>
      <c r="H1670" s="28"/>
      <c r="I1670" s="30"/>
      <c r="J1670" s="31" t="str">
        <f t="shared" si="195"/>
        <v>20236闽AU7993</v>
      </c>
    </row>
    <row r="1671" customFormat="1" ht="20.1" customHeight="1" spans="1:10">
      <c r="A1671" s="4">
        <f t="shared" si="200"/>
        <v>1670</v>
      </c>
      <c r="B1671" s="23">
        <v>45102</v>
      </c>
      <c r="C1671" s="5">
        <v>121018</v>
      </c>
      <c r="D1671" s="6" t="s">
        <v>68</v>
      </c>
      <c r="E1671" s="25">
        <v>3</v>
      </c>
      <c r="F1671" s="26">
        <f>IFERROR(IF(VLOOKUP(C1671,水车基础信息!B$2:F$10,5,0)=0,"输入水车基础数据",VLOOKUP(C1671,水车基础信息!B$2:F$10,5,0)*E1671),"输入水车基础数据")</f>
        <v>30.435</v>
      </c>
      <c r="G1671" s="7" t="s">
        <v>695</v>
      </c>
      <c r="H1671" s="28"/>
      <c r="I1671" s="30"/>
      <c r="J1671" s="31" t="str">
        <f t="shared" si="195"/>
        <v>20236闽AU7993</v>
      </c>
    </row>
    <row r="1672" customFormat="1" ht="20.1" customHeight="1" spans="1:10">
      <c r="A1672" s="4">
        <f t="shared" si="200"/>
        <v>1671</v>
      </c>
      <c r="B1672" s="23">
        <v>45103</v>
      </c>
      <c r="C1672" s="5">
        <v>121018</v>
      </c>
      <c r="D1672" s="6" t="s">
        <v>68</v>
      </c>
      <c r="E1672" s="25">
        <v>5</v>
      </c>
      <c r="F1672" s="26">
        <f>IFERROR(IF(VLOOKUP(C1672,水车基础信息!B$2:F$10,5,0)=0,"输入水车基础数据",VLOOKUP(C1672,水车基础信息!B$2:F$10,5,0)*E1672),"输入水车基础数据")</f>
        <v>50.725</v>
      </c>
      <c r="G1672" s="7" t="s">
        <v>695</v>
      </c>
      <c r="H1672" s="28"/>
      <c r="I1672" s="30" t="s">
        <v>714</v>
      </c>
      <c r="J1672" s="31" t="str">
        <f t="shared" si="195"/>
        <v>20236闽AU7993</v>
      </c>
    </row>
    <row r="1673" customFormat="1" ht="20.1" customHeight="1" spans="1:10">
      <c r="A1673" s="4">
        <f t="shared" si="200"/>
        <v>1672</v>
      </c>
      <c r="B1673" s="23">
        <v>45104</v>
      </c>
      <c r="C1673" s="5">
        <v>121018</v>
      </c>
      <c r="D1673" s="6" t="s">
        <v>68</v>
      </c>
      <c r="E1673" s="25">
        <v>3</v>
      </c>
      <c r="F1673" s="26">
        <f>IFERROR(IF(VLOOKUP(C1673,水车基础信息!B$2:F$10,5,0)=0,"输入水车基础数据",VLOOKUP(C1673,水车基础信息!B$2:F$10,5,0)*E1673),"输入水车基础数据")</f>
        <v>30.435</v>
      </c>
      <c r="G1673" s="7" t="s">
        <v>695</v>
      </c>
      <c r="H1673" s="28"/>
      <c r="I1673" s="30"/>
      <c r="J1673" s="31" t="str">
        <f t="shared" si="195"/>
        <v>20236闽AU7993</v>
      </c>
    </row>
    <row r="1674" customFormat="1" ht="20.1" customHeight="1" spans="1:10">
      <c r="A1674" s="4">
        <f t="shared" si="200"/>
        <v>1673</v>
      </c>
      <c r="B1674" s="23">
        <v>45105</v>
      </c>
      <c r="C1674" s="5">
        <v>121018</v>
      </c>
      <c r="D1674" s="6" t="s">
        <v>68</v>
      </c>
      <c r="E1674" s="25">
        <v>3</v>
      </c>
      <c r="F1674" s="26">
        <f>IFERROR(IF(VLOOKUP(C1674,水车基础信息!B$2:F$10,5,0)=0,"输入水车基础数据",VLOOKUP(C1674,水车基础信息!B$2:F$10,5,0)*E1674),"输入水车基础数据")</f>
        <v>30.435</v>
      </c>
      <c r="G1674" s="7" t="s">
        <v>695</v>
      </c>
      <c r="H1674" s="28"/>
      <c r="I1674" s="30"/>
      <c r="J1674" s="31" t="str">
        <f t="shared" si="195"/>
        <v>20236闽AU7993</v>
      </c>
    </row>
    <row r="1675" customFormat="1" ht="20.1" customHeight="1" spans="1:10">
      <c r="A1675" s="4">
        <f t="shared" si="200"/>
        <v>1674</v>
      </c>
      <c r="B1675" s="23">
        <v>45106</v>
      </c>
      <c r="C1675" s="5">
        <v>121018</v>
      </c>
      <c r="D1675" s="6" t="s">
        <v>68</v>
      </c>
      <c r="E1675" s="25">
        <v>4</v>
      </c>
      <c r="F1675" s="26">
        <f>IFERROR(IF(VLOOKUP(C1675,水车基础信息!B$2:F$10,5,0)=0,"输入水车基础数据",VLOOKUP(C1675,水车基础信息!B$2:F$10,5,0)*E1675),"输入水车基础数据")</f>
        <v>40.58</v>
      </c>
      <c r="G1675" s="7" t="s">
        <v>695</v>
      </c>
      <c r="H1675" s="28"/>
      <c r="I1675" s="30"/>
      <c r="J1675" s="31" t="str">
        <f t="shared" si="195"/>
        <v>20236闽AU7993</v>
      </c>
    </row>
    <row r="1676" customFormat="1" ht="20.1" customHeight="1" spans="1:10">
      <c r="A1676" s="4">
        <f t="shared" si="200"/>
        <v>1675</v>
      </c>
      <c r="B1676" s="23">
        <v>45107</v>
      </c>
      <c r="C1676" s="5">
        <v>121018</v>
      </c>
      <c r="D1676" s="6" t="s">
        <v>68</v>
      </c>
      <c r="E1676" s="25">
        <v>3</v>
      </c>
      <c r="F1676" s="26">
        <f>IFERROR(IF(VLOOKUP(C1676,水车基础信息!B$2:F$10,5,0)=0,"输入水车基础数据",VLOOKUP(C1676,水车基础信息!B$2:F$10,5,0)*E1676),"输入水车基础数据")</f>
        <v>30.435</v>
      </c>
      <c r="G1676" s="7" t="s">
        <v>695</v>
      </c>
      <c r="H1676" s="28"/>
      <c r="I1676" s="30"/>
      <c r="J1676" s="31" t="str">
        <f t="shared" si="195"/>
        <v>20236闽AU7993</v>
      </c>
    </row>
    <row r="1677" customFormat="1" ht="20.1" customHeight="1" spans="1:10">
      <c r="A1677" s="4"/>
      <c r="B1677" s="23"/>
      <c r="C1677" s="5"/>
      <c r="D1677" s="6"/>
      <c r="E1677" s="25"/>
      <c r="F1677" s="26"/>
      <c r="G1677" s="7"/>
      <c r="H1677" s="28"/>
      <c r="I1677" s="30"/>
      <c r="J1677" s="31" t="str">
        <f t="shared" si="195"/>
        <v>19001</v>
      </c>
    </row>
    <row r="1678" customFormat="1" ht="20.1" customHeight="1" spans="1:10">
      <c r="A1678" s="4"/>
      <c r="B1678" s="23"/>
      <c r="C1678" s="5"/>
      <c r="D1678" s="6"/>
      <c r="E1678" s="25"/>
      <c r="F1678" s="26"/>
      <c r="G1678" s="7"/>
      <c r="H1678" s="28"/>
      <c r="I1678" s="30"/>
      <c r="J1678" s="31" t="str">
        <f t="shared" si="195"/>
        <v>19001</v>
      </c>
    </row>
    <row r="1679" customFormat="1" ht="20.1" customHeight="1" spans="1:10">
      <c r="A1679" s="4"/>
      <c r="B1679" s="23"/>
      <c r="C1679" s="5"/>
      <c r="D1679" s="6"/>
      <c r="E1679" s="25"/>
      <c r="F1679" s="26"/>
      <c r="G1679" s="7"/>
      <c r="H1679" s="28"/>
      <c r="I1679" s="30"/>
      <c r="J1679" s="31" t="str">
        <f t="shared" si="195"/>
        <v>19001</v>
      </c>
    </row>
    <row r="1680" customFormat="1" ht="20.1" customHeight="1" spans="1:10">
      <c r="A1680" s="4"/>
      <c r="B1680" s="23"/>
      <c r="C1680" s="5"/>
      <c r="D1680" s="6"/>
      <c r="E1680" s="25"/>
      <c r="F1680" s="26"/>
      <c r="G1680" s="7"/>
      <c r="H1680" s="28"/>
      <c r="I1680" s="30"/>
      <c r="J1680" s="31" t="str">
        <f t="shared" si="195"/>
        <v>19001</v>
      </c>
    </row>
    <row r="1681" customFormat="1" ht="20.1" customHeight="1" spans="1:10">
      <c r="A1681" s="4"/>
      <c r="B1681" s="23"/>
      <c r="C1681" s="5"/>
      <c r="D1681" s="6"/>
      <c r="E1681" s="25"/>
      <c r="F1681" s="26"/>
      <c r="G1681" s="7"/>
      <c r="H1681" s="28"/>
      <c r="I1681" s="30"/>
      <c r="J1681" s="31" t="str">
        <f t="shared" si="195"/>
        <v>19001</v>
      </c>
    </row>
    <row r="1682" customFormat="1" ht="20.1" customHeight="1" spans="1:10">
      <c r="A1682" s="4"/>
      <c r="B1682" s="23"/>
      <c r="C1682" s="5"/>
      <c r="D1682" s="6"/>
      <c r="E1682" s="25"/>
      <c r="F1682" s="26"/>
      <c r="G1682" s="7"/>
      <c r="H1682" s="28"/>
      <c r="I1682" s="30"/>
      <c r="J1682" s="31" t="str">
        <f t="shared" ref="J1682:J1745" si="201">YEAR(B1682)&amp;MONTH(B1682)&amp;D1682</f>
        <v>19001</v>
      </c>
    </row>
    <row r="1683" customFormat="1" ht="20.1" customHeight="1" spans="1:10">
      <c r="A1683" s="4"/>
      <c r="B1683" s="23"/>
      <c r="C1683" s="5"/>
      <c r="D1683" s="6"/>
      <c r="E1683" s="25"/>
      <c r="F1683" s="26"/>
      <c r="G1683" s="7"/>
      <c r="H1683" s="28"/>
      <c r="I1683" s="30"/>
      <c r="J1683" s="31" t="str">
        <f t="shared" si="201"/>
        <v>19001</v>
      </c>
    </row>
    <row r="1684" customFormat="1" ht="20.1" customHeight="1" spans="1:10">
      <c r="A1684" s="4"/>
      <c r="B1684" s="23"/>
      <c r="C1684" s="5"/>
      <c r="D1684" s="6"/>
      <c r="E1684" s="25"/>
      <c r="F1684" s="26"/>
      <c r="G1684" s="7"/>
      <c r="H1684" s="28"/>
      <c r="I1684" s="30"/>
      <c r="J1684" s="31" t="str">
        <f t="shared" si="201"/>
        <v>19001</v>
      </c>
    </row>
    <row r="1685" customFormat="1" ht="20.1" customHeight="1" spans="1:10">
      <c r="A1685" s="4"/>
      <c r="B1685" s="23"/>
      <c r="C1685" s="5"/>
      <c r="D1685" s="6"/>
      <c r="E1685" s="25"/>
      <c r="F1685" s="26"/>
      <c r="G1685" s="7"/>
      <c r="H1685" s="28"/>
      <c r="I1685" s="30"/>
      <c r="J1685" s="31" t="str">
        <f t="shared" si="201"/>
        <v>19001</v>
      </c>
    </row>
    <row r="1686" customFormat="1" ht="20.1" customHeight="1" spans="1:10">
      <c r="A1686" s="4"/>
      <c r="B1686" s="23"/>
      <c r="C1686" s="5"/>
      <c r="D1686" s="6"/>
      <c r="E1686" s="25"/>
      <c r="F1686" s="26"/>
      <c r="G1686" s="7"/>
      <c r="H1686" s="28"/>
      <c r="I1686" s="30"/>
      <c r="J1686" s="31" t="str">
        <f t="shared" si="201"/>
        <v>19001</v>
      </c>
    </row>
    <row r="1687" customFormat="1" ht="20.1" customHeight="1" spans="1:10">
      <c r="A1687" s="4"/>
      <c r="B1687" s="23"/>
      <c r="C1687" s="5"/>
      <c r="D1687" s="6"/>
      <c r="E1687" s="25"/>
      <c r="F1687" s="26"/>
      <c r="G1687" s="7"/>
      <c r="H1687" s="28"/>
      <c r="I1687" s="30"/>
      <c r="J1687" s="31" t="str">
        <f t="shared" si="201"/>
        <v>19001</v>
      </c>
    </row>
    <row r="1688" customFormat="1" ht="20.1" customHeight="1" spans="1:10">
      <c r="A1688" s="4"/>
      <c r="B1688" s="23"/>
      <c r="C1688" s="5"/>
      <c r="D1688" s="6"/>
      <c r="E1688" s="25"/>
      <c r="F1688" s="26"/>
      <c r="G1688" s="7"/>
      <c r="H1688" s="28"/>
      <c r="I1688" s="30"/>
      <c r="J1688" s="31" t="str">
        <f t="shared" si="201"/>
        <v>19001</v>
      </c>
    </row>
    <row r="1689" customFormat="1" ht="20.1" customHeight="1" spans="1:10">
      <c r="A1689" s="4"/>
      <c r="B1689" s="23"/>
      <c r="C1689" s="5"/>
      <c r="D1689" s="6"/>
      <c r="E1689" s="25"/>
      <c r="F1689" s="26"/>
      <c r="G1689" s="7"/>
      <c r="H1689" s="28"/>
      <c r="I1689" s="30"/>
      <c r="J1689" s="31" t="str">
        <f t="shared" si="201"/>
        <v>19001</v>
      </c>
    </row>
    <row r="1690" customFormat="1" ht="20.1" customHeight="1" spans="1:10">
      <c r="A1690" s="4"/>
      <c r="B1690" s="23"/>
      <c r="C1690" s="5"/>
      <c r="D1690" s="6"/>
      <c r="E1690" s="25"/>
      <c r="F1690" s="26"/>
      <c r="G1690" s="7"/>
      <c r="H1690" s="28"/>
      <c r="I1690" s="30"/>
      <c r="J1690" s="31" t="str">
        <f t="shared" si="201"/>
        <v>19001</v>
      </c>
    </row>
    <row r="1691" customFormat="1" ht="20.1" customHeight="1" spans="1:10">
      <c r="A1691" s="4"/>
      <c r="B1691" s="23"/>
      <c r="C1691" s="5"/>
      <c r="D1691" s="6"/>
      <c r="E1691" s="25"/>
      <c r="F1691" s="26"/>
      <c r="G1691" s="7"/>
      <c r="H1691" s="28"/>
      <c r="I1691" s="30"/>
      <c r="J1691" s="31" t="str">
        <f t="shared" si="201"/>
        <v>19001</v>
      </c>
    </row>
    <row r="1692" customFormat="1" ht="20.1" customHeight="1" spans="1:10">
      <c r="A1692" s="4"/>
      <c r="B1692" s="23"/>
      <c r="C1692" s="5"/>
      <c r="D1692" s="6"/>
      <c r="E1692" s="25"/>
      <c r="F1692" s="26"/>
      <c r="G1692" s="7"/>
      <c r="H1692" s="28"/>
      <c r="I1692" s="30"/>
      <c r="J1692" s="31" t="str">
        <f t="shared" si="201"/>
        <v>19001</v>
      </c>
    </row>
    <row r="1693" customFormat="1" ht="20.1" customHeight="1" spans="1:10">
      <c r="A1693" s="4"/>
      <c r="B1693" s="23"/>
      <c r="C1693" s="5"/>
      <c r="D1693" s="6"/>
      <c r="E1693" s="25"/>
      <c r="F1693" s="26"/>
      <c r="G1693" s="7"/>
      <c r="H1693" s="28"/>
      <c r="I1693" s="30"/>
      <c r="J1693" s="31" t="str">
        <f t="shared" si="201"/>
        <v>19001</v>
      </c>
    </row>
    <row r="1694" customFormat="1" ht="20.1" customHeight="1" spans="1:10">
      <c r="A1694" s="4"/>
      <c r="B1694" s="23"/>
      <c r="C1694" s="5"/>
      <c r="D1694" s="6"/>
      <c r="E1694" s="25"/>
      <c r="F1694" s="26"/>
      <c r="G1694" s="7"/>
      <c r="H1694" s="28"/>
      <c r="I1694" s="30"/>
      <c r="J1694" s="31" t="str">
        <f t="shared" si="201"/>
        <v>19001</v>
      </c>
    </row>
    <row r="1695" customFormat="1" ht="20.1" customHeight="1" spans="1:10">
      <c r="A1695" s="4"/>
      <c r="B1695" s="23"/>
      <c r="C1695" s="5"/>
      <c r="D1695" s="6"/>
      <c r="E1695" s="25"/>
      <c r="F1695" s="26"/>
      <c r="G1695" s="7"/>
      <c r="H1695" s="28"/>
      <c r="I1695" s="30"/>
      <c r="J1695" s="31" t="str">
        <f t="shared" si="201"/>
        <v>19001</v>
      </c>
    </row>
    <row r="1696" customFormat="1" ht="20.1" customHeight="1" spans="1:10">
      <c r="A1696" s="4"/>
      <c r="B1696" s="23"/>
      <c r="C1696" s="5"/>
      <c r="D1696" s="6"/>
      <c r="E1696" s="25"/>
      <c r="F1696" s="26"/>
      <c r="G1696" s="7"/>
      <c r="H1696" s="28"/>
      <c r="I1696" s="30"/>
      <c r="J1696" s="31" t="str">
        <f t="shared" si="201"/>
        <v>19001</v>
      </c>
    </row>
    <row r="1697" customFormat="1" ht="20.1" customHeight="1" spans="1:10">
      <c r="A1697" s="4"/>
      <c r="B1697" s="23"/>
      <c r="C1697" s="5"/>
      <c r="D1697" s="6"/>
      <c r="E1697" s="25"/>
      <c r="F1697" s="26"/>
      <c r="G1697" s="7"/>
      <c r="H1697" s="28"/>
      <c r="I1697" s="30"/>
      <c r="J1697" s="31" t="str">
        <f t="shared" si="201"/>
        <v>19001</v>
      </c>
    </row>
    <row r="1698" customFormat="1" ht="20.1" customHeight="1" spans="1:10">
      <c r="A1698" s="4"/>
      <c r="B1698" s="23"/>
      <c r="C1698" s="5"/>
      <c r="D1698" s="6"/>
      <c r="E1698" s="25"/>
      <c r="F1698" s="26"/>
      <c r="G1698" s="7"/>
      <c r="H1698" s="28"/>
      <c r="I1698" s="30"/>
      <c r="J1698" s="31" t="str">
        <f t="shared" si="201"/>
        <v>19001</v>
      </c>
    </row>
    <row r="1699" customFormat="1" ht="20.1" customHeight="1" spans="1:10">
      <c r="A1699" s="4"/>
      <c r="B1699" s="23"/>
      <c r="C1699" s="5"/>
      <c r="D1699" s="6"/>
      <c r="E1699" s="25"/>
      <c r="F1699" s="26"/>
      <c r="G1699" s="7"/>
      <c r="H1699" s="28"/>
      <c r="I1699" s="30"/>
      <c r="J1699" s="31" t="str">
        <f t="shared" si="201"/>
        <v>19001</v>
      </c>
    </row>
    <row r="1700" customFormat="1" ht="20.1" customHeight="1" spans="1:10">
      <c r="A1700" s="4"/>
      <c r="B1700" s="23"/>
      <c r="C1700" s="5"/>
      <c r="D1700" s="6"/>
      <c r="E1700" s="25"/>
      <c r="F1700" s="26"/>
      <c r="G1700" s="7"/>
      <c r="H1700" s="28"/>
      <c r="I1700" s="30"/>
      <c r="J1700" s="31" t="str">
        <f t="shared" si="201"/>
        <v>19001</v>
      </c>
    </row>
    <row r="1701" customFormat="1" ht="20.1" customHeight="1" spans="1:10">
      <c r="A1701" s="4"/>
      <c r="B1701" s="23"/>
      <c r="C1701" s="5"/>
      <c r="D1701" s="6"/>
      <c r="E1701" s="25"/>
      <c r="F1701" s="26"/>
      <c r="G1701" s="7"/>
      <c r="H1701" s="28"/>
      <c r="I1701" s="30"/>
      <c r="J1701" s="31" t="str">
        <f t="shared" si="201"/>
        <v>19001</v>
      </c>
    </row>
    <row r="1702" customFormat="1" ht="20.1" customHeight="1" spans="1:10">
      <c r="A1702" s="4"/>
      <c r="B1702" s="23"/>
      <c r="C1702" s="5"/>
      <c r="D1702" s="6"/>
      <c r="E1702" s="25"/>
      <c r="F1702" s="26"/>
      <c r="G1702" s="7"/>
      <c r="H1702" s="28"/>
      <c r="I1702" s="30"/>
      <c r="J1702" s="31" t="str">
        <f t="shared" si="201"/>
        <v>19001</v>
      </c>
    </row>
    <row r="1703" customFormat="1" ht="20.1" customHeight="1" spans="1:10">
      <c r="A1703" s="4"/>
      <c r="B1703" s="23"/>
      <c r="C1703" s="5"/>
      <c r="D1703" s="6"/>
      <c r="E1703" s="25"/>
      <c r="F1703" s="26"/>
      <c r="G1703" s="7"/>
      <c r="H1703" s="28"/>
      <c r="I1703" s="30"/>
      <c r="J1703" s="31" t="str">
        <f t="shared" si="201"/>
        <v>19001</v>
      </c>
    </row>
    <row r="1704" customFormat="1" ht="20.1" customHeight="1" spans="1:10">
      <c r="A1704" s="4"/>
      <c r="B1704" s="23"/>
      <c r="C1704" s="5"/>
      <c r="D1704" s="6"/>
      <c r="E1704" s="25"/>
      <c r="F1704" s="26"/>
      <c r="G1704" s="7"/>
      <c r="H1704" s="28"/>
      <c r="I1704" s="30"/>
      <c r="J1704" s="31" t="str">
        <f t="shared" si="201"/>
        <v>19001</v>
      </c>
    </row>
    <row r="1705" customFormat="1" ht="20.1" customHeight="1" spans="1:10">
      <c r="A1705" s="4"/>
      <c r="B1705" s="23"/>
      <c r="C1705" s="5"/>
      <c r="D1705" s="6"/>
      <c r="E1705" s="25"/>
      <c r="F1705" s="26"/>
      <c r="G1705" s="7"/>
      <c r="H1705" s="28"/>
      <c r="I1705" s="30"/>
      <c r="J1705" s="31" t="str">
        <f t="shared" si="201"/>
        <v>19001</v>
      </c>
    </row>
    <row r="1706" customFormat="1" ht="20.1" customHeight="1" spans="1:10">
      <c r="A1706" s="4"/>
      <c r="B1706" s="23"/>
      <c r="C1706" s="5"/>
      <c r="D1706" s="6"/>
      <c r="E1706" s="25"/>
      <c r="F1706" s="26"/>
      <c r="G1706" s="7"/>
      <c r="H1706" s="28"/>
      <c r="I1706" s="30"/>
      <c r="J1706" s="31" t="str">
        <f t="shared" si="201"/>
        <v>19001</v>
      </c>
    </row>
    <row r="1707" customFormat="1" ht="20.1" customHeight="1" spans="1:10">
      <c r="A1707" s="4"/>
      <c r="B1707" s="23"/>
      <c r="C1707" s="5"/>
      <c r="D1707" s="6"/>
      <c r="E1707" s="25"/>
      <c r="F1707" s="26"/>
      <c r="G1707" s="7"/>
      <c r="H1707" s="28"/>
      <c r="I1707" s="30"/>
      <c r="J1707" s="31" t="str">
        <f t="shared" si="201"/>
        <v>19001</v>
      </c>
    </row>
    <row r="1708" customFormat="1" ht="20.1" customHeight="1" spans="1:10">
      <c r="A1708" s="4"/>
      <c r="B1708" s="23"/>
      <c r="C1708" s="5"/>
      <c r="D1708" s="6"/>
      <c r="E1708" s="25"/>
      <c r="F1708" s="26"/>
      <c r="G1708" s="7"/>
      <c r="H1708" s="28"/>
      <c r="I1708" s="30"/>
      <c r="J1708" s="31" t="str">
        <f t="shared" si="201"/>
        <v>19001</v>
      </c>
    </row>
    <row r="1709" customFormat="1" ht="20.1" customHeight="1" spans="1:10">
      <c r="A1709" s="4"/>
      <c r="B1709" s="23"/>
      <c r="C1709" s="5"/>
      <c r="D1709" s="6"/>
      <c r="E1709" s="25"/>
      <c r="F1709" s="26"/>
      <c r="G1709" s="7"/>
      <c r="H1709" s="28"/>
      <c r="I1709" s="30"/>
      <c r="J1709" s="31" t="str">
        <f t="shared" si="201"/>
        <v>19001</v>
      </c>
    </row>
    <row r="1710" customFormat="1" ht="20.1" customHeight="1" spans="1:10">
      <c r="A1710" s="4"/>
      <c r="B1710" s="23"/>
      <c r="C1710" s="5"/>
      <c r="D1710" s="6"/>
      <c r="E1710" s="25"/>
      <c r="F1710" s="26"/>
      <c r="G1710" s="7"/>
      <c r="H1710" s="28"/>
      <c r="I1710" s="30"/>
      <c r="J1710" s="31" t="str">
        <f t="shared" si="201"/>
        <v>19001</v>
      </c>
    </row>
    <row r="1711" customFormat="1" ht="20.1" customHeight="1" spans="1:10">
      <c r="A1711" s="4"/>
      <c r="B1711" s="23"/>
      <c r="C1711" s="5"/>
      <c r="D1711" s="6"/>
      <c r="E1711" s="25"/>
      <c r="F1711" s="26"/>
      <c r="G1711" s="7"/>
      <c r="H1711" s="28"/>
      <c r="I1711" s="30"/>
      <c r="J1711" s="31" t="str">
        <f t="shared" si="201"/>
        <v>19001</v>
      </c>
    </row>
    <row r="1712" customFormat="1" ht="20.1" customHeight="1" spans="1:10">
      <c r="A1712" s="4"/>
      <c r="B1712" s="23"/>
      <c r="C1712" s="5"/>
      <c r="D1712" s="6"/>
      <c r="E1712" s="25"/>
      <c r="F1712" s="26"/>
      <c r="G1712" s="7"/>
      <c r="H1712" s="28"/>
      <c r="I1712" s="30"/>
      <c r="J1712" s="31" t="str">
        <f t="shared" si="201"/>
        <v>19001</v>
      </c>
    </row>
    <row r="1713" customFormat="1" ht="20.1" customHeight="1" spans="1:10">
      <c r="A1713" s="4"/>
      <c r="B1713" s="23"/>
      <c r="C1713" s="5"/>
      <c r="D1713" s="6"/>
      <c r="E1713" s="25"/>
      <c r="F1713" s="26"/>
      <c r="G1713" s="7"/>
      <c r="H1713" s="28"/>
      <c r="I1713" s="30"/>
      <c r="J1713" s="31" t="str">
        <f t="shared" si="201"/>
        <v>19001</v>
      </c>
    </row>
    <row r="1714" customFormat="1" ht="20.1" customHeight="1" spans="1:10">
      <c r="A1714" s="4"/>
      <c r="B1714" s="23"/>
      <c r="C1714" s="5"/>
      <c r="D1714" s="6"/>
      <c r="E1714" s="25"/>
      <c r="F1714" s="26"/>
      <c r="G1714" s="7"/>
      <c r="H1714" s="28"/>
      <c r="I1714" s="30"/>
      <c r="J1714" s="31" t="str">
        <f t="shared" si="201"/>
        <v>19001</v>
      </c>
    </row>
    <row r="1715" customFormat="1" ht="20.1" customHeight="1" spans="1:10">
      <c r="A1715" s="4"/>
      <c r="B1715" s="23"/>
      <c r="C1715" s="5"/>
      <c r="D1715" s="6"/>
      <c r="E1715" s="25"/>
      <c r="F1715" s="26"/>
      <c r="G1715" s="7"/>
      <c r="H1715" s="28"/>
      <c r="I1715" s="30"/>
      <c r="J1715" s="31" t="str">
        <f t="shared" si="201"/>
        <v>19001</v>
      </c>
    </row>
    <row r="1716" customFormat="1" ht="20.1" customHeight="1" spans="1:10">
      <c r="A1716" s="4"/>
      <c r="B1716" s="23"/>
      <c r="C1716" s="5"/>
      <c r="D1716" s="6"/>
      <c r="E1716" s="25"/>
      <c r="F1716" s="26"/>
      <c r="G1716" s="7"/>
      <c r="H1716" s="28"/>
      <c r="I1716" s="30"/>
      <c r="J1716" s="31" t="str">
        <f t="shared" si="201"/>
        <v>19001</v>
      </c>
    </row>
    <row r="1717" customFormat="1" ht="20.1" customHeight="1" spans="1:10">
      <c r="A1717" s="4"/>
      <c r="B1717" s="23"/>
      <c r="C1717" s="5"/>
      <c r="D1717" s="6"/>
      <c r="E1717" s="25"/>
      <c r="F1717" s="26"/>
      <c r="G1717" s="7"/>
      <c r="H1717" s="28"/>
      <c r="I1717" s="30"/>
      <c r="J1717" s="31" t="str">
        <f t="shared" si="201"/>
        <v>19001</v>
      </c>
    </row>
    <row r="1718" customFormat="1" ht="20.1" customHeight="1" spans="1:10">
      <c r="A1718" s="4"/>
      <c r="B1718" s="23"/>
      <c r="C1718" s="5"/>
      <c r="D1718" s="6"/>
      <c r="E1718" s="25"/>
      <c r="F1718" s="26"/>
      <c r="G1718" s="7"/>
      <c r="H1718" s="28"/>
      <c r="I1718" s="30"/>
      <c r="J1718" s="31" t="str">
        <f t="shared" si="201"/>
        <v>19001</v>
      </c>
    </row>
    <row r="1719" customFormat="1" ht="20.1" customHeight="1" spans="1:10">
      <c r="A1719" s="4"/>
      <c r="B1719" s="23"/>
      <c r="C1719" s="5"/>
      <c r="D1719" s="6"/>
      <c r="E1719" s="25"/>
      <c r="F1719" s="26"/>
      <c r="G1719" s="7"/>
      <c r="H1719" s="28"/>
      <c r="I1719" s="30"/>
      <c r="J1719" s="31" t="str">
        <f t="shared" si="201"/>
        <v>19001</v>
      </c>
    </row>
    <row r="1720" customFormat="1" ht="20.1" customHeight="1" spans="1:10">
      <c r="A1720" s="4"/>
      <c r="B1720" s="23"/>
      <c r="C1720" s="5"/>
      <c r="D1720" s="6"/>
      <c r="E1720" s="25"/>
      <c r="F1720" s="26"/>
      <c r="G1720" s="7"/>
      <c r="H1720" s="28"/>
      <c r="I1720" s="30"/>
      <c r="J1720" s="31" t="str">
        <f t="shared" si="201"/>
        <v>19001</v>
      </c>
    </row>
    <row r="1721" customFormat="1" ht="20.1" customHeight="1" spans="1:10">
      <c r="A1721" s="4"/>
      <c r="B1721" s="23"/>
      <c r="C1721" s="5"/>
      <c r="D1721" s="6"/>
      <c r="E1721" s="25"/>
      <c r="F1721" s="26"/>
      <c r="G1721" s="7"/>
      <c r="H1721" s="28"/>
      <c r="I1721" s="30"/>
      <c r="J1721" s="31" t="str">
        <f t="shared" si="201"/>
        <v>19001</v>
      </c>
    </row>
    <row r="1722" customFormat="1" ht="20.1" customHeight="1" spans="1:10">
      <c r="A1722" s="4"/>
      <c r="B1722" s="23"/>
      <c r="C1722" s="5"/>
      <c r="D1722" s="6"/>
      <c r="E1722" s="25"/>
      <c r="F1722" s="26"/>
      <c r="G1722" s="7"/>
      <c r="H1722" s="28"/>
      <c r="I1722" s="30"/>
      <c r="J1722" s="31" t="str">
        <f t="shared" si="201"/>
        <v>19001</v>
      </c>
    </row>
    <row r="1723" customFormat="1" ht="20.1" customHeight="1" spans="1:10">
      <c r="A1723" s="4"/>
      <c r="B1723" s="23"/>
      <c r="C1723" s="5"/>
      <c r="D1723" s="6"/>
      <c r="E1723" s="25"/>
      <c r="F1723" s="26"/>
      <c r="G1723" s="7"/>
      <c r="H1723" s="28"/>
      <c r="I1723" s="30"/>
      <c r="J1723" s="31" t="str">
        <f t="shared" si="201"/>
        <v>19001</v>
      </c>
    </row>
    <row r="1724" customFormat="1" ht="20.1" customHeight="1" spans="1:10">
      <c r="A1724" s="4"/>
      <c r="B1724" s="23"/>
      <c r="C1724" s="5"/>
      <c r="D1724" s="6"/>
      <c r="E1724" s="25"/>
      <c r="F1724" s="26"/>
      <c r="G1724" s="7"/>
      <c r="H1724" s="28"/>
      <c r="I1724" s="30"/>
      <c r="J1724" s="31" t="str">
        <f t="shared" si="201"/>
        <v>19001</v>
      </c>
    </row>
    <row r="1725" customFormat="1" ht="20.1" customHeight="1" spans="1:10">
      <c r="A1725" s="4"/>
      <c r="B1725" s="23"/>
      <c r="C1725" s="5"/>
      <c r="D1725" s="6"/>
      <c r="E1725" s="25"/>
      <c r="F1725" s="26"/>
      <c r="G1725" s="7"/>
      <c r="H1725" s="28"/>
      <c r="I1725" s="30"/>
      <c r="J1725" s="31" t="str">
        <f t="shared" si="201"/>
        <v>19001</v>
      </c>
    </row>
    <row r="1726" customFormat="1" ht="20.1" customHeight="1" spans="1:10">
      <c r="A1726" s="4"/>
      <c r="B1726" s="23"/>
      <c r="C1726" s="5"/>
      <c r="D1726" s="6"/>
      <c r="E1726" s="25"/>
      <c r="F1726" s="26"/>
      <c r="G1726" s="7"/>
      <c r="H1726" s="28"/>
      <c r="I1726" s="30"/>
      <c r="J1726" s="31" t="str">
        <f t="shared" si="201"/>
        <v>19001</v>
      </c>
    </row>
    <row r="1727" customFormat="1" ht="20.1" customHeight="1" spans="1:10">
      <c r="A1727" s="4"/>
      <c r="B1727" s="23"/>
      <c r="C1727" s="5"/>
      <c r="D1727" s="6"/>
      <c r="E1727" s="25"/>
      <c r="F1727" s="26"/>
      <c r="G1727" s="7"/>
      <c r="H1727" s="28"/>
      <c r="I1727" s="30"/>
      <c r="J1727" s="31" t="str">
        <f t="shared" si="201"/>
        <v>19001</v>
      </c>
    </row>
    <row r="1728" customFormat="1" ht="20.1" customHeight="1" spans="1:10">
      <c r="A1728" s="4"/>
      <c r="B1728" s="23"/>
      <c r="C1728" s="5"/>
      <c r="D1728" s="6"/>
      <c r="E1728" s="25"/>
      <c r="F1728" s="26"/>
      <c r="G1728" s="7"/>
      <c r="H1728" s="28"/>
      <c r="I1728" s="30"/>
      <c r="J1728" s="31" t="str">
        <f t="shared" si="201"/>
        <v>19001</v>
      </c>
    </row>
    <row r="1729" customFormat="1" ht="20.1" customHeight="1" spans="1:10">
      <c r="A1729" s="4"/>
      <c r="B1729" s="23"/>
      <c r="C1729" s="5"/>
      <c r="D1729" s="6"/>
      <c r="E1729" s="25"/>
      <c r="F1729" s="26"/>
      <c r="G1729" s="7"/>
      <c r="H1729" s="28"/>
      <c r="I1729" s="30"/>
      <c r="J1729" s="31" t="str">
        <f t="shared" si="201"/>
        <v>19001</v>
      </c>
    </row>
    <row r="1730" customFormat="1" ht="20.1" customHeight="1" spans="1:10">
      <c r="A1730" s="4"/>
      <c r="B1730" s="23"/>
      <c r="C1730" s="5"/>
      <c r="D1730" s="6"/>
      <c r="E1730" s="25"/>
      <c r="F1730" s="26"/>
      <c r="G1730" s="7"/>
      <c r="H1730" s="28"/>
      <c r="I1730" s="30"/>
      <c r="J1730" s="31" t="str">
        <f t="shared" si="201"/>
        <v>19001</v>
      </c>
    </row>
    <row r="1731" customFormat="1" ht="20.1" customHeight="1" spans="1:10">
      <c r="A1731" s="4"/>
      <c r="B1731" s="23"/>
      <c r="C1731" s="5"/>
      <c r="D1731" s="6"/>
      <c r="E1731" s="25"/>
      <c r="F1731" s="26"/>
      <c r="G1731" s="7"/>
      <c r="H1731" s="28"/>
      <c r="I1731" s="30"/>
      <c r="J1731" s="31" t="str">
        <f t="shared" si="201"/>
        <v>19001</v>
      </c>
    </row>
    <row r="1732" customFormat="1" ht="20.1" customHeight="1" spans="1:10">
      <c r="A1732" s="4"/>
      <c r="B1732" s="23"/>
      <c r="C1732" s="5"/>
      <c r="D1732" s="6"/>
      <c r="E1732" s="25"/>
      <c r="F1732" s="26"/>
      <c r="G1732" s="7"/>
      <c r="H1732" s="28"/>
      <c r="I1732" s="30"/>
      <c r="J1732" s="31" t="str">
        <f t="shared" si="201"/>
        <v>19001</v>
      </c>
    </row>
    <row r="1733" customFormat="1" ht="20.1" customHeight="1" spans="1:10">
      <c r="A1733" s="4"/>
      <c r="B1733" s="23"/>
      <c r="C1733" s="5"/>
      <c r="D1733" s="6"/>
      <c r="E1733" s="25"/>
      <c r="F1733" s="26"/>
      <c r="G1733" s="7"/>
      <c r="H1733" s="28"/>
      <c r="I1733" s="30"/>
      <c r="J1733" s="31" t="str">
        <f t="shared" si="201"/>
        <v>19001</v>
      </c>
    </row>
    <row r="1734" customFormat="1" ht="20.1" customHeight="1" spans="1:10">
      <c r="A1734" s="4"/>
      <c r="B1734" s="23"/>
      <c r="C1734" s="5"/>
      <c r="D1734" s="6"/>
      <c r="E1734" s="25"/>
      <c r="F1734" s="26"/>
      <c r="G1734" s="7"/>
      <c r="H1734" s="28"/>
      <c r="I1734" s="30"/>
      <c r="J1734" s="31" t="str">
        <f t="shared" si="201"/>
        <v>19001</v>
      </c>
    </row>
    <row r="1735" customFormat="1" ht="20.1" customHeight="1" spans="1:10">
      <c r="A1735" s="4"/>
      <c r="B1735" s="23"/>
      <c r="C1735" s="5"/>
      <c r="D1735" s="6"/>
      <c r="E1735" s="25"/>
      <c r="F1735" s="26"/>
      <c r="G1735" s="7"/>
      <c r="H1735" s="28"/>
      <c r="I1735" s="30"/>
      <c r="J1735" s="31" t="str">
        <f t="shared" si="201"/>
        <v>19001</v>
      </c>
    </row>
    <row r="1736" customFormat="1" ht="20.1" customHeight="1" spans="1:10">
      <c r="A1736" s="4"/>
      <c r="B1736" s="23"/>
      <c r="C1736" s="5"/>
      <c r="D1736" s="6"/>
      <c r="E1736" s="25"/>
      <c r="F1736" s="26"/>
      <c r="G1736" s="7"/>
      <c r="H1736" s="28"/>
      <c r="I1736" s="30"/>
      <c r="J1736" s="31" t="str">
        <f t="shared" si="201"/>
        <v>19001</v>
      </c>
    </row>
    <row r="1737" customFormat="1" ht="20.1" customHeight="1" spans="1:10">
      <c r="A1737" s="4"/>
      <c r="B1737" s="23"/>
      <c r="C1737" s="5"/>
      <c r="D1737" s="6"/>
      <c r="E1737" s="25"/>
      <c r="F1737" s="26"/>
      <c r="G1737" s="7"/>
      <c r="H1737" s="28"/>
      <c r="I1737" s="30"/>
      <c r="J1737" s="31" t="str">
        <f t="shared" si="201"/>
        <v>19001</v>
      </c>
    </row>
    <row r="1738" customFormat="1" ht="20.1" customHeight="1" spans="1:10">
      <c r="A1738" s="4"/>
      <c r="B1738" s="23"/>
      <c r="C1738" s="5"/>
      <c r="D1738" s="6"/>
      <c r="E1738" s="25"/>
      <c r="F1738" s="26"/>
      <c r="G1738" s="7"/>
      <c r="H1738" s="28"/>
      <c r="I1738" s="30"/>
      <c r="J1738" s="31" t="str">
        <f t="shared" si="201"/>
        <v>19001</v>
      </c>
    </row>
    <row r="1739" customFormat="1" ht="20.1" customHeight="1" spans="1:10">
      <c r="A1739" s="4"/>
      <c r="B1739" s="23"/>
      <c r="C1739" s="5"/>
      <c r="D1739" s="6"/>
      <c r="E1739" s="25"/>
      <c r="F1739" s="26"/>
      <c r="G1739" s="7"/>
      <c r="H1739" s="28"/>
      <c r="I1739" s="30"/>
      <c r="J1739" s="31" t="str">
        <f t="shared" si="201"/>
        <v>19001</v>
      </c>
    </row>
    <row r="1740" customFormat="1" ht="20.1" customHeight="1" spans="1:10">
      <c r="A1740" s="4"/>
      <c r="B1740" s="23"/>
      <c r="C1740" s="5"/>
      <c r="D1740" s="6"/>
      <c r="E1740" s="25"/>
      <c r="F1740" s="26"/>
      <c r="G1740" s="7"/>
      <c r="H1740" s="28"/>
      <c r="I1740" s="30"/>
      <c r="J1740" s="31" t="str">
        <f t="shared" si="201"/>
        <v>19001</v>
      </c>
    </row>
    <row r="1741" customFormat="1" ht="20.1" customHeight="1" spans="1:10">
      <c r="A1741" s="4"/>
      <c r="B1741" s="23"/>
      <c r="C1741" s="5"/>
      <c r="D1741" s="6"/>
      <c r="E1741" s="25"/>
      <c r="F1741" s="26"/>
      <c r="G1741" s="7"/>
      <c r="H1741" s="28"/>
      <c r="I1741" s="30"/>
      <c r="J1741" s="31" t="str">
        <f t="shared" si="201"/>
        <v>19001</v>
      </c>
    </row>
    <row r="1742" customFormat="1" ht="20.1" customHeight="1" spans="1:10">
      <c r="A1742" s="4"/>
      <c r="B1742" s="23"/>
      <c r="C1742" s="5"/>
      <c r="D1742" s="6"/>
      <c r="E1742" s="25"/>
      <c r="F1742" s="26"/>
      <c r="G1742" s="7"/>
      <c r="H1742" s="28"/>
      <c r="I1742" s="30"/>
      <c r="J1742" s="31" t="str">
        <f t="shared" si="201"/>
        <v>19001</v>
      </c>
    </row>
    <row r="1743" customFormat="1" ht="20.1" customHeight="1" spans="1:10">
      <c r="A1743" s="4"/>
      <c r="B1743" s="23"/>
      <c r="C1743" s="5"/>
      <c r="D1743" s="6"/>
      <c r="E1743" s="25"/>
      <c r="F1743" s="26"/>
      <c r="G1743" s="7"/>
      <c r="H1743" s="28"/>
      <c r="I1743" s="30"/>
      <c r="J1743" s="31" t="str">
        <f t="shared" si="201"/>
        <v>19001</v>
      </c>
    </row>
    <row r="1744" customFormat="1" ht="20.1" customHeight="1" spans="1:10">
      <c r="A1744" s="4"/>
      <c r="B1744" s="23"/>
      <c r="C1744" s="5"/>
      <c r="D1744" s="6"/>
      <c r="E1744" s="25"/>
      <c r="F1744" s="26"/>
      <c r="G1744" s="7"/>
      <c r="H1744" s="28"/>
      <c r="I1744" s="30"/>
      <c r="J1744" s="31" t="str">
        <f t="shared" si="201"/>
        <v>19001</v>
      </c>
    </row>
    <row r="1745" customFormat="1" ht="20.1" customHeight="1" spans="1:10">
      <c r="A1745" s="4"/>
      <c r="B1745" s="23"/>
      <c r="C1745" s="5"/>
      <c r="D1745" s="6"/>
      <c r="E1745" s="25"/>
      <c r="F1745" s="26"/>
      <c r="G1745" s="7"/>
      <c r="H1745" s="28"/>
      <c r="I1745" s="30"/>
      <c r="J1745" s="31" t="str">
        <f t="shared" si="201"/>
        <v>19001</v>
      </c>
    </row>
    <row r="1746" customFormat="1" ht="20.1" customHeight="1" spans="1:10">
      <c r="A1746" s="4"/>
      <c r="B1746" s="23"/>
      <c r="C1746" s="5"/>
      <c r="D1746" s="6"/>
      <c r="E1746" s="25"/>
      <c r="F1746" s="26"/>
      <c r="G1746" s="7"/>
      <c r="H1746" s="28"/>
      <c r="I1746" s="30"/>
      <c r="J1746" s="31" t="str">
        <f t="shared" ref="J1746:J1767" si="202">YEAR(B1746)&amp;MONTH(B1746)&amp;D1746</f>
        <v>19001</v>
      </c>
    </row>
    <row r="1747" customFormat="1" ht="20.1" customHeight="1" spans="1:10">
      <c r="A1747" s="4"/>
      <c r="B1747" s="23"/>
      <c r="C1747" s="5"/>
      <c r="D1747" s="6"/>
      <c r="E1747" s="25"/>
      <c r="F1747" s="26"/>
      <c r="G1747" s="7"/>
      <c r="H1747" s="28"/>
      <c r="I1747" s="30"/>
      <c r="J1747" s="31" t="str">
        <f t="shared" si="202"/>
        <v>19001</v>
      </c>
    </row>
    <row r="1748" customFormat="1" ht="20.1" customHeight="1" spans="1:10">
      <c r="A1748" s="4"/>
      <c r="B1748" s="23"/>
      <c r="C1748" s="5"/>
      <c r="D1748" s="6"/>
      <c r="E1748" s="25"/>
      <c r="F1748" s="26"/>
      <c r="G1748" s="7"/>
      <c r="H1748" s="28"/>
      <c r="I1748" s="30"/>
      <c r="J1748" s="31" t="str">
        <f t="shared" si="202"/>
        <v>19001</v>
      </c>
    </row>
    <row r="1749" customFormat="1" ht="20.1" customHeight="1" spans="1:10">
      <c r="A1749" s="4"/>
      <c r="B1749" s="23"/>
      <c r="C1749" s="5"/>
      <c r="D1749" s="6"/>
      <c r="E1749" s="25"/>
      <c r="F1749" s="26"/>
      <c r="G1749" s="7"/>
      <c r="H1749" s="28"/>
      <c r="I1749" s="30"/>
      <c r="J1749" s="31" t="str">
        <f t="shared" si="202"/>
        <v>19001</v>
      </c>
    </row>
    <row r="1750" customFormat="1" ht="20.1" customHeight="1" spans="1:10">
      <c r="A1750" s="4"/>
      <c r="B1750" s="23"/>
      <c r="C1750" s="5"/>
      <c r="D1750" s="6"/>
      <c r="E1750" s="25"/>
      <c r="F1750" s="26"/>
      <c r="G1750" s="7"/>
      <c r="H1750" s="28"/>
      <c r="I1750" s="30"/>
      <c r="J1750" s="31" t="str">
        <f t="shared" si="202"/>
        <v>19001</v>
      </c>
    </row>
    <row r="1751" customFormat="1" ht="20.1" customHeight="1" spans="1:10">
      <c r="A1751" s="4"/>
      <c r="B1751" s="23"/>
      <c r="C1751" s="5"/>
      <c r="D1751" s="6"/>
      <c r="E1751" s="25"/>
      <c r="F1751" s="26"/>
      <c r="G1751" s="7"/>
      <c r="H1751" s="28"/>
      <c r="I1751" s="30"/>
      <c r="J1751" s="31" t="str">
        <f t="shared" si="202"/>
        <v>19001</v>
      </c>
    </row>
    <row r="1752" customFormat="1" ht="20.1" customHeight="1" spans="1:10">
      <c r="A1752" s="4"/>
      <c r="B1752" s="23"/>
      <c r="C1752" s="5"/>
      <c r="D1752" s="6"/>
      <c r="E1752" s="25"/>
      <c r="F1752" s="26"/>
      <c r="G1752" s="7"/>
      <c r="H1752" s="28"/>
      <c r="I1752" s="30"/>
      <c r="J1752" s="31" t="str">
        <f t="shared" si="202"/>
        <v>19001</v>
      </c>
    </row>
    <row r="1753" customFormat="1" ht="20.1" customHeight="1" spans="1:10">
      <c r="A1753" s="4"/>
      <c r="B1753" s="23"/>
      <c r="C1753" s="5"/>
      <c r="D1753" s="6"/>
      <c r="E1753" s="25"/>
      <c r="F1753" s="26"/>
      <c r="G1753" s="7"/>
      <c r="H1753" s="28"/>
      <c r="I1753" s="30"/>
      <c r="J1753" s="31" t="str">
        <f t="shared" si="202"/>
        <v>19001</v>
      </c>
    </row>
    <row r="1754" customFormat="1" ht="20.1" customHeight="1" spans="1:10">
      <c r="A1754" s="4"/>
      <c r="B1754" s="23"/>
      <c r="C1754" s="5"/>
      <c r="D1754" s="24"/>
      <c r="E1754" s="25"/>
      <c r="F1754" s="26"/>
      <c r="G1754" s="27"/>
      <c r="H1754" s="28"/>
      <c r="I1754" s="30"/>
      <c r="J1754" s="31" t="str">
        <f t="shared" si="202"/>
        <v>19001</v>
      </c>
    </row>
    <row r="1755" customFormat="1" ht="20.1" customHeight="1" spans="1:10">
      <c r="A1755" s="4"/>
      <c r="B1755" s="23"/>
      <c r="C1755" s="5"/>
      <c r="D1755" s="24"/>
      <c r="E1755" s="25"/>
      <c r="F1755" s="26"/>
      <c r="G1755" s="27"/>
      <c r="H1755" s="28"/>
      <c r="I1755" s="30"/>
      <c r="J1755" s="31" t="str">
        <f t="shared" si="202"/>
        <v>19001</v>
      </c>
    </row>
    <row r="1756" customFormat="1" ht="20.1" customHeight="1" spans="1:10">
      <c r="A1756" s="4"/>
      <c r="B1756" s="23"/>
      <c r="C1756" s="5"/>
      <c r="D1756" s="24"/>
      <c r="E1756" s="25"/>
      <c r="F1756" s="26"/>
      <c r="G1756" s="27"/>
      <c r="H1756" s="28"/>
      <c r="I1756" s="30"/>
      <c r="J1756" s="31" t="str">
        <f t="shared" si="202"/>
        <v>19001</v>
      </c>
    </row>
    <row r="1757" customFormat="1" ht="20.1" customHeight="1" spans="1:10">
      <c r="A1757" s="4"/>
      <c r="B1757" s="23"/>
      <c r="C1757" s="5"/>
      <c r="D1757" s="24"/>
      <c r="E1757" s="25"/>
      <c r="F1757" s="26"/>
      <c r="G1757" s="27"/>
      <c r="H1757" s="28"/>
      <c r="I1757" s="30"/>
      <c r="J1757" s="31" t="str">
        <f t="shared" si="202"/>
        <v>19001</v>
      </c>
    </row>
    <row r="1758" customFormat="1" ht="20.1" customHeight="1" spans="1:10">
      <c r="A1758" s="4"/>
      <c r="B1758" s="23"/>
      <c r="C1758" s="5"/>
      <c r="D1758" s="24"/>
      <c r="E1758" s="25"/>
      <c r="F1758" s="26"/>
      <c r="G1758" s="27"/>
      <c r="H1758" s="28"/>
      <c r="I1758" s="30"/>
      <c r="J1758" s="31" t="str">
        <f t="shared" si="202"/>
        <v>19001</v>
      </c>
    </row>
    <row r="1759" customFormat="1" ht="20.1" customHeight="1" spans="1:10">
      <c r="A1759" s="4"/>
      <c r="B1759" s="23"/>
      <c r="C1759" s="5"/>
      <c r="D1759" s="24"/>
      <c r="E1759" s="25"/>
      <c r="F1759" s="26"/>
      <c r="G1759" s="27"/>
      <c r="H1759" s="28"/>
      <c r="I1759" s="30"/>
      <c r="J1759" s="31" t="str">
        <f t="shared" si="202"/>
        <v>19001</v>
      </c>
    </row>
    <row r="1760" customFormat="1" ht="20.1" customHeight="1" spans="1:10">
      <c r="A1760" s="4"/>
      <c r="B1760" s="23"/>
      <c r="C1760" s="5"/>
      <c r="D1760" s="24"/>
      <c r="E1760" s="25"/>
      <c r="F1760" s="26"/>
      <c r="G1760" s="27"/>
      <c r="H1760" s="28"/>
      <c r="I1760" s="30"/>
      <c r="J1760" s="31" t="str">
        <f t="shared" si="202"/>
        <v>19001</v>
      </c>
    </row>
    <row r="1761" customFormat="1" ht="20.1" customHeight="1" spans="1:10">
      <c r="A1761" s="4"/>
      <c r="B1761" s="23"/>
      <c r="C1761" s="5"/>
      <c r="D1761" s="24"/>
      <c r="E1761" s="25"/>
      <c r="F1761" s="26"/>
      <c r="G1761" s="27"/>
      <c r="H1761" s="28"/>
      <c r="I1761" s="30"/>
      <c r="J1761" s="31" t="str">
        <f t="shared" si="202"/>
        <v>19001</v>
      </c>
    </row>
    <row r="1762" customFormat="1" ht="20.1" customHeight="1" spans="1:10">
      <c r="A1762" s="4"/>
      <c r="B1762" s="23"/>
      <c r="C1762" s="5"/>
      <c r="D1762" s="24"/>
      <c r="E1762" s="25"/>
      <c r="F1762" s="26"/>
      <c r="G1762" s="27"/>
      <c r="H1762" s="28"/>
      <c r="I1762" s="30"/>
      <c r="J1762" s="31" t="str">
        <f t="shared" si="202"/>
        <v>19001</v>
      </c>
    </row>
    <row r="1763" customFormat="1" ht="20.1" customHeight="1" spans="1:10">
      <c r="A1763" s="4"/>
      <c r="B1763" s="23"/>
      <c r="C1763" s="5"/>
      <c r="D1763" s="24"/>
      <c r="E1763" s="25"/>
      <c r="F1763" s="26"/>
      <c r="G1763" s="27"/>
      <c r="H1763" s="28"/>
      <c r="I1763" s="30"/>
      <c r="J1763" s="31" t="str">
        <f t="shared" si="202"/>
        <v>19001</v>
      </c>
    </row>
    <row r="1764" customFormat="1" ht="20.1" customHeight="1" spans="1:10">
      <c r="A1764" s="4"/>
      <c r="B1764" s="23"/>
      <c r="C1764" s="5"/>
      <c r="D1764" s="24"/>
      <c r="E1764" s="25"/>
      <c r="F1764" s="26"/>
      <c r="G1764" s="27"/>
      <c r="H1764" s="28"/>
      <c r="I1764" s="30"/>
      <c r="J1764" s="31" t="str">
        <f t="shared" si="202"/>
        <v>19001</v>
      </c>
    </row>
    <row r="1765" customFormat="1" ht="20.1" customHeight="1" spans="1:10">
      <c r="A1765" s="4"/>
      <c r="B1765" s="23"/>
      <c r="C1765" s="5"/>
      <c r="D1765" s="24"/>
      <c r="E1765" s="25"/>
      <c r="F1765" s="26"/>
      <c r="G1765" s="27"/>
      <c r="H1765" s="28"/>
      <c r="I1765" s="30"/>
      <c r="J1765" s="31" t="str">
        <f t="shared" si="202"/>
        <v>19001</v>
      </c>
    </row>
    <row r="1766" customFormat="1" ht="20.1" customHeight="1" spans="1:10">
      <c r="A1766" s="4"/>
      <c r="B1766" s="23"/>
      <c r="C1766" s="5"/>
      <c r="D1766" s="24"/>
      <c r="E1766" s="25"/>
      <c r="F1766" s="26"/>
      <c r="G1766" s="27"/>
      <c r="H1766" s="28"/>
      <c r="I1766" s="30"/>
      <c r="J1766" s="31" t="str">
        <f t="shared" si="202"/>
        <v>19001</v>
      </c>
    </row>
    <row r="1767" customFormat="1" ht="20.1" customHeight="1" spans="1:10">
      <c r="A1767" s="4"/>
      <c r="B1767" s="23"/>
      <c r="C1767" s="5"/>
      <c r="D1767" s="24"/>
      <c r="E1767" s="25"/>
      <c r="F1767" s="26"/>
      <c r="G1767" s="27"/>
      <c r="H1767" s="28"/>
      <c r="I1767" s="30"/>
      <c r="J1767" s="31" t="str">
        <f t="shared" si="202"/>
        <v>19001</v>
      </c>
    </row>
    <row r="1768" s="1" customFormat="1" spans="1:10">
      <c r="A1768" s="38" t="s">
        <v>650</v>
      </c>
      <c r="B1768" s="39"/>
      <c r="D1768" s="40"/>
      <c r="J1768" s="43"/>
    </row>
    <row r="1769" spans="1:1">
      <c r="A1769" s="41" t="s">
        <v>651</v>
      </c>
    </row>
    <row r="1770" spans="1:1">
      <c r="A1770" s="42" t="s">
        <v>715</v>
      </c>
    </row>
  </sheetData>
  <autoFilter ref="A1:K1770">
    <extLst/>
  </autoFilter>
  <conditionalFormatting sqref="D85">
    <cfRule type="duplicateValues" dxfId="0" priority="79"/>
  </conditionalFormatting>
  <conditionalFormatting sqref="F787">
    <cfRule type="containsText" dxfId="1" priority="41" operator="between" text="输入">
      <formula>NOT(ISERROR(SEARCH("输入",F787)))</formula>
    </cfRule>
  </conditionalFormatting>
  <conditionalFormatting sqref="D2:D31">
    <cfRule type="duplicateValues" dxfId="0" priority="93"/>
  </conditionalFormatting>
  <conditionalFormatting sqref="D86:D116">
    <cfRule type="duplicateValues" dxfId="0" priority="78"/>
  </conditionalFormatting>
  <conditionalFormatting sqref="D117:D147">
    <cfRule type="duplicateValues" dxfId="0" priority="77"/>
  </conditionalFormatting>
  <conditionalFormatting sqref="D148:D178">
    <cfRule type="duplicateValues" dxfId="0" priority="76"/>
  </conditionalFormatting>
  <conditionalFormatting sqref="D179:D185">
    <cfRule type="duplicateValues" dxfId="0" priority="75"/>
  </conditionalFormatting>
  <conditionalFormatting sqref="D186:D202">
    <cfRule type="duplicateValues" dxfId="0" priority="74"/>
  </conditionalFormatting>
  <conditionalFormatting sqref="D203:D225">
    <cfRule type="duplicateValues" dxfId="0" priority="73"/>
  </conditionalFormatting>
  <conditionalFormatting sqref="D226:D247">
    <cfRule type="duplicateValues" dxfId="0" priority="72"/>
  </conditionalFormatting>
  <conditionalFormatting sqref="D248:D278">
    <cfRule type="duplicateValues" dxfId="0" priority="70"/>
  </conditionalFormatting>
  <conditionalFormatting sqref="D279:D309">
    <cfRule type="duplicateValues" dxfId="0" priority="69"/>
  </conditionalFormatting>
  <conditionalFormatting sqref="D310:D312">
    <cfRule type="duplicateValues" dxfId="0" priority="67"/>
  </conditionalFormatting>
  <conditionalFormatting sqref="D313:D340">
    <cfRule type="duplicateValues" dxfId="0" priority="66"/>
  </conditionalFormatting>
  <conditionalFormatting sqref="D341:D371">
    <cfRule type="duplicateValues" dxfId="0" priority="64"/>
  </conditionalFormatting>
  <conditionalFormatting sqref="D372:D402">
    <cfRule type="duplicateValues" dxfId="0" priority="63"/>
  </conditionalFormatting>
  <conditionalFormatting sqref="D403:D405">
    <cfRule type="duplicateValues" dxfId="0" priority="62"/>
  </conditionalFormatting>
  <conditionalFormatting sqref="D406:D433">
    <cfRule type="duplicateValues" dxfId="0" priority="61"/>
  </conditionalFormatting>
  <conditionalFormatting sqref="D434:D464">
    <cfRule type="duplicateValues" dxfId="0" priority="60"/>
  </conditionalFormatting>
  <conditionalFormatting sqref="D465:D494">
    <cfRule type="duplicateValues" dxfId="0" priority="58"/>
  </conditionalFormatting>
  <conditionalFormatting sqref="D495:D524">
    <cfRule type="duplicateValues" dxfId="0" priority="57"/>
  </conditionalFormatting>
  <conditionalFormatting sqref="D525:D527">
    <cfRule type="duplicateValues" dxfId="0" priority="56"/>
  </conditionalFormatting>
  <conditionalFormatting sqref="D528:D554">
    <cfRule type="duplicateValues" dxfId="0" priority="55"/>
  </conditionalFormatting>
  <conditionalFormatting sqref="D555:D584">
    <cfRule type="duplicateValues" dxfId="0" priority="54"/>
  </conditionalFormatting>
  <conditionalFormatting sqref="D585:D615">
    <cfRule type="duplicateValues" dxfId="0" priority="52"/>
  </conditionalFormatting>
  <conditionalFormatting sqref="D616:D646">
    <cfRule type="duplicateValues" dxfId="0" priority="51"/>
  </conditionalFormatting>
  <conditionalFormatting sqref="D647:D649">
    <cfRule type="duplicateValues" dxfId="0" priority="50"/>
  </conditionalFormatting>
  <conditionalFormatting sqref="D650:D677">
    <cfRule type="duplicateValues" dxfId="0" priority="49"/>
  </conditionalFormatting>
  <conditionalFormatting sqref="D678:D708">
    <cfRule type="duplicateValues" dxfId="0" priority="48"/>
  </conditionalFormatting>
  <conditionalFormatting sqref="D709:D738">
    <cfRule type="duplicateValues" dxfId="0" priority="46"/>
  </conditionalFormatting>
  <conditionalFormatting sqref="D739:D768">
    <cfRule type="duplicateValues" dxfId="0" priority="45"/>
  </conditionalFormatting>
  <conditionalFormatting sqref="D769:D771">
    <cfRule type="duplicateValues" dxfId="0" priority="44"/>
  </conditionalFormatting>
  <conditionalFormatting sqref="D772:D798">
    <cfRule type="duplicateValues" dxfId="0" priority="43"/>
  </conditionalFormatting>
  <conditionalFormatting sqref="D799:D828">
    <cfRule type="duplicateValues" dxfId="0" priority="42"/>
  </conditionalFormatting>
  <conditionalFormatting sqref="D829:D859">
    <cfRule type="duplicateValues" dxfId="0" priority="39"/>
  </conditionalFormatting>
  <conditionalFormatting sqref="D860:D890">
    <cfRule type="duplicateValues" dxfId="0" priority="38"/>
  </conditionalFormatting>
  <conditionalFormatting sqref="D891:D893">
    <cfRule type="duplicateValues" dxfId="0" priority="37"/>
  </conditionalFormatting>
  <conditionalFormatting sqref="D894:D921">
    <cfRule type="duplicateValues" dxfId="0" priority="36"/>
  </conditionalFormatting>
  <conditionalFormatting sqref="D922:D952">
    <cfRule type="duplicateValues" dxfId="0" priority="35"/>
  </conditionalFormatting>
  <conditionalFormatting sqref="D953:D983">
    <cfRule type="duplicateValues" dxfId="0" priority="33"/>
  </conditionalFormatting>
  <conditionalFormatting sqref="D984:D1014">
    <cfRule type="duplicateValues" dxfId="0" priority="32"/>
  </conditionalFormatting>
  <conditionalFormatting sqref="D1015:D1017">
    <cfRule type="duplicateValues" dxfId="0" priority="31"/>
  </conditionalFormatting>
  <conditionalFormatting sqref="D1018:D1045">
    <cfRule type="duplicateValues" dxfId="0" priority="30"/>
  </conditionalFormatting>
  <conditionalFormatting sqref="D1046:D1076">
    <cfRule type="duplicateValues" dxfId="0" priority="29"/>
  </conditionalFormatting>
  <conditionalFormatting sqref="D1077:D1104">
    <cfRule type="duplicateValues" dxfId="0" priority="27"/>
  </conditionalFormatting>
  <conditionalFormatting sqref="D1105:D1132">
    <cfRule type="duplicateValues" dxfId="0" priority="26"/>
  </conditionalFormatting>
  <conditionalFormatting sqref="D1133:D1135">
    <cfRule type="duplicateValues" dxfId="0" priority="25"/>
  </conditionalFormatting>
  <conditionalFormatting sqref="D1136:D1160">
    <cfRule type="duplicateValues" dxfId="0" priority="24"/>
  </conditionalFormatting>
  <conditionalFormatting sqref="D1161:D1188">
    <cfRule type="duplicateValues" dxfId="0" priority="23"/>
  </conditionalFormatting>
  <conditionalFormatting sqref="D1189:D1219">
    <cfRule type="duplicateValues" dxfId="0" priority="22"/>
  </conditionalFormatting>
  <conditionalFormatting sqref="D1220:D1250">
    <cfRule type="duplicateValues" dxfId="0" priority="21"/>
  </conditionalFormatting>
  <conditionalFormatting sqref="D1251:D1253">
    <cfRule type="duplicateValues" dxfId="0" priority="20"/>
  </conditionalFormatting>
  <conditionalFormatting sqref="D1254:D1281">
    <cfRule type="duplicateValues" dxfId="0" priority="19"/>
  </conditionalFormatting>
  <conditionalFormatting sqref="D1313:D1342">
    <cfRule type="duplicateValues" dxfId="0" priority="17"/>
  </conditionalFormatting>
  <conditionalFormatting sqref="D1343:D1372">
    <cfRule type="duplicateValues" dxfId="0" priority="16"/>
  </conditionalFormatting>
  <conditionalFormatting sqref="D1373:D1375">
    <cfRule type="duplicateValues" dxfId="0" priority="15"/>
  </conditionalFormatting>
  <conditionalFormatting sqref="D1376:D1402">
    <cfRule type="duplicateValues" dxfId="0" priority="14"/>
  </conditionalFormatting>
  <conditionalFormatting sqref="D1403:D1432">
    <cfRule type="duplicateValues" dxfId="0" priority="13"/>
  </conditionalFormatting>
  <conditionalFormatting sqref="D1433:D1463">
    <cfRule type="duplicateValues" dxfId="0" priority="11"/>
  </conditionalFormatting>
  <conditionalFormatting sqref="D1464:D1494">
    <cfRule type="duplicateValues" dxfId="0" priority="10"/>
  </conditionalFormatting>
  <conditionalFormatting sqref="D1495:D1497">
    <cfRule type="duplicateValues" dxfId="0" priority="9"/>
  </conditionalFormatting>
  <conditionalFormatting sqref="D1498:D1525">
    <cfRule type="duplicateValues" dxfId="0" priority="8"/>
  </conditionalFormatting>
  <conditionalFormatting sqref="D1557:D1586">
    <cfRule type="duplicateValues" dxfId="0" priority="5"/>
  </conditionalFormatting>
  <conditionalFormatting sqref="D1587:D1616">
    <cfRule type="duplicateValues" dxfId="0" priority="4"/>
  </conditionalFormatting>
  <conditionalFormatting sqref="D1617:D1619">
    <cfRule type="duplicateValues" dxfId="0" priority="3"/>
  </conditionalFormatting>
  <conditionalFormatting sqref="D1620:D1646">
    <cfRule type="duplicateValues" dxfId="0" priority="2"/>
  </conditionalFormatting>
  <conditionalFormatting sqref="D1647:D1676">
    <cfRule type="duplicateValues" dxfId="0" priority="1"/>
  </conditionalFormatting>
  <conditionalFormatting sqref="F341:F464">
    <cfRule type="containsText" dxfId="1" priority="65" operator="between" text="输入">
      <formula>NOT(ISERROR(SEARCH("输入",F341)))</formula>
    </cfRule>
  </conditionalFormatting>
  <conditionalFormatting sqref="F465:F584">
    <cfRule type="containsText" dxfId="1" priority="59" operator="between" text="输入">
      <formula>NOT(ISERROR(SEARCH("输入",F465)))</formula>
    </cfRule>
  </conditionalFormatting>
  <conditionalFormatting sqref="F585:F708">
    <cfRule type="containsText" dxfId="1" priority="53" operator="between" text="输入">
      <formula>NOT(ISERROR(SEARCH("输入",F585)))</formula>
    </cfRule>
  </conditionalFormatting>
  <conditionalFormatting sqref="F829:F952">
    <cfRule type="containsText" dxfId="1" priority="40" operator="between" text="输入">
      <formula>NOT(ISERROR(SEARCH("输入",F829)))</formula>
    </cfRule>
  </conditionalFormatting>
  <conditionalFormatting sqref="F953:F1076">
    <cfRule type="containsText" dxfId="1" priority="34" operator="between" text="输入">
      <formula>NOT(ISERROR(SEARCH("输入",F953)))</formula>
    </cfRule>
  </conditionalFormatting>
  <conditionalFormatting sqref="F1557:F1676">
    <cfRule type="containsText" dxfId="1" priority="6" operator="between" text="输入">
      <formula>NOT(ISERROR(SEARCH("输入",F1557)))</formula>
    </cfRule>
  </conditionalFormatting>
  <conditionalFormatting sqref="F1:F340 F1768:F1048576">
    <cfRule type="containsText" dxfId="1" priority="90" operator="between" text="输入">
      <formula>NOT(ISERROR(SEARCH("输入",F1)))</formula>
    </cfRule>
  </conditionalFormatting>
  <conditionalFormatting sqref="D32:D34 D38 D41:D46">
    <cfRule type="duplicateValues" dxfId="0" priority="87"/>
  </conditionalFormatting>
  <conditionalFormatting sqref="D35:D37 D39:D40 D47">
    <cfRule type="duplicateValues" dxfId="0" priority="86"/>
  </conditionalFormatting>
  <conditionalFormatting sqref="D48 D50:D52 D54 D67 D69 D58:D59 D64:D65 D61 D84 D1754:D1766">
    <cfRule type="duplicateValues" dxfId="0" priority="85"/>
  </conditionalFormatting>
  <conditionalFormatting sqref="D49 D53 D55:D57 D66 D68 D62:D63 D60 D1767">
    <cfRule type="duplicateValues" dxfId="0" priority="84"/>
  </conditionalFormatting>
  <conditionalFormatting sqref="D70 D72 D74 D76 D78 D80 D82">
    <cfRule type="duplicateValues" dxfId="0" priority="83"/>
  </conditionalFormatting>
  <conditionalFormatting sqref="D71 D73 D75 D77 D79 D81 D83">
    <cfRule type="duplicateValues" dxfId="0" priority="80"/>
  </conditionalFormatting>
  <conditionalFormatting sqref="F709:F786 F788:F828">
    <cfRule type="containsText" dxfId="1" priority="47" operator="between" text="输入">
      <formula>NOT(ISERROR(SEARCH("输入",F709)))</formula>
    </cfRule>
  </conditionalFormatting>
  <conditionalFormatting sqref="F1077:F1556 F1677:F1753">
    <cfRule type="containsText" dxfId="1" priority="28" operator="between" text="输入">
      <formula>NOT(ISERROR(SEARCH("输入",F1077)))</formula>
    </cfRule>
  </conditionalFormatting>
  <conditionalFormatting sqref="D1282:D1312 D1725:D1753">
    <cfRule type="duplicateValues" dxfId="0" priority="18"/>
  </conditionalFormatting>
  <conditionalFormatting sqref="D1526:D1556 D1677:D1724">
    <cfRule type="duplicateValues" dxfId="0" priority="7"/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ySplit="1" topLeftCell="A2" activePane="bottomLeft" state="frozen"/>
      <selection/>
      <selection pane="bottomLeft" activeCell="F14" sqref="F14"/>
    </sheetView>
  </sheetViews>
  <sheetFormatPr defaultColWidth="9" defaultRowHeight="13.5" outlineLevelCol="6"/>
  <cols>
    <col min="1" max="1" width="7.625" customWidth="1"/>
    <col min="2" max="2" width="15.7583333333333" customWidth="1"/>
    <col min="3" max="3" width="16.125" customWidth="1"/>
    <col min="4" max="4" width="21.125" customWidth="1"/>
    <col min="5" max="5" width="15.125" customWidth="1"/>
    <col min="6" max="6" width="20.7583333333333" customWidth="1"/>
    <col min="7" max="7" width="13.7583333333333" customWidth="1"/>
  </cols>
  <sheetData>
    <row r="1" ht="34" customHeight="1" spans="1:7">
      <c r="A1" s="2" t="s">
        <v>3</v>
      </c>
      <c r="B1" s="3" t="s">
        <v>4</v>
      </c>
      <c r="C1" s="3" t="s">
        <v>6</v>
      </c>
      <c r="D1" s="3" t="s">
        <v>716</v>
      </c>
      <c r="E1" s="3" t="s">
        <v>717</v>
      </c>
      <c r="F1" s="3" t="s">
        <v>718</v>
      </c>
      <c r="G1" s="3" t="s">
        <v>14</v>
      </c>
    </row>
    <row r="2" ht="22" customHeight="1" spans="1:7">
      <c r="A2" s="4">
        <f>ROW()-1</f>
        <v>1</v>
      </c>
      <c r="B2" s="5">
        <v>121017</v>
      </c>
      <c r="C2" s="6" t="s">
        <v>71</v>
      </c>
      <c r="D2" s="6" t="s">
        <v>67</v>
      </c>
      <c r="E2" s="7">
        <v>18000</v>
      </c>
      <c r="F2" s="8">
        <v>10.145</v>
      </c>
      <c r="G2" s="9"/>
    </row>
    <row r="3" ht="22" customHeight="1" spans="1:7">
      <c r="A3" s="4">
        <f t="shared" ref="A3:A9" si="0">ROW()-1</f>
        <v>2</v>
      </c>
      <c r="B3" s="5">
        <v>121018</v>
      </c>
      <c r="C3" s="6" t="s">
        <v>68</v>
      </c>
      <c r="D3" s="6" t="s">
        <v>67</v>
      </c>
      <c r="E3" s="7">
        <v>18000</v>
      </c>
      <c r="F3" s="8">
        <v>10.145</v>
      </c>
      <c r="G3" s="9"/>
    </row>
    <row r="4" ht="22" customHeight="1" spans="1:7">
      <c r="A4" s="4">
        <f t="shared" si="0"/>
        <v>3</v>
      </c>
      <c r="B4" s="5">
        <v>121019</v>
      </c>
      <c r="C4" s="6" t="s">
        <v>72</v>
      </c>
      <c r="D4" s="6" t="s">
        <v>67</v>
      </c>
      <c r="E4" s="7">
        <v>18000</v>
      </c>
      <c r="F4" s="8">
        <v>10.145</v>
      </c>
      <c r="G4" s="9"/>
    </row>
    <row r="5" ht="22" customHeight="1" spans="1:7">
      <c r="A5" s="4">
        <f t="shared" si="0"/>
        <v>4</v>
      </c>
      <c r="B5" s="5">
        <v>121020</v>
      </c>
      <c r="C5" s="6" t="s">
        <v>74</v>
      </c>
      <c r="D5" s="6" t="s">
        <v>67</v>
      </c>
      <c r="E5" s="7">
        <v>18000</v>
      </c>
      <c r="F5" s="8">
        <v>10.145</v>
      </c>
      <c r="G5" s="9"/>
    </row>
    <row r="6" ht="22" customHeight="1" spans="1:7">
      <c r="A6" s="4">
        <f t="shared" si="0"/>
        <v>5</v>
      </c>
      <c r="B6" s="5">
        <v>121021</v>
      </c>
      <c r="C6" s="10" t="s">
        <v>70</v>
      </c>
      <c r="D6" s="6" t="s">
        <v>67</v>
      </c>
      <c r="E6" s="7">
        <v>18000</v>
      </c>
      <c r="F6" s="8">
        <v>10.145</v>
      </c>
      <c r="G6" s="9"/>
    </row>
    <row r="7" ht="22" customHeight="1" spans="1:7">
      <c r="A7" s="4">
        <f t="shared" si="0"/>
        <v>6</v>
      </c>
      <c r="B7" s="9"/>
      <c r="C7" s="9"/>
      <c r="D7" s="9"/>
      <c r="E7" s="9"/>
      <c r="F7" s="9"/>
      <c r="G7" s="9"/>
    </row>
    <row r="8" ht="22" customHeight="1" spans="1:7">
      <c r="A8" s="4">
        <f t="shared" si="0"/>
        <v>7</v>
      </c>
      <c r="B8" s="9"/>
      <c r="C8" s="9"/>
      <c r="D8" s="9"/>
      <c r="E8" s="9"/>
      <c r="F8" s="9"/>
      <c r="G8" s="9"/>
    </row>
    <row r="9" ht="22" customHeight="1" spans="1:7">
      <c r="A9" s="4">
        <f t="shared" si="0"/>
        <v>8</v>
      </c>
      <c r="B9" s="9"/>
      <c r="C9" s="9"/>
      <c r="D9" s="9"/>
      <c r="E9" s="9"/>
      <c r="F9" s="9"/>
      <c r="G9" s="9"/>
    </row>
    <row r="10" s="1" customFormat="1" ht="22" customHeight="1" spans="1:7">
      <c r="A10" s="11" t="s">
        <v>650</v>
      </c>
      <c r="B10" s="12"/>
      <c r="C10" s="12"/>
      <c r="D10" s="12"/>
      <c r="E10" s="12"/>
      <c r="F10" s="12"/>
      <c r="G10" s="12"/>
    </row>
    <row r="11" spans="1:1">
      <c r="A11" s="13" t="s">
        <v>719</v>
      </c>
    </row>
  </sheetData>
  <conditionalFormatting sqref="C6">
    <cfRule type="duplicateValues" dxfId="0" priority="2"/>
  </conditionalFormatting>
  <conditionalFormatting sqref="C2:C5">
    <cfRule type="duplicateValues" dxfId="0" priority="1"/>
  </conditionalFormatting>
  <conditionalFormatting sqref="D2:D6">
    <cfRule type="duplicateValues" dxfId="0" priority="3"/>
  </conditionalFormatting>
  <conditionalFormatting sqref="E2:E6">
    <cfRule type="duplicateValues" dxfId="0" priority="5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加油明细</vt:lpstr>
      <vt:lpstr>车辆月末抄表记录</vt:lpstr>
      <vt:lpstr>水车加水记录</vt:lpstr>
      <vt:lpstr>水车基础信息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陈元发</cp:lastModifiedBy>
  <cp:revision>1</cp:revision>
  <dcterms:created xsi:type="dcterms:W3CDTF">2006-09-13T11:21:00Z</dcterms:created>
  <cp:lastPrinted>2016-05-04T01:11:00Z</cp:lastPrinted>
  <dcterms:modified xsi:type="dcterms:W3CDTF">2023-07-07T01:35:00Z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AEA20D3F2E9546E997AEA04A60E0DDE1</vt:lpwstr>
  </property>
</Properties>
</file>