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1240"/>
  </bookViews>
  <sheets>
    <sheet name="cocer"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1" i="4" l="1"/>
  <c r="N2" i="2"/>
  <c r="V2" i="2"/>
  <c r="W2" i="2"/>
  <c r="Y2" i="2"/>
  <c r="N3" i="2"/>
  <c r="V3" i="2"/>
  <c r="W3" i="2"/>
  <c r="Y3" i="2"/>
  <c r="N4" i="2"/>
  <c r="V4" i="2"/>
  <c r="W4" i="2"/>
  <c r="Y4" i="2"/>
  <c r="N5" i="2"/>
  <c r="V5" i="2"/>
  <c r="W5" i="2"/>
  <c r="Y5" i="2"/>
  <c r="N6" i="2"/>
  <c r="V6" i="2"/>
  <c r="W6" i="2"/>
  <c r="Y6" i="2"/>
  <c r="N7" i="2"/>
  <c r="V7" i="2"/>
  <c r="W7" i="2"/>
  <c r="Y7" i="2"/>
  <c r="N8" i="2"/>
  <c r="V8" i="2"/>
  <c r="W8" i="2"/>
  <c r="Y8" i="2"/>
  <c r="N9" i="2"/>
  <c r="V9" i="2"/>
  <c r="W9" i="2"/>
  <c r="Y9" i="2"/>
  <c r="N10" i="2"/>
  <c r="V10" i="2"/>
  <c r="W10" i="2"/>
  <c r="Y10" i="2"/>
  <c r="Y11" i="2" a="1"/>
  <c r="Y11" i="2"/>
  <c r="AA2" i="2"/>
  <c r="C2" i="4"/>
  <c r="AA3" i="2"/>
  <c r="C3" i="4"/>
  <c r="AA4" i="2"/>
  <c r="C4" i="4"/>
  <c r="AA5" i="2"/>
  <c r="C5" i="4"/>
  <c r="AA6" i="2"/>
  <c r="C6" i="4"/>
  <c r="AA7" i="2"/>
  <c r="C7" i="4"/>
  <c r="AA8" i="2"/>
  <c r="C8" i="4"/>
  <c r="AA9" i="2"/>
  <c r="C9" i="4"/>
  <c r="AA10" i="2"/>
  <c r="C10" i="4"/>
  <c r="C11" i="4"/>
  <c r="D2" i="4"/>
  <c r="D3" i="4"/>
  <c r="D4" i="4"/>
  <c r="D5" i="4"/>
  <c r="D6" i="4"/>
  <c r="D7" i="4"/>
  <c r="D8" i="4"/>
  <c r="D9" i="4"/>
  <c r="D10" i="4"/>
  <c r="D11" i="4"/>
  <c r="E2" i="4"/>
  <c r="E3" i="4"/>
  <c r="E4" i="4"/>
  <c r="E5" i="4"/>
  <c r="E6" i="4"/>
  <c r="E7" i="4"/>
  <c r="E8" i="4"/>
  <c r="E9" i="4"/>
  <c r="E10" i="4"/>
  <c r="E11" i="4"/>
  <c r="F2" i="4"/>
  <c r="F3" i="4"/>
  <c r="F4" i="4"/>
  <c r="F5" i="4"/>
  <c r="F6" i="4"/>
  <c r="F7" i="4"/>
  <c r="F8" i="4"/>
  <c r="F9" i="4"/>
  <c r="F10" i="4"/>
  <c r="F11" i="4"/>
  <c r="G2" i="4"/>
  <c r="G3" i="4"/>
  <c r="G4" i="4"/>
  <c r="G5" i="4"/>
  <c r="G6" i="4"/>
  <c r="G7" i="4"/>
  <c r="G8" i="4"/>
  <c r="G9" i="4"/>
  <c r="G10" i="4"/>
  <c r="G11" i="4"/>
  <c r="H2" i="4"/>
  <c r="H3" i="4"/>
  <c r="H4" i="4"/>
  <c r="H5" i="4"/>
  <c r="H6" i="4"/>
  <c r="H7" i="4"/>
  <c r="H8" i="4"/>
  <c r="H9" i="4"/>
  <c r="H10" i="4"/>
  <c r="H11" i="4"/>
  <c r="I2" i="4"/>
  <c r="I3" i="4"/>
  <c r="I4" i="4"/>
  <c r="I5" i="4"/>
  <c r="I6" i="4"/>
  <c r="I7" i="4"/>
  <c r="I8" i="4"/>
  <c r="I9" i="4"/>
  <c r="I10" i="4"/>
  <c r="I11" i="4"/>
  <c r="J2" i="4"/>
  <c r="J3" i="4"/>
  <c r="J4" i="4"/>
  <c r="J5" i="4"/>
  <c r="J6" i="4"/>
  <c r="J7" i="4"/>
  <c r="J8" i="4"/>
  <c r="J9" i="4"/>
  <c r="J10" i="4"/>
  <c r="J11" i="4"/>
  <c r="K2" i="4"/>
  <c r="K3" i="4"/>
  <c r="K4" i="4"/>
  <c r="K5" i="4"/>
  <c r="K6" i="4"/>
  <c r="K7" i="4"/>
  <c r="K8" i="4"/>
  <c r="K9" i="4"/>
  <c r="K10" i="4"/>
  <c r="K11" i="4"/>
  <c r="L2" i="4"/>
  <c r="L3" i="4"/>
  <c r="L4" i="4"/>
  <c r="L5" i="4"/>
  <c r="L6" i="4"/>
  <c r="L7" i="4"/>
  <c r="L8" i="4"/>
  <c r="L9" i="4"/>
  <c r="L10" i="4"/>
  <c r="L11" i="4"/>
  <c r="M2" i="4"/>
  <c r="M3" i="4"/>
  <c r="M4" i="4"/>
  <c r="M5" i="4"/>
  <c r="M6" i="4"/>
  <c r="M7" i="4"/>
  <c r="M8" i="4"/>
  <c r="M9" i="4"/>
  <c r="M10" i="4"/>
  <c r="M11" i="4"/>
  <c r="N2" i="4"/>
  <c r="N3" i="4"/>
  <c r="N4" i="4"/>
  <c r="N5" i="4"/>
  <c r="N6" i="4"/>
  <c r="N7" i="4"/>
  <c r="N8" i="4"/>
  <c r="N9" i="4"/>
  <c r="N10" i="4"/>
  <c r="N11" i="4"/>
  <c r="O2" i="4"/>
  <c r="O3" i="4"/>
  <c r="O4" i="4"/>
  <c r="O5" i="4"/>
  <c r="O6" i="4"/>
  <c r="O7" i="4"/>
  <c r="O8" i="4"/>
  <c r="O9" i="4"/>
  <c r="O10" i="4"/>
  <c r="O11" i="4"/>
  <c r="P2" i="4"/>
  <c r="P3" i="4"/>
  <c r="P4" i="4"/>
  <c r="P5" i="4"/>
  <c r="P6" i="4"/>
  <c r="P7" i="4"/>
  <c r="P8" i="4"/>
  <c r="P9" i="4"/>
  <c r="P10" i="4"/>
  <c r="P11" i="4"/>
  <c r="R2" i="4"/>
  <c r="R3" i="4"/>
  <c r="R4" i="4"/>
  <c r="R5" i="4"/>
  <c r="R6" i="4"/>
  <c r="R7" i="4"/>
  <c r="R8" i="4"/>
  <c r="R9" i="4"/>
  <c r="R10" i="4"/>
  <c r="R11" i="4"/>
  <c r="S2" i="4"/>
  <c r="S3" i="4"/>
  <c r="S4" i="4"/>
  <c r="S5" i="4"/>
  <c r="S6" i="4"/>
  <c r="S7" i="4"/>
  <c r="S8" i="4"/>
  <c r="S9" i="4"/>
  <c r="S10" i="4"/>
  <c r="S11" i="4"/>
  <c r="T2" i="4"/>
  <c r="T3" i="4"/>
  <c r="T4" i="4"/>
  <c r="T5" i="4"/>
  <c r="T6" i="4"/>
  <c r="T7" i="4"/>
  <c r="T8" i="4"/>
  <c r="T9" i="4"/>
  <c r="T10" i="4"/>
  <c r="T11" i="4"/>
  <c r="U2" i="4"/>
  <c r="U3" i="4"/>
  <c r="U4" i="4"/>
  <c r="U5" i="4"/>
  <c r="U6" i="4"/>
  <c r="U7" i="4"/>
  <c r="U8" i="4"/>
  <c r="U9" i="4"/>
  <c r="U10" i="4"/>
  <c r="U11" i="4"/>
  <c r="V2" i="4"/>
  <c r="V3" i="4"/>
  <c r="V4" i="4"/>
  <c r="V5" i="4"/>
  <c r="V6" i="4"/>
  <c r="V7" i="4"/>
  <c r="V8" i="4"/>
  <c r="V9" i="4"/>
  <c r="V10" i="4"/>
  <c r="V11" i="4"/>
  <c r="W2" i="4"/>
  <c r="W3" i="4"/>
  <c r="W4" i="4"/>
  <c r="W5" i="4"/>
  <c r="W6" i="4"/>
  <c r="W7" i="4"/>
  <c r="W8" i="4"/>
  <c r="W9" i="4"/>
  <c r="W10" i="4"/>
  <c r="W11" i="4"/>
  <c r="X2" i="4"/>
  <c r="X3" i="4"/>
  <c r="X4" i="4"/>
  <c r="X5" i="4"/>
  <c r="X6" i="4"/>
  <c r="X7" i="4"/>
  <c r="X8" i="4"/>
  <c r="X9" i="4"/>
  <c r="X10" i="4"/>
  <c r="X11" i="4"/>
  <c r="Y2" i="4"/>
  <c r="Y3" i="4"/>
  <c r="Y4" i="4"/>
  <c r="Y5" i="4"/>
  <c r="Y6" i="4"/>
  <c r="Y7" i="4"/>
  <c r="Y8" i="4"/>
  <c r="Y9" i="4"/>
  <c r="Y10" i="4"/>
  <c r="Y11" i="4"/>
  <c r="Z2" i="4"/>
  <c r="Z3" i="4"/>
  <c r="Z4" i="4"/>
  <c r="Z5" i="4"/>
  <c r="Z6" i="4"/>
  <c r="Z7" i="4"/>
  <c r="Z8" i="4"/>
  <c r="Z9" i="4"/>
  <c r="Z10" i="4"/>
  <c r="Z11" i="4"/>
  <c r="AA2" i="4"/>
  <c r="AA3" i="4"/>
  <c r="AA4" i="4"/>
  <c r="AA5" i="4"/>
  <c r="AA6" i="4"/>
  <c r="AA7" i="4"/>
  <c r="AA8" i="4"/>
  <c r="AA9" i="4"/>
  <c r="AA10" i="4"/>
  <c r="AA11" i="4"/>
  <c r="AB2" i="4"/>
  <c r="AB3" i="4"/>
  <c r="AB4" i="4"/>
  <c r="AB5" i="4"/>
  <c r="AB6" i="4"/>
  <c r="AB7" i="4"/>
  <c r="AB8" i="4"/>
  <c r="AB9" i="4"/>
  <c r="AB10" i="4"/>
  <c r="AB11" i="4"/>
  <c r="AC2" i="4"/>
  <c r="AC3" i="4"/>
  <c r="AC4" i="4"/>
  <c r="AC5" i="4"/>
  <c r="AC6" i="4"/>
  <c r="AC7" i="4"/>
  <c r="AC8" i="4"/>
  <c r="AC9" i="4"/>
  <c r="AC10" i="4"/>
  <c r="AC11" i="4"/>
  <c r="AD2" i="4"/>
  <c r="AD3" i="4"/>
  <c r="AD4" i="4"/>
  <c r="AD5" i="4"/>
  <c r="AD6" i="4"/>
  <c r="AD7" i="4"/>
  <c r="AD8" i="4"/>
  <c r="AD9" i="4"/>
  <c r="AD10" i="4"/>
  <c r="AD11" i="4"/>
  <c r="AE2" i="4"/>
  <c r="AE3" i="4"/>
  <c r="AE4" i="4"/>
  <c r="AE5" i="4"/>
  <c r="AE6" i="4"/>
  <c r="AE7" i="4"/>
  <c r="AE8" i="4"/>
  <c r="AE9" i="4"/>
  <c r="AE10" i="4"/>
  <c r="AE11" i="4"/>
  <c r="AF2" i="4"/>
  <c r="AF3" i="4"/>
  <c r="AF4" i="4"/>
  <c r="AF5" i="4"/>
  <c r="AF6" i="4"/>
  <c r="AF7" i="4"/>
  <c r="AF8" i="4"/>
  <c r="AF9" i="4"/>
  <c r="AF10" i="4"/>
  <c r="AF11" i="4"/>
  <c r="AG2" i="4"/>
  <c r="AG3" i="4"/>
  <c r="AG4" i="4"/>
  <c r="AG5" i="4"/>
  <c r="AG6" i="4"/>
  <c r="AG7" i="4"/>
  <c r="AG8" i="4"/>
  <c r="AG9" i="4"/>
  <c r="AG10" i="4"/>
  <c r="AG11" i="4"/>
  <c r="AH2" i="4"/>
  <c r="AH3" i="4"/>
  <c r="AH4" i="4"/>
  <c r="AH5" i="4"/>
  <c r="AH6" i="4"/>
  <c r="AH7" i="4"/>
  <c r="AH8" i="4"/>
  <c r="AH9" i="4"/>
  <c r="AH10" i="4"/>
  <c r="AH11" i="4"/>
  <c r="AI2" i="4"/>
  <c r="AI3" i="4"/>
  <c r="AI4" i="4"/>
  <c r="AI5" i="4"/>
  <c r="AI6" i="4"/>
  <c r="AI7" i="4"/>
  <c r="AI8" i="4"/>
  <c r="AI9" i="4"/>
  <c r="AI10" i="4"/>
  <c r="AI11" i="4"/>
  <c r="AJ2" i="4"/>
  <c r="AJ3" i="4"/>
  <c r="AJ4" i="4"/>
  <c r="AJ5" i="4"/>
  <c r="AJ6" i="4"/>
  <c r="AJ7" i="4"/>
  <c r="AJ8" i="4"/>
  <c r="AJ9" i="4"/>
  <c r="AJ10" i="4"/>
  <c r="AJ11" i="4"/>
  <c r="AK2" i="4"/>
  <c r="AK3" i="4"/>
  <c r="AK4" i="4"/>
  <c r="AK5" i="4"/>
  <c r="AK6" i="4"/>
  <c r="AK7" i="4"/>
  <c r="AK8" i="4"/>
  <c r="AK9" i="4"/>
  <c r="AK10" i="4"/>
  <c r="AK11" i="4"/>
  <c r="AL2" i="4"/>
  <c r="AL3" i="4"/>
  <c r="AL4" i="4"/>
  <c r="AL5" i="4"/>
  <c r="AL6" i="4"/>
  <c r="AL7" i="4"/>
  <c r="AL8" i="4"/>
  <c r="AL9" i="4"/>
  <c r="AL10" i="4"/>
  <c r="AL11" i="4"/>
  <c r="AM2" i="4"/>
  <c r="AM3" i="4"/>
  <c r="AM4" i="4"/>
  <c r="AM5" i="4"/>
  <c r="AM6" i="4"/>
  <c r="AM7" i="4"/>
  <c r="AM8" i="4"/>
  <c r="AM9" i="4"/>
  <c r="AM10" i="4"/>
  <c r="AM11" i="4"/>
  <c r="AN2" i="4"/>
  <c r="AN3" i="4"/>
  <c r="AN4" i="4"/>
  <c r="AN5" i="4"/>
  <c r="AN6" i="4"/>
  <c r="AN7" i="4"/>
  <c r="AN8" i="4"/>
  <c r="AN9" i="4"/>
  <c r="AN10" i="4"/>
  <c r="AN11" i="4"/>
  <c r="AO2" i="4"/>
  <c r="AO3" i="4"/>
  <c r="AO4" i="4"/>
  <c r="AO5" i="4"/>
  <c r="AO6" i="4"/>
  <c r="AO7" i="4"/>
  <c r="AO8" i="4"/>
  <c r="AO9" i="4"/>
  <c r="AO10" i="4"/>
  <c r="AO11" i="4"/>
  <c r="B2" i="4"/>
  <c r="B3" i="4"/>
  <c r="B4" i="4"/>
  <c r="B5" i="4"/>
  <c r="B6" i="4"/>
  <c r="B7" i="4"/>
  <c r="B8" i="4"/>
  <c r="B9" i="4"/>
  <c r="B10" i="4"/>
  <c r="B11" i="4"/>
  <c r="Q3" i="4"/>
  <c r="Q4" i="4"/>
  <c r="Q5" i="4"/>
  <c r="Q6" i="4"/>
  <c r="Q7" i="4"/>
  <c r="Q8" i="4"/>
  <c r="Q9" i="4"/>
  <c r="Q10" i="4"/>
  <c r="Q2" i="4"/>
  <c r="AM1" i="4"/>
  <c r="AN1" i="4"/>
  <c r="AO1" i="4"/>
  <c r="Y1" i="4"/>
  <c r="Z1" i="4"/>
  <c r="AA1" i="4"/>
  <c r="AB1" i="4"/>
  <c r="AC1" i="4"/>
  <c r="AD1" i="4"/>
  <c r="AE1" i="4"/>
  <c r="AF1" i="4"/>
  <c r="AG1" i="4"/>
  <c r="AH1" i="4"/>
  <c r="AJ1" i="4"/>
  <c r="AK1" i="4"/>
  <c r="AL1" i="4"/>
  <c r="R1" i="4"/>
  <c r="S1" i="4"/>
  <c r="T1" i="4"/>
  <c r="U1" i="4"/>
  <c r="V1" i="4"/>
  <c r="W1" i="4"/>
  <c r="X1" i="4"/>
  <c r="C1" i="4"/>
  <c r="D1" i="4"/>
  <c r="E1" i="4"/>
  <c r="F1" i="4"/>
  <c r="G1" i="4"/>
  <c r="H1" i="4"/>
  <c r="I1" i="4"/>
  <c r="J1" i="4"/>
  <c r="K1" i="4"/>
  <c r="L1" i="4"/>
  <c r="M1" i="4"/>
  <c r="N1" i="4"/>
  <c r="O1" i="4"/>
  <c r="P1" i="4"/>
  <c r="Q1" i="4"/>
  <c r="A2" i="4"/>
  <c r="A3" i="4"/>
  <c r="A4" i="4"/>
  <c r="A5" i="4"/>
  <c r="A6" i="4"/>
  <c r="A7" i="4"/>
  <c r="A8" i="4"/>
  <c r="A9" i="4"/>
  <c r="A10" i="4"/>
  <c r="A1" i="4"/>
  <c r="B1" i="4"/>
  <c r="Q11" i="4"/>
  <c r="R2" i="2"/>
  <c r="R3" i="2"/>
  <c r="R4" i="2"/>
  <c r="P2" i="2"/>
  <c r="T2" i="2"/>
  <c r="P3" i="2"/>
  <c r="T3" i="2"/>
  <c r="P4" i="2"/>
  <c r="P5" i="2"/>
  <c r="P6" i="2"/>
  <c r="P7" i="2"/>
  <c r="P8" i="2"/>
  <c r="P9" i="2"/>
  <c r="P10" i="2"/>
  <c r="T4" i="2"/>
  <c r="Y13" i="2"/>
  <c r="Z3" i="2"/>
  <c r="Z4" i="2"/>
  <c r="Z2" i="2"/>
  <c r="Y12" i="2"/>
  <c r="AA11" i="2"/>
</calcChain>
</file>

<file path=xl/sharedStrings.xml><?xml version="1.0" encoding="utf-8"?>
<sst xmlns="http://schemas.openxmlformats.org/spreadsheetml/2006/main" count="121" uniqueCount="95">
  <si>
    <t>World</t>
  </si>
  <si>
    <t>Rye</t>
  </si>
  <si>
    <t>Oats</t>
  </si>
  <si>
    <t>Buckwheat</t>
  </si>
  <si>
    <t>Quinoa</t>
  </si>
  <si>
    <t>Fonio</t>
  </si>
  <si>
    <t>Triticale</t>
  </si>
  <si>
    <t>Canary seed</t>
  </si>
  <si>
    <t>Grain, mixed</t>
  </si>
  <si>
    <t>Cereals, nes</t>
  </si>
  <si>
    <t>Default composition: 71 Rye, 72 Flour of Rye; nutrient data only: 73 Bran of Rye</t>
  </si>
  <si>
    <t>Default composition: 75 Oats, 76 Oats Rolled; nutrient data only: 77 Bran of Oats</t>
  </si>
  <si>
    <t>Default composition: 68 Popcorn, 89 Buckwheat, 90 Flour of Buckwheat, 92 Quinoa, 94 Fonio, 95 Flour of Fonio, 97 Triticale, 98 Flour of Triticale, 101 Canary seed, 103 Mixed grain, 104 Flour of Mixed Grain, 108 Cereals, nes, 111 Flour of Cereals, 113 Cereal Preparations, Nes; nutrient data only: 91 Bran Buckwheat, 96 Bran of Fonio, 99 Bran of Triticale, 105 Bran of Mixed Grains, 112 Bran of Cereals</t>
  </si>
  <si>
    <t>Cereals, other</t>
  </si>
  <si>
    <t>Cereals, Other</t>
  </si>
  <si>
    <t>Rye grain</t>
  </si>
  <si>
    <t>Quinoa, uncooked</t>
  </si>
  <si>
    <t>Other</t>
  </si>
  <si>
    <t>Total</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</si>
  <si>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</si>
  <si>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</si>
  <si>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</si>
  <si>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</si>
  <si>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</si>
  <si>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</si>
  <si>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</si>
  <si>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</si>
  <si>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</si>
  <si>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</si>
  <si>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</si>
  <si>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</si>
  <si>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</si>
  <si>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</si>
  <si>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</si>
  <si>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</si>
  <si>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</si>
  <si>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</si>
  <si>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</si>
  <si>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</si>
  <si>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</si>
  <si>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</si>
  <si>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stock_var</t>
  </si>
  <si>
    <t>pcn_w_stockvar</t>
  </si>
  <si>
    <t>pcn_food_supply</t>
  </si>
  <si>
    <t>calc_fd_supply</t>
  </si>
  <si>
    <t>calc_dom_supply</t>
  </si>
  <si>
    <t>pcn_fdsupply_fbsfd</t>
  </si>
  <si>
    <t>pcn_fdsupply</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</si>
  <si>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</si>
  <si>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</si>
  <si>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</si>
  <si>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</si>
  <si>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</si>
  <si>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</si>
  <si>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</si>
  <si>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</si>
  <si>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</si>
  <si>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</si>
  <si>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</si>
  <si>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</si>
  <si>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</si>
  <si>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</si>
  <si>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</si>
  <si>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potassium_g</t>
  </si>
  <si>
    <t>sodium_g</t>
  </si>
  <si>
    <t>zinc_mg</t>
  </si>
  <si>
    <t>vitamins</t>
  </si>
  <si>
    <t>vit_c_mg</t>
  </si>
  <si>
    <t>thiamin_mg</t>
  </si>
  <si>
    <t>riboflavin_mg</t>
  </si>
  <si>
    <t>niacin_mg</t>
  </si>
  <si>
    <t>vit_b6_mg</t>
  </si>
  <si>
    <t>folate_µg</t>
  </si>
  <si>
    <t>vit_b12_µg</t>
  </si>
  <si>
    <t>vit_a_rae_µg</t>
  </si>
  <si>
    <t>vit_a_IU</t>
  </si>
  <si>
    <t>vit_e_mg</t>
  </si>
  <si>
    <t>vit_d_µg</t>
  </si>
  <si>
    <t>vit_d_IU</t>
  </si>
  <si>
    <t>vit_k_µg</t>
  </si>
  <si>
    <t>lipids</t>
  </si>
  <si>
    <t>ft_acds_tot_sat_g</t>
  </si>
  <si>
    <t>ft_acds_mono_unsat_g</t>
  </si>
  <si>
    <t>ft_acds_plyunst_g</t>
  </si>
  <si>
    <t>ft_acds_tot_trans_g</t>
  </si>
  <si>
    <t>cholesterol_mg</t>
  </si>
  <si>
    <t>other</t>
  </si>
  <si>
    <t>caffeine_mg</t>
  </si>
  <si>
    <t>retentioncode_aus</t>
  </si>
  <si>
    <t>20062</t>
  </si>
  <si>
    <t>20038</t>
  </si>
  <si>
    <t>20008</t>
  </si>
  <si>
    <t>20035</t>
  </si>
  <si>
    <t>20069</t>
  </si>
  <si>
    <t>Composite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</si>
</sst>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6" formatCode="0.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
      <sz val="10"/>
      <name val="Arial"/>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rgb="FFFCE4D6"/>
        <bgColor rgb="FF000000"/>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52">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3" fontId="18" fillId="0" borderId="0" xfId="0" applyNumberFormat="1" applyFont="1" applyAlignment="1">
      <alignment horizontal="center" wrapText="1"/>
    </xf>
    <xf numFmtId="9" fontId="0" fillId="34" borderId="0" xfId="42" applyFont="1" applyFill="1" applyAlignment="1">
      <alignment horizontal="center"/>
    </xf>
    <xf numFmtId="10" fontId="21" fillId="35" borderId="0" xfId="42" applyNumberFormat="1" applyFont="1" applyFill="1" applyBorder="1" applyAlignment="1">
      <alignment horizontal="center" wrapText="1"/>
    </xf>
    <xf numFmtId="164" fontId="21" fillId="36" borderId="0" xfId="42" applyNumberFormat="1" applyFont="1" applyFill="1" applyBorder="1" applyAlignment="1">
      <alignment horizontal="center" wrapText="1"/>
    </xf>
    <xf numFmtId="3" fontId="0" fillId="37" borderId="0" xfId="0" applyNumberFormat="1" applyFill="1" applyAlignment="1">
      <alignment horizontal="center" wrapText="1"/>
    </xf>
    <xf numFmtId="3" fontId="21" fillId="36"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6" borderId="11" xfId="42" applyNumberFormat="1" applyFont="1" applyFill="1" applyBorder="1" applyAlignment="1">
      <alignment horizontal="center" wrapText="1"/>
    </xf>
    <xf numFmtId="3" fontId="0" fillId="37" borderId="11" xfId="0" applyNumberFormat="1" applyFill="1" applyBorder="1" applyAlignment="1">
      <alignment horizontal="center" wrapText="1"/>
    </xf>
    <xf numFmtId="3" fontId="21" fillId="36" borderId="11" xfId="42" applyNumberFormat="1" applyFont="1" applyFill="1" applyBorder="1" applyAlignment="1">
      <alignment horizontal="center" wrapText="1"/>
    </xf>
    <xf numFmtId="3" fontId="18" fillId="0" borderId="0" xfId="0" applyNumberFormat="1" applyFont="1" applyAlignment="1">
      <alignment wrapText="1"/>
    </xf>
    <xf numFmtId="3" fontId="18" fillId="0" borderId="0" xfId="0" applyNumberFormat="1" applyFont="1" applyAlignment="1"/>
    <xf numFmtId="3" fontId="18" fillId="0" borderId="11" xfId="0" applyNumberFormat="1" applyFont="1" applyBorder="1" applyAlignment="1">
      <alignment wrapText="1"/>
    </xf>
    <xf numFmtId="0" fontId="20" fillId="0" borderId="0" xfId="0" applyFont="1"/>
    <xf numFmtId="164" fontId="21" fillId="39" borderId="0" xfId="42" applyNumberFormat="1" applyFont="1" applyFill="1" applyBorder="1" applyAlignment="1">
      <alignment horizontal="center" wrapText="1"/>
    </xf>
    <xf numFmtId="10" fontId="0" fillId="37" borderId="0" xfId="42" applyNumberFormat="1" applyFont="1" applyFill="1" applyAlignment="1">
      <alignment horizontal="center" wrapText="1"/>
    </xf>
    <xf numFmtId="0" fontId="20" fillId="0" borderId="11" xfId="0" applyFont="1" applyBorder="1"/>
    <xf numFmtId="3" fontId="0" fillId="37" borderId="0" xfId="0" applyNumberFormat="1" applyFill="1" applyBorder="1" applyAlignment="1">
      <alignment horizontal="center" wrapText="1"/>
    </xf>
    <xf numFmtId="0" fontId="16" fillId="0" borderId="10" xfId="0" applyFont="1" applyFill="1" applyBorder="1" applyAlignment="1">
      <alignment horizontal="center" vertical="center" wrapText="1"/>
    </xf>
    <xf numFmtId="9" fontId="0" fillId="0" borderId="0" xfId="42" applyFont="1" applyAlignment="1">
      <alignment horizontal="center"/>
    </xf>
    <xf numFmtId="9" fontId="0" fillId="0" borderId="11" xfId="42" applyFont="1" applyBorder="1" applyAlignment="1">
      <alignment horizontal="center"/>
    </xf>
    <xf numFmtId="9" fontId="0" fillId="0" borderId="0" xfId="0" applyNumberFormat="1" applyAlignment="1">
      <alignment horizontal="center"/>
    </xf>
    <xf numFmtId="49" fontId="16" fillId="37" borderId="10" xfId="0" applyNumberFormat="1" applyFont="1" applyFill="1" applyBorder="1" applyAlignment="1">
      <alignment horizontal="center" vertical="center" wrapText="1"/>
    </xf>
    <xf numFmtId="0" fontId="18" fillId="38" borderId="0" xfId="0" applyFont="1" applyFill="1" applyAlignment="1">
      <alignment horizontal="center" wrapText="1"/>
    </xf>
    <xf numFmtId="0" fontId="18" fillId="38" borderId="11" xfId="0" applyFont="1" applyFill="1" applyBorder="1" applyAlignment="1">
      <alignment horizontal="center" wrapText="1"/>
    </xf>
    <xf numFmtId="0" fontId="23" fillId="0" borderId="0" xfId="0" applyFont="1" applyAlignment="1">
      <alignment horizontal="center"/>
    </xf>
    <xf numFmtId="0" fontId="0" fillId="0" borderId="0" xfId="0" applyFont="1" applyAlignment="1">
      <alignment horizontal="left" wrapText="1"/>
    </xf>
    <xf numFmtId="3" fontId="16" fillId="37" borderId="10" xfId="0" applyNumberFormat="1" applyFont="1" applyFill="1" applyBorder="1" applyAlignment="1">
      <alignment horizontal="center" vertical="center" wrapText="1"/>
    </xf>
    <xf numFmtId="0" fontId="0" fillId="0" borderId="0" xfId="0" applyFont="1" applyAlignment="1">
      <alignment horizontal="center" wrapText="1"/>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0" borderId="0" xfId="0" applyFill="1"/>
    <xf numFmtId="2" fontId="0" fillId="40" borderId="0" xfId="0" applyNumberFormat="1" applyFill="1"/>
    <xf numFmtId="166" fontId="0" fillId="0" borderId="0" xfId="0" applyNumberFormat="1"/>
    <xf numFmtId="166" fontId="0" fillId="40" borderId="0" xfId="0" applyNumberFormat="1" applyFill="1"/>
    <xf numFmtId="0" fontId="22" fillId="38" borderId="0" xfId="0" applyFont="1" applyFill="1" applyAlignment="1">
      <alignment horizontal="center" wrapText="1"/>
    </xf>
    <xf numFmtId="0" fontId="0" fillId="0" borderId="0" xfId="0"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abSelected="1" zoomScale="80" zoomScaleNormal="80" zoomScalePageLayoutView="80" workbookViewId="0">
      <selection sqref="A1:A3"/>
    </sheetView>
  </sheetViews>
  <sheetFormatPr baseColWidth="10" defaultColWidth="8.83203125" defaultRowHeight="15" x14ac:dyDescent="0.2"/>
  <cols>
    <col min="1" max="1" width="39.33203125" customWidth="1"/>
    <col min="2" max="2" width="22.1640625" style="2" customWidth="1"/>
    <col min="3" max="3" width="8.83203125" style="2" customWidth="1"/>
    <col min="4" max="4" width="29.5" style="2" customWidth="1"/>
    <col min="5" max="5" width="10.6640625" style="2" customWidth="1"/>
    <col min="6" max="7" width="14.1640625" style="2" customWidth="1"/>
    <col min="8" max="10" width="11" style="2" customWidth="1"/>
    <col min="11" max="11" width="24.83203125" style="2" customWidth="1"/>
    <col min="12" max="12" width="14.1640625" style="5" customWidth="1"/>
    <col min="13" max="15" width="20.6640625" style="5" customWidth="1"/>
    <col min="16" max="17" width="15.33203125" style="5" customWidth="1"/>
    <col min="18" max="18" width="15.33203125" style="2" customWidth="1"/>
    <col min="19" max="19" width="15.33203125" style="12" customWidth="1"/>
    <col min="20" max="26" width="15.33203125" customWidth="1"/>
    <col min="27" max="27" width="14.6640625" customWidth="1"/>
  </cols>
  <sheetData>
    <row r="1" spans="1:27" ht="61.5" customHeight="1" x14ac:dyDescent="0.3">
      <c r="A1" s="50" t="s">
        <v>14</v>
      </c>
      <c r="B1" s="41" t="s">
        <v>22</v>
      </c>
      <c r="C1" s="41" t="s">
        <v>23</v>
      </c>
      <c r="D1" s="41" t="s">
        <v>24</v>
      </c>
      <c r="E1" s="34" t="s">
        <v>25</v>
      </c>
      <c r="F1" s="39" t="s">
        <v>26</v>
      </c>
      <c r="G1" s="39" t="s">
        <v>27</v>
      </c>
      <c r="H1" s="41" t="s">
        <v>28</v>
      </c>
      <c r="I1" s="41" t="s">
        <v>29</v>
      </c>
      <c r="J1" s="41" t="s">
        <v>30</v>
      </c>
      <c r="K1" s="41" t="s">
        <v>31</v>
      </c>
      <c r="L1" s="42" t="s">
        <v>32</v>
      </c>
      <c r="M1" s="42" t="s">
        <v>33</v>
      </c>
      <c r="N1" s="42" t="s">
        <v>34</v>
      </c>
      <c r="O1" s="42" t="s">
        <v>35</v>
      </c>
      <c r="P1" s="43" t="s">
        <v>36</v>
      </c>
      <c r="Q1" s="43" t="s">
        <v>37</v>
      </c>
      <c r="R1" s="43" t="s">
        <v>38</v>
      </c>
      <c r="S1" s="43" t="s">
        <v>39</v>
      </c>
      <c r="T1" s="43" t="s">
        <v>40</v>
      </c>
      <c r="U1" s="3" t="s">
        <v>42</v>
      </c>
      <c r="V1" s="3" t="s">
        <v>41</v>
      </c>
      <c r="W1" s="3" t="s">
        <v>45</v>
      </c>
      <c r="X1" s="3" t="s">
        <v>43</v>
      </c>
      <c r="Y1" s="4" t="s">
        <v>44</v>
      </c>
      <c r="Z1" s="3" t="s">
        <v>46</v>
      </c>
      <c r="AA1" s="30" t="s">
        <v>47</v>
      </c>
    </row>
    <row r="2" spans="1:27" ht="30" customHeight="1" x14ac:dyDescent="0.2">
      <c r="A2" s="51" t="s">
        <v>20</v>
      </c>
      <c r="B2" s="1" t="s">
        <v>0</v>
      </c>
      <c r="C2" s="1">
        <v>2011</v>
      </c>
      <c r="D2" s="1" t="s">
        <v>1</v>
      </c>
      <c r="E2" s="37">
        <v>20062</v>
      </c>
      <c r="F2" s="38" t="s">
        <v>15</v>
      </c>
      <c r="G2" s="40">
        <v>1</v>
      </c>
      <c r="H2" s="1">
        <v>71</v>
      </c>
      <c r="I2" s="1">
        <v>2515</v>
      </c>
      <c r="J2" s="1" t="s">
        <v>1</v>
      </c>
      <c r="K2" s="25" t="s">
        <v>10</v>
      </c>
      <c r="L2" s="22">
        <v>13009934</v>
      </c>
      <c r="M2" s="23">
        <v>992871</v>
      </c>
      <c r="N2" s="6">
        <f t="shared" ref="N2:N10" si="0">L2+M2</f>
        <v>14002805</v>
      </c>
      <c r="O2" s="23">
        <v>971297</v>
      </c>
      <c r="P2" s="5">
        <f t="shared" ref="P2:P10" si="1">L2+M2-O2</f>
        <v>13031508</v>
      </c>
      <c r="Q2" s="10">
        <v>13029000</v>
      </c>
      <c r="R2" s="27">
        <f>L2/Q2</f>
        <v>0.99853664901373862</v>
      </c>
      <c r="S2" s="10">
        <v>5704000</v>
      </c>
      <c r="T2" s="7">
        <f>(SUM(P2))/S2</f>
        <v>2.2846262272089763</v>
      </c>
      <c r="U2" s="26">
        <v>1.0214742927937199</v>
      </c>
      <c r="V2" s="29">
        <f>((U2-1)*N2)</f>
        <v>300700.33450336539</v>
      </c>
      <c r="W2" s="29">
        <f>SUM(L2:M2,V2)-O2</f>
        <v>13332208.334503366</v>
      </c>
      <c r="X2" s="26">
        <v>0.42925948223961469</v>
      </c>
      <c r="Y2" s="11">
        <f t="shared" ref="Y2:Y10" si="2">W2*X2</f>
        <v>5722976.8467795905</v>
      </c>
      <c r="Z2" s="8">
        <f>(SUM(Y2))/S2</f>
        <v>1.0033269366724387</v>
      </c>
      <c r="AA2" s="31">
        <f t="shared" ref="AA2:AA10" si="3">IF($G2=1,Y2/$Y$11,0)</f>
        <v>0.44331032326479242</v>
      </c>
    </row>
    <row r="3" spans="1:27" ht="30" customHeight="1" x14ac:dyDescent="0.2">
      <c r="A3" s="51" t="s">
        <v>21</v>
      </c>
      <c r="B3" s="1" t="s">
        <v>0</v>
      </c>
      <c r="C3" s="1">
        <v>2011</v>
      </c>
      <c r="D3" s="1" t="s">
        <v>2</v>
      </c>
      <c r="E3" s="37">
        <v>20038</v>
      </c>
      <c r="F3" s="38" t="s">
        <v>2</v>
      </c>
      <c r="G3" s="40">
        <v>1</v>
      </c>
      <c r="H3" s="1">
        <v>75</v>
      </c>
      <c r="I3" s="1">
        <v>2516</v>
      </c>
      <c r="J3" s="1" t="s">
        <v>2</v>
      </c>
      <c r="K3" s="25" t="s">
        <v>11</v>
      </c>
      <c r="L3" s="22">
        <v>22316322</v>
      </c>
      <c r="M3" s="23">
        <v>2783213</v>
      </c>
      <c r="N3" s="6">
        <f t="shared" si="0"/>
        <v>25099535</v>
      </c>
      <c r="O3" s="23">
        <v>2972667</v>
      </c>
      <c r="P3" s="5">
        <f t="shared" si="1"/>
        <v>22126868</v>
      </c>
      <c r="Q3" s="10">
        <v>22316000</v>
      </c>
      <c r="R3" s="27">
        <f t="shared" ref="R3:R4" si="4">L3/Q3</f>
        <v>1.0000144291091593</v>
      </c>
      <c r="S3" s="10">
        <v>4041000</v>
      </c>
      <c r="T3" s="7">
        <f>(SUM(P3))/S3</f>
        <v>5.4755921801534271</v>
      </c>
      <c r="U3" s="26">
        <v>1.0126717150576505</v>
      </c>
      <c r="V3" s="29">
        <f t="shared" ref="V3:V10" si="5">((U3-1)*N3)</f>
        <v>318054.1555995263</v>
      </c>
      <c r="W3" s="29">
        <f t="shared" ref="W3:W10" si="6">SUM(L3:M3,V3)-O3</f>
        <v>22444922.155599527</v>
      </c>
      <c r="X3" s="26">
        <v>0.1773301737756714</v>
      </c>
      <c r="Y3" s="11">
        <f t="shared" si="2"/>
        <v>3980161.9462338812</v>
      </c>
      <c r="Z3" s="8">
        <f>(SUM(Y3))/S3</f>
        <v>0.98494480233454129</v>
      </c>
      <c r="AA3" s="31">
        <f t="shared" si="3"/>
        <v>0.30830928138806807</v>
      </c>
    </row>
    <row r="4" spans="1:27" ht="30" customHeight="1" x14ac:dyDescent="0.2">
      <c r="B4" s="1" t="s">
        <v>0</v>
      </c>
      <c r="C4" s="1">
        <v>2011</v>
      </c>
      <c r="D4" s="1" t="s">
        <v>3</v>
      </c>
      <c r="E4" s="37">
        <v>20008</v>
      </c>
      <c r="F4" s="38" t="s">
        <v>3</v>
      </c>
      <c r="G4" s="40">
        <v>1</v>
      </c>
      <c r="H4" s="1">
        <v>89</v>
      </c>
      <c r="I4" s="1">
        <v>2520</v>
      </c>
      <c r="J4" s="1" t="s">
        <v>13</v>
      </c>
      <c r="K4" s="25" t="s">
        <v>12</v>
      </c>
      <c r="L4" s="22">
        <v>2267621</v>
      </c>
      <c r="M4" s="23">
        <v>170673</v>
      </c>
      <c r="N4" s="6">
        <f t="shared" si="0"/>
        <v>2438294</v>
      </c>
      <c r="O4" s="23">
        <v>123891</v>
      </c>
      <c r="P4" s="5">
        <f t="shared" si="1"/>
        <v>2314403</v>
      </c>
      <c r="Q4" s="10">
        <v>25505000</v>
      </c>
      <c r="R4" s="27">
        <f t="shared" si="4"/>
        <v>8.8908880611644772E-2</v>
      </c>
      <c r="S4" s="10">
        <v>5449000</v>
      </c>
      <c r="T4" s="7">
        <f>(SUM(P4:P10))/S4</f>
        <v>4.7003714443017071</v>
      </c>
      <c r="U4" s="26">
        <v>1.0028799444829979</v>
      </c>
      <c r="V4" s="29">
        <f t="shared" si="5"/>
        <v>7022.15135322685</v>
      </c>
      <c r="W4" s="29">
        <f t="shared" si="6"/>
        <v>2321425.151353227</v>
      </c>
      <c r="X4" s="26">
        <v>0.20285161194252102</v>
      </c>
      <c r="Y4" s="11">
        <f t="shared" si="2"/>
        <v>470904.83395591291</v>
      </c>
      <c r="Z4" s="8">
        <f>(SUM(Y4:Y10))/S4</f>
        <v>0.95630251064879324</v>
      </c>
      <c r="AA4" s="31">
        <f t="shared" si="3"/>
        <v>3.6476990866286661E-2</v>
      </c>
    </row>
    <row r="5" spans="1:27" ht="30" customHeight="1" x14ac:dyDescent="0.2">
      <c r="B5" s="1" t="s">
        <v>0</v>
      </c>
      <c r="C5" s="1">
        <v>2011</v>
      </c>
      <c r="D5" s="1" t="s">
        <v>4</v>
      </c>
      <c r="E5" s="37">
        <v>20035</v>
      </c>
      <c r="F5" s="38" t="s">
        <v>16</v>
      </c>
      <c r="G5" s="40">
        <v>1</v>
      </c>
      <c r="H5" s="1">
        <v>92</v>
      </c>
      <c r="I5" s="1">
        <v>2520</v>
      </c>
      <c r="J5" s="1" t="s">
        <v>13</v>
      </c>
      <c r="K5" s="25" t="s">
        <v>12</v>
      </c>
      <c r="L5" s="22">
        <v>82941</v>
      </c>
      <c r="M5" s="22">
        <v>0</v>
      </c>
      <c r="N5" s="6">
        <f t="shared" si="0"/>
        <v>82941</v>
      </c>
      <c r="O5" s="22">
        <v>0</v>
      </c>
      <c r="P5" s="5">
        <f t="shared" si="1"/>
        <v>82941</v>
      </c>
      <c r="Q5" s="6"/>
      <c r="U5" s="9">
        <v>1.0028799444829979</v>
      </c>
      <c r="V5" s="29">
        <f t="shared" si="5"/>
        <v>238.86547536432775</v>
      </c>
      <c r="W5" s="29">
        <f t="shared" si="6"/>
        <v>83179.865475364335</v>
      </c>
      <c r="X5" s="9">
        <v>0.20285161194252102</v>
      </c>
      <c r="Y5" s="11">
        <f t="shared" si="2"/>
        <v>16873.169792839708</v>
      </c>
      <c r="AA5" s="31">
        <f t="shared" si="3"/>
        <v>1.3070209011197807E-3</v>
      </c>
    </row>
    <row r="6" spans="1:27" ht="30" customHeight="1" x14ac:dyDescent="0.2">
      <c r="B6" s="1" t="s">
        <v>0</v>
      </c>
      <c r="C6" s="1">
        <v>2011</v>
      </c>
      <c r="D6" s="35" t="s">
        <v>5</v>
      </c>
      <c r="E6" s="1"/>
      <c r="F6" s="1"/>
      <c r="G6" s="1">
        <v>0</v>
      </c>
      <c r="H6" s="1">
        <v>94</v>
      </c>
      <c r="I6" s="1">
        <v>2520</v>
      </c>
      <c r="J6" s="1" t="s">
        <v>13</v>
      </c>
      <c r="K6" s="25" t="s">
        <v>12</v>
      </c>
      <c r="L6" s="22">
        <v>585461</v>
      </c>
      <c r="M6" s="23">
        <v>0</v>
      </c>
      <c r="N6" s="6">
        <f t="shared" si="0"/>
        <v>585461</v>
      </c>
      <c r="O6" s="23">
        <v>0</v>
      </c>
      <c r="P6" s="5">
        <f t="shared" si="1"/>
        <v>585461</v>
      </c>
      <c r="Q6" s="6"/>
      <c r="U6" s="9">
        <v>1.0028799444829979</v>
      </c>
      <c r="V6" s="29">
        <f t="shared" si="5"/>
        <v>1686.095176960426</v>
      </c>
      <c r="W6" s="29">
        <f t="shared" si="6"/>
        <v>587147.09517696046</v>
      </c>
      <c r="X6" s="9">
        <v>0.20285161194252102</v>
      </c>
      <c r="Y6" s="11">
        <f t="shared" si="2"/>
        <v>119103.73470401524</v>
      </c>
      <c r="AA6" s="31">
        <f t="shared" si="3"/>
        <v>0</v>
      </c>
    </row>
    <row r="7" spans="1:27" ht="30" customHeight="1" x14ac:dyDescent="0.2">
      <c r="B7" s="1" t="s">
        <v>0</v>
      </c>
      <c r="C7" s="1">
        <v>2011</v>
      </c>
      <c r="D7" s="1" t="s">
        <v>6</v>
      </c>
      <c r="E7" s="37">
        <v>20069</v>
      </c>
      <c r="F7" s="38" t="s">
        <v>6</v>
      </c>
      <c r="G7" s="40">
        <v>1</v>
      </c>
      <c r="H7" s="1">
        <v>97</v>
      </c>
      <c r="I7" s="1">
        <v>2520</v>
      </c>
      <c r="J7" s="1" t="s">
        <v>13</v>
      </c>
      <c r="K7" s="25" t="s">
        <v>12</v>
      </c>
      <c r="L7" s="22">
        <v>13436141</v>
      </c>
      <c r="M7" s="23">
        <v>274850</v>
      </c>
      <c r="N7" s="6">
        <f t="shared" si="0"/>
        <v>13710991</v>
      </c>
      <c r="O7" s="23">
        <v>347954</v>
      </c>
      <c r="P7" s="5">
        <f t="shared" si="1"/>
        <v>13363037</v>
      </c>
      <c r="Q7" s="6"/>
      <c r="U7" s="9">
        <v>1.0028799444829979</v>
      </c>
      <c r="V7" s="29">
        <f t="shared" si="5"/>
        <v>39486.892886883681</v>
      </c>
      <c r="W7" s="29">
        <f t="shared" si="6"/>
        <v>13402523.892886885</v>
      </c>
      <c r="X7" s="9">
        <v>0.20285161194252102</v>
      </c>
      <c r="Y7" s="11">
        <f t="shared" si="2"/>
        <v>2718723.5757702566</v>
      </c>
      <c r="AA7" s="31">
        <f t="shared" si="3"/>
        <v>0.2105963835797329</v>
      </c>
    </row>
    <row r="8" spans="1:27" ht="30" customHeight="1" x14ac:dyDescent="0.2">
      <c r="B8" s="1" t="s">
        <v>0</v>
      </c>
      <c r="C8" s="1">
        <v>2011</v>
      </c>
      <c r="D8" s="35" t="s">
        <v>7</v>
      </c>
      <c r="E8" s="1"/>
      <c r="F8" s="1"/>
      <c r="G8" s="1">
        <v>0</v>
      </c>
      <c r="H8" s="1">
        <v>101</v>
      </c>
      <c r="I8" s="1">
        <v>2520</v>
      </c>
      <c r="J8" s="1" t="s">
        <v>13</v>
      </c>
      <c r="K8" s="25" t="s">
        <v>12</v>
      </c>
      <c r="L8" s="22">
        <v>171150</v>
      </c>
      <c r="M8" s="23">
        <v>214631</v>
      </c>
      <c r="N8" s="6">
        <f t="shared" si="0"/>
        <v>385781</v>
      </c>
      <c r="O8" s="23">
        <v>230223</v>
      </c>
      <c r="P8" s="5">
        <f t="shared" si="1"/>
        <v>155558</v>
      </c>
      <c r="Q8" s="6"/>
      <c r="U8" s="9">
        <v>1.0028799444829979</v>
      </c>
      <c r="V8" s="29">
        <f t="shared" si="5"/>
        <v>1111.0278625954079</v>
      </c>
      <c r="W8" s="29">
        <f t="shared" si="6"/>
        <v>156669.02786259539</v>
      </c>
      <c r="X8" s="9">
        <v>0.20285161194252102</v>
      </c>
      <c r="Y8" s="11">
        <f t="shared" si="2"/>
        <v>31780.564843395216</v>
      </c>
      <c r="AA8" s="31">
        <f t="shared" si="3"/>
        <v>0</v>
      </c>
    </row>
    <row r="9" spans="1:27" ht="30" customHeight="1" x14ac:dyDescent="0.2">
      <c r="B9" s="1" t="s">
        <v>0</v>
      </c>
      <c r="C9" s="1">
        <v>2011</v>
      </c>
      <c r="D9" s="35" t="s">
        <v>8</v>
      </c>
      <c r="E9" s="1"/>
      <c r="F9" s="1"/>
      <c r="G9" s="1">
        <v>0</v>
      </c>
      <c r="H9" s="1">
        <v>103</v>
      </c>
      <c r="I9" s="1">
        <v>2520</v>
      </c>
      <c r="J9" s="1" t="s">
        <v>13</v>
      </c>
      <c r="K9" s="25" t="s">
        <v>12</v>
      </c>
      <c r="L9" s="22">
        <v>3966593</v>
      </c>
      <c r="M9" s="23">
        <v>30568</v>
      </c>
      <c r="N9" s="6">
        <f t="shared" si="0"/>
        <v>3997161</v>
      </c>
      <c r="O9" s="23">
        <v>31269</v>
      </c>
      <c r="P9" s="5">
        <f t="shared" si="1"/>
        <v>3965892</v>
      </c>
      <c r="Q9" s="6"/>
      <c r="U9" s="9">
        <v>1.0028799444829979</v>
      </c>
      <c r="V9" s="29">
        <f t="shared" si="5"/>
        <v>11511.601769604318</v>
      </c>
      <c r="W9" s="29">
        <f t="shared" si="6"/>
        <v>3977403.6017696043</v>
      </c>
      <c r="X9" s="9">
        <v>0.20285161194252102</v>
      </c>
      <c r="Y9" s="11">
        <f t="shared" si="2"/>
        <v>806822.73196495313</v>
      </c>
      <c r="AA9" s="31">
        <f t="shared" si="3"/>
        <v>0</v>
      </c>
    </row>
    <row r="10" spans="1:27" ht="30" customHeight="1" x14ac:dyDescent="0.2">
      <c r="B10" s="13" t="s">
        <v>0</v>
      </c>
      <c r="C10" s="13">
        <v>2011</v>
      </c>
      <c r="D10" s="36" t="s">
        <v>9</v>
      </c>
      <c r="E10" s="13"/>
      <c r="F10" s="13"/>
      <c r="G10" s="13">
        <v>0</v>
      </c>
      <c r="H10" s="13">
        <v>108</v>
      </c>
      <c r="I10" s="13">
        <v>2520</v>
      </c>
      <c r="J10" s="13" t="s">
        <v>13</v>
      </c>
      <c r="K10" s="28" t="s">
        <v>12</v>
      </c>
      <c r="L10" s="24">
        <v>5145032</v>
      </c>
      <c r="M10" s="24">
        <v>0</v>
      </c>
      <c r="N10" s="14">
        <f t="shared" si="0"/>
        <v>5145032</v>
      </c>
      <c r="O10" s="24">
        <v>0</v>
      </c>
      <c r="P10" s="15">
        <f t="shared" si="1"/>
        <v>5145032</v>
      </c>
      <c r="Q10" s="14"/>
      <c r="R10" s="16"/>
      <c r="S10" s="17"/>
      <c r="T10" s="18"/>
      <c r="U10" s="19">
        <v>1.0028799444829979</v>
      </c>
      <c r="V10" s="20">
        <f t="shared" si="5"/>
        <v>14817.406523247584</v>
      </c>
      <c r="W10" s="20">
        <f t="shared" si="6"/>
        <v>5159849.4065232472</v>
      </c>
      <c r="X10" s="19">
        <v>0.20285161194252102</v>
      </c>
      <c r="Y10" s="21">
        <f t="shared" si="2"/>
        <v>1046683.7694939012</v>
      </c>
      <c r="Z10" s="18"/>
      <c r="AA10" s="32">
        <f t="shared" si="3"/>
        <v>0</v>
      </c>
    </row>
    <row r="11" spans="1:27" x14ac:dyDescent="0.2">
      <c r="X11" s="2" t="s">
        <v>19</v>
      </c>
      <c r="Y11" s="5">
        <f t="array" ref="Y11">SUM(IF($G$2:$G$10=1,Y2:Y10))</f>
        <v>12909640.372532483</v>
      </c>
      <c r="AA11" s="33">
        <f>SUM(AA2:AA10)</f>
        <v>0.99999999999999978</v>
      </c>
    </row>
    <row r="12" spans="1:27" x14ac:dyDescent="0.2">
      <c r="X12" s="5" t="s">
        <v>17</v>
      </c>
      <c r="Y12" s="5">
        <f>Y13-Y11</f>
        <v>2004390.801006265</v>
      </c>
    </row>
    <row r="13" spans="1:27" x14ac:dyDescent="0.2">
      <c r="X13" s="5" t="s">
        <v>18</v>
      </c>
      <c r="Y13" s="5">
        <f>SUM(Y2:Y10)</f>
        <v>14914031.173538748</v>
      </c>
    </row>
  </sheetData>
  <sortState ref="B2:G28">
    <sortCondition ref="D2:D28"/>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
  <sheetViews>
    <sheetView workbookViewId="0">
      <selection activeCell="A7" sqref="A7"/>
    </sheetView>
  </sheetViews>
  <sheetFormatPr baseColWidth="10" defaultColWidth="8.83203125" defaultRowHeight="15" x14ac:dyDescent="0.2"/>
  <sheetData>
    <row r="1" spans="1:42" x14ac:dyDescent="0.2">
      <c r="A1" s="44" t="s">
        <v>25</v>
      </c>
      <c r="B1" s="44" t="s">
        <v>48</v>
      </c>
      <c r="C1" s="44" t="s">
        <v>49</v>
      </c>
      <c r="D1" s="44" t="s">
        <v>50</v>
      </c>
      <c r="E1" s="44" t="s">
        <v>51</v>
      </c>
      <c r="F1" s="44" t="s">
        <v>52</v>
      </c>
      <c r="G1" s="44" t="s">
        <v>53</v>
      </c>
      <c r="H1" s="44" t="s">
        <v>54</v>
      </c>
      <c r="I1" s="44" t="s">
        <v>55</v>
      </c>
      <c r="J1" s="44" t="s">
        <v>56</v>
      </c>
      <c r="K1" s="44" t="s">
        <v>57</v>
      </c>
      <c r="L1" s="44" t="s">
        <v>58</v>
      </c>
      <c r="M1" s="44" t="s">
        <v>59</v>
      </c>
      <c r="N1" s="44" t="s">
        <v>60</v>
      </c>
      <c r="O1" s="44" t="s">
        <v>61</v>
      </c>
      <c r="P1" s="44" t="s">
        <v>62</v>
      </c>
      <c r="Q1" s="44" t="s">
        <v>63</v>
      </c>
      <c r="R1" s="44" t="s">
        <v>64</v>
      </c>
      <c r="S1" s="44" t="s">
        <v>65</v>
      </c>
      <c r="T1" s="44" t="s">
        <v>66</v>
      </c>
      <c r="U1" s="44" t="s">
        <v>67</v>
      </c>
      <c r="V1" s="44" t="s">
        <v>68</v>
      </c>
      <c r="W1" s="44" t="s">
        <v>69</v>
      </c>
      <c r="X1" s="44" t="s">
        <v>70</v>
      </c>
      <c r="Y1" s="44" t="s">
        <v>71</v>
      </c>
      <c r="Z1" s="44" t="s">
        <v>72</v>
      </c>
      <c r="AA1" s="44" t="s">
        <v>73</v>
      </c>
      <c r="AB1" s="44" t="s">
        <v>74</v>
      </c>
      <c r="AC1" s="44" t="s">
        <v>75</v>
      </c>
      <c r="AD1" s="44" t="s">
        <v>76</v>
      </c>
      <c r="AE1" s="44" t="s">
        <v>77</v>
      </c>
      <c r="AF1" s="44" t="s">
        <v>78</v>
      </c>
      <c r="AG1" s="44" t="s">
        <v>79</v>
      </c>
      <c r="AH1" s="44" t="s">
        <v>80</v>
      </c>
      <c r="AI1" s="44" t="s">
        <v>81</v>
      </c>
      <c r="AJ1" s="44" t="s">
        <v>82</v>
      </c>
      <c r="AK1" s="44" t="s">
        <v>83</v>
      </c>
      <c r="AL1" s="44" t="s">
        <v>84</v>
      </c>
      <c r="AM1" s="44" t="s">
        <v>85</v>
      </c>
      <c r="AN1" s="44" t="s">
        <v>86</v>
      </c>
      <c r="AO1" s="44" t="s">
        <v>87</v>
      </c>
      <c r="AP1" s="44" t="s">
        <v>88</v>
      </c>
    </row>
    <row r="2" spans="1:42" x14ac:dyDescent="0.2">
      <c r="A2" s="44" t="s">
        <v>89</v>
      </c>
      <c r="B2" s="44">
        <v>100</v>
      </c>
      <c r="C2" s="44"/>
      <c r="D2" s="44"/>
      <c r="E2" s="44">
        <v>10.6</v>
      </c>
      <c r="F2" s="44">
        <v>338</v>
      </c>
      <c r="G2" s="44">
        <v>10.34</v>
      </c>
      <c r="H2" s="44">
        <v>1.63</v>
      </c>
      <c r="I2" s="44">
        <v>75.86</v>
      </c>
      <c r="J2" s="44">
        <v>15.1</v>
      </c>
      <c r="K2" s="44">
        <v>0.98</v>
      </c>
      <c r="L2" s="44"/>
      <c r="M2" s="44">
        <v>24</v>
      </c>
      <c r="N2" s="44">
        <v>2.63</v>
      </c>
      <c r="O2" s="44">
        <v>110</v>
      </c>
      <c r="P2" s="44">
        <v>332</v>
      </c>
      <c r="Q2" s="44">
        <v>0.51</v>
      </c>
      <c r="R2" s="44">
        <v>2.0000000949949026E-3</v>
      </c>
      <c r="S2" s="44">
        <v>2.65</v>
      </c>
      <c r="T2" s="44"/>
      <c r="U2" s="44">
        <v>0</v>
      </c>
      <c r="V2" s="44">
        <v>0.316</v>
      </c>
      <c r="W2" s="44">
        <v>0.251</v>
      </c>
      <c r="X2" s="44">
        <v>4.2699999999999996</v>
      </c>
      <c r="Y2" s="44">
        <v>0.29399999999999998</v>
      </c>
      <c r="Z2" s="44">
        <v>38</v>
      </c>
      <c r="AA2" s="44">
        <v>0</v>
      </c>
      <c r="AB2" s="44">
        <v>1</v>
      </c>
      <c r="AC2" s="44">
        <v>11</v>
      </c>
      <c r="AD2" s="44">
        <v>0.85</v>
      </c>
      <c r="AE2" s="44">
        <v>0</v>
      </c>
      <c r="AF2" s="44">
        <v>0</v>
      </c>
      <c r="AG2" s="44">
        <v>5.9</v>
      </c>
      <c r="AH2" s="44"/>
      <c r="AI2" s="44">
        <v>0.19700000000000001</v>
      </c>
      <c r="AJ2" s="44">
        <v>0.20799999999999999</v>
      </c>
      <c r="AK2" s="44">
        <v>0.76700000000000002</v>
      </c>
      <c r="AL2" s="44">
        <v>0</v>
      </c>
      <c r="AM2" s="44">
        <v>0</v>
      </c>
      <c r="AN2" s="44"/>
      <c r="AO2" s="44">
        <v>0</v>
      </c>
      <c r="AP2" s="44">
        <v>301</v>
      </c>
    </row>
    <row r="3" spans="1:42" x14ac:dyDescent="0.2">
      <c r="A3" s="44" t="s">
        <v>90</v>
      </c>
      <c r="B3" s="44">
        <v>100</v>
      </c>
      <c r="C3" s="44"/>
      <c r="D3" s="44"/>
      <c r="E3" s="44">
        <v>8.2200000000000006</v>
      </c>
      <c r="F3" s="44">
        <v>389</v>
      </c>
      <c r="G3" s="44">
        <v>16.89</v>
      </c>
      <c r="H3" s="44">
        <v>6.9</v>
      </c>
      <c r="I3" s="44">
        <v>66.27</v>
      </c>
      <c r="J3" s="44">
        <v>10.6</v>
      </c>
      <c r="K3" s="44"/>
      <c r="L3" s="44"/>
      <c r="M3" s="44">
        <v>54</v>
      </c>
      <c r="N3" s="44">
        <v>4.72</v>
      </c>
      <c r="O3" s="44">
        <v>177</v>
      </c>
      <c r="P3" s="44">
        <v>523</v>
      </c>
      <c r="Q3" s="44">
        <v>0.42899999999999999</v>
      </c>
      <c r="R3" s="44">
        <v>2.0000000949949026E-3</v>
      </c>
      <c r="S3" s="44">
        <v>3.97</v>
      </c>
      <c r="T3" s="44"/>
      <c r="U3" s="44">
        <v>0</v>
      </c>
      <c r="V3" s="44">
        <v>0.76300000000000001</v>
      </c>
      <c r="W3" s="44">
        <v>0.13900000000000001</v>
      </c>
      <c r="X3" s="44">
        <v>0.96099999999999997</v>
      </c>
      <c r="Y3" s="44">
        <v>0.11899999999999999</v>
      </c>
      <c r="Z3" s="44">
        <v>56</v>
      </c>
      <c r="AA3" s="44">
        <v>0</v>
      </c>
      <c r="AB3" s="44">
        <v>0</v>
      </c>
      <c r="AC3" s="44">
        <v>0</v>
      </c>
      <c r="AD3" s="44"/>
      <c r="AE3" s="44">
        <v>0</v>
      </c>
      <c r="AF3" s="44">
        <v>0</v>
      </c>
      <c r="AG3" s="44"/>
      <c r="AH3" s="44"/>
      <c r="AI3" s="44">
        <v>1.2170000000000001</v>
      </c>
      <c r="AJ3" s="44">
        <v>2.1779999999999999</v>
      </c>
      <c r="AK3" s="44">
        <v>2.5350000000000001</v>
      </c>
      <c r="AL3" s="44"/>
      <c r="AM3" s="44">
        <v>0</v>
      </c>
      <c r="AN3" s="44"/>
      <c r="AO3" s="44"/>
      <c r="AP3" s="44">
        <v>352</v>
      </c>
    </row>
    <row r="4" spans="1:42" x14ac:dyDescent="0.2">
      <c r="A4" s="44" t="s">
        <v>91</v>
      </c>
      <c r="B4" s="44">
        <v>100</v>
      </c>
      <c r="C4" s="44"/>
      <c r="D4" s="44"/>
      <c r="E4" s="44">
        <v>9.75</v>
      </c>
      <c r="F4" s="44">
        <v>343</v>
      </c>
      <c r="G4" s="44">
        <v>13.25</v>
      </c>
      <c r="H4" s="44">
        <v>3.4</v>
      </c>
      <c r="I4" s="44">
        <v>71.5</v>
      </c>
      <c r="J4" s="44">
        <v>10</v>
      </c>
      <c r="K4" s="44"/>
      <c r="L4" s="44"/>
      <c r="M4" s="44">
        <v>18</v>
      </c>
      <c r="N4" s="44">
        <v>2.2000000000000002</v>
      </c>
      <c r="O4" s="44">
        <v>231</v>
      </c>
      <c r="P4" s="44">
        <v>347</v>
      </c>
      <c r="Q4" s="44">
        <v>0.46</v>
      </c>
      <c r="R4" s="44">
        <v>1.0000000474974513E-3</v>
      </c>
      <c r="S4" s="44">
        <v>2.4</v>
      </c>
      <c r="T4" s="44"/>
      <c r="U4" s="44">
        <v>0</v>
      </c>
      <c r="V4" s="44">
        <v>0.10100000000000001</v>
      </c>
      <c r="W4" s="44">
        <v>0.42499999999999999</v>
      </c>
      <c r="X4" s="44">
        <v>7.02</v>
      </c>
      <c r="Y4" s="44">
        <v>0.21</v>
      </c>
      <c r="Z4" s="44">
        <v>30</v>
      </c>
      <c r="AA4" s="44">
        <v>0</v>
      </c>
      <c r="AB4" s="44">
        <v>0</v>
      </c>
      <c r="AC4" s="44">
        <v>0</v>
      </c>
      <c r="AD4" s="44"/>
      <c r="AE4" s="44">
        <v>0</v>
      </c>
      <c r="AF4" s="44">
        <v>0</v>
      </c>
      <c r="AG4" s="44"/>
      <c r="AH4" s="44"/>
      <c r="AI4" s="44">
        <v>0.74099999999999999</v>
      </c>
      <c r="AJ4" s="44">
        <v>1.04</v>
      </c>
      <c r="AK4" s="44">
        <v>1.0389999999999999</v>
      </c>
      <c r="AL4" s="44"/>
      <c r="AM4" s="44">
        <v>0</v>
      </c>
      <c r="AN4" s="44"/>
      <c r="AO4" s="44"/>
      <c r="AP4" s="44">
        <v>302</v>
      </c>
    </row>
    <row r="5" spans="1:42" x14ac:dyDescent="0.2">
      <c r="A5" s="44" t="s">
        <v>92</v>
      </c>
      <c r="B5" s="44">
        <v>100</v>
      </c>
      <c r="C5" s="44"/>
      <c r="D5" s="44"/>
      <c r="E5" s="44">
        <v>13.28</v>
      </c>
      <c r="F5" s="44">
        <v>368</v>
      </c>
      <c r="G5" s="44">
        <v>14.12</v>
      </c>
      <c r="H5" s="44">
        <v>6.07</v>
      </c>
      <c r="I5" s="44">
        <v>64.16</v>
      </c>
      <c r="J5" s="44">
        <v>7</v>
      </c>
      <c r="K5" s="44"/>
      <c r="L5" s="44"/>
      <c r="M5" s="44">
        <v>47</v>
      </c>
      <c r="N5" s="44">
        <v>4.57</v>
      </c>
      <c r="O5" s="44">
        <v>197</v>
      </c>
      <c r="P5" s="44">
        <v>457</v>
      </c>
      <c r="Q5" s="44">
        <v>0.56299999999999994</v>
      </c>
      <c r="R5" s="44">
        <v>4.999999888241291E-3</v>
      </c>
      <c r="S5" s="44">
        <v>3.1</v>
      </c>
      <c r="T5" s="44"/>
      <c r="U5" s="44"/>
      <c r="V5" s="44">
        <v>0.36</v>
      </c>
      <c r="W5" s="44">
        <v>0.318</v>
      </c>
      <c r="X5" s="44">
        <v>1.52</v>
      </c>
      <c r="Y5" s="44">
        <v>0.48699999999999999</v>
      </c>
      <c r="Z5" s="44">
        <v>184</v>
      </c>
      <c r="AA5" s="44">
        <v>0</v>
      </c>
      <c r="AB5" s="44">
        <v>1</v>
      </c>
      <c r="AC5" s="44">
        <v>14</v>
      </c>
      <c r="AD5" s="44">
        <v>2.44</v>
      </c>
      <c r="AE5" s="44">
        <v>0</v>
      </c>
      <c r="AF5" s="44">
        <v>0</v>
      </c>
      <c r="AG5" s="44">
        <v>0</v>
      </c>
      <c r="AH5" s="44"/>
      <c r="AI5" s="44">
        <v>0.70599999999999996</v>
      </c>
      <c r="AJ5" s="44">
        <v>1.613</v>
      </c>
      <c r="AK5" s="44">
        <v>3.2919999999999998</v>
      </c>
      <c r="AL5" s="44"/>
      <c r="AM5" s="44">
        <v>0</v>
      </c>
      <c r="AN5" s="44"/>
      <c r="AO5" s="44"/>
      <c r="AP5" s="44">
        <v>302</v>
      </c>
    </row>
    <row r="6" spans="1:42" x14ac:dyDescent="0.2">
      <c r="A6" s="44"/>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row>
    <row r="7" spans="1:42" x14ac:dyDescent="0.2">
      <c r="A7" s="44" t="s">
        <v>93</v>
      </c>
      <c r="B7" s="44">
        <v>100</v>
      </c>
      <c r="C7" s="44"/>
      <c r="D7" s="44"/>
      <c r="E7" s="44">
        <v>10.51</v>
      </c>
      <c r="F7" s="44">
        <v>336</v>
      </c>
      <c r="G7" s="44">
        <v>13.05</v>
      </c>
      <c r="H7" s="44">
        <v>2.09</v>
      </c>
      <c r="I7" s="44">
        <v>72.13</v>
      </c>
      <c r="J7" s="44"/>
      <c r="K7" s="44"/>
      <c r="L7" s="44"/>
      <c r="M7" s="44">
        <v>37</v>
      </c>
      <c r="N7" s="44">
        <v>2.57</v>
      </c>
      <c r="O7" s="44">
        <v>130</v>
      </c>
      <c r="P7" s="44">
        <v>358</v>
      </c>
      <c r="Q7" s="44">
        <v>0.33200000000000002</v>
      </c>
      <c r="R7" s="44">
        <v>4.999999888241291E-3</v>
      </c>
      <c r="S7" s="44">
        <v>3.45</v>
      </c>
      <c r="T7" s="44"/>
      <c r="U7" s="44">
        <v>0</v>
      </c>
      <c r="V7" s="44">
        <v>0.41599999999999998</v>
      </c>
      <c r="W7" s="44">
        <v>0.13400000000000001</v>
      </c>
      <c r="X7" s="44">
        <v>1.43</v>
      </c>
      <c r="Y7" s="44">
        <v>0.13800000000000001</v>
      </c>
      <c r="Z7" s="44">
        <v>73</v>
      </c>
      <c r="AA7" s="44">
        <v>0</v>
      </c>
      <c r="AB7" s="44">
        <v>0</v>
      </c>
      <c r="AC7" s="44">
        <v>0</v>
      </c>
      <c r="AD7" s="44">
        <v>0.9</v>
      </c>
      <c r="AE7" s="44">
        <v>0</v>
      </c>
      <c r="AF7" s="44">
        <v>0</v>
      </c>
      <c r="AG7" s="44"/>
      <c r="AH7" s="44"/>
      <c r="AI7" s="44">
        <v>0.36599999999999999</v>
      </c>
      <c r="AJ7" s="44">
        <v>0.21099999999999999</v>
      </c>
      <c r="AK7" s="44">
        <v>0.91300000000000003</v>
      </c>
      <c r="AL7" s="44"/>
      <c r="AM7" s="44">
        <v>0</v>
      </c>
      <c r="AN7" s="44"/>
      <c r="AO7" s="44"/>
      <c r="AP7" s="44">
        <v>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
  <sheetViews>
    <sheetView workbookViewId="0">
      <selection activeCell="E11" sqref="E11"/>
    </sheetView>
  </sheetViews>
  <sheetFormatPr baseColWidth="10" defaultColWidth="8.83203125" defaultRowHeight="15" x14ac:dyDescent="0.2"/>
  <cols>
    <col min="17" max="17" width="10.33203125" customWidth="1"/>
    <col min="18" max="18" width="8.83203125" style="48"/>
  </cols>
  <sheetData>
    <row r="1" spans="1:42" x14ac:dyDescent="0.2">
      <c r="A1" t="str">
        <f>FCT!A1</f>
        <v>usda_code</v>
      </c>
      <c r="B1" t="str">
        <f>FCT!B1</f>
        <v>edible_share</v>
      </c>
      <c r="C1" t="str">
        <f>FCT!C1</f>
        <v>inedible_share</v>
      </c>
      <c r="D1" t="str">
        <f>FCT!D1</f>
        <v>proximates</v>
      </c>
      <c r="E1" t="str">
        <f>FCT!E1</f>
        <v>water_g</v>
      </c>
      <c r="F1" t="str">
        <f>FCT!F1</f>
        <v>energy_kcal</v>
      </c>
      <c r="G1" t="str">
        <f>FCT!G1</f>
        <v>protein_g</v>
      </c>
      <c r="H1" t="str">
        <f>FCT!H1</f>
        <v>fat_g</v>
      </c>
      <c r="I1" t="str">
        <f>FCT!I1</f>
        <v>carbohydrate_g</v>
      </c>
      <c r="J1" t="str">
        <f>FCT!J1</f>
        <v>totalfiber_g</v>
      </c>
      <c r="K1" t="str">
        <f>FCT!K1</f>
        <v>sugar_g</v>
      </c>
      <c r="L1" t="str">
        <f>FCT!L1</f>
        <v>minerals</v>
      </c>
      <c r="M1" t="str">
        <f>FCT!M1</f>
        <v>calcium_mg</v>
      </c>
      <c r="N1" t="str">
        <f>FCT!N1</f>
        <v>iron_mg</v>
      </c>
      <c r="O1" t="str">
        <f>FCT!O1</f>
        <v>magnesium_mg</v>
      </c>
      <c r="P1" t="str">
        <f>FCT!P1</f>
        <v>phosphorus_mg</v>
      </c>
      <c r="Q1" t="str">
        <f>FCT!Q1</f>
        <v>potassium_g</v>
      </c>
      <c r="R1" s="48" t="str">
        <f>FCT!R1</f>
        <v>sodium_g</v>
      </c>
      <c r="S1" t="str">
        <f>FCT!S1</f>
        <v>zinc_mg</v>
      </c>
      <c r="T1" t="str">
        <f>FCT!T1</f>
        <v>vitamins</v>
      </c>
      <c r="U1" t="str">
        <f>FCT!U1</f>
        <v>vit_c_mg</v>
      </c>
      <c r="V1" t="str">
        <f>FCT!V1</f>
        <v>thiamin_mg</v>
      </c>
      <c r="W1" t="str">
        <f>FCT!W1</f>
        <v>riboflavin_mg</v>
      </c>
      <c r="X1" t="str">
        <f>FCT!X1</f>
        <v>niacin_mg</v>
      </c>
      <c r="Y1" t="str">
        <f>FCT!Y1</f>
        <v>vit_b6_mg</v>
      </c>
      <c r="Z1" t="str">
        <f>FCT!Z1</f>
        <v>folate_µg</v>
      </c>
      <c r="AA1" t="str">
        <f>FCT!AA1</f>
        <v>vit_b12_µg</v>
      </c>
      <c r="AB1" t="str">
        <f>FCT!AB1</f>
        <v>vit_a_rae_µg</v>
      </c>
      <c r="AC1" t="str">
        <f>FCT!AC1</f>
        <v>vit_a_IU</v>
      </c>
      <c r="AD1" t="str">
        <f>FCT!AD1</f>
        <v>vit_e_mg</v>
      </c>
      <c r="AE1" t="str">
        <f>FCT!AE1</f>
        <v>vit_d_µg</v>
      </c>
      <c r="AF1" t="str">
        <f>FCT!AF1</f>
        <v>vit_d_IU</v>
      </c>
      <c r="AG1" t="str">
        <f>FCT!AG1</f>
        <v>vit_k_µg</v>
      </c>
      <c r="AH1" t="str">
        <f>FCT!AH1</f>
        <v>lipids</v>
      </c>
      <c r="AI1" t="str">
        <f>FCT!AI1</f>
        <v>ft_acds_tot_sat_g</v>
      </c>
      <c r="AJ1" t="str">
        <f>FCT!AJ1</f>
        <v>ft_acds_mono_unsat_g</v>
      </c>
      <c r="AK1" t="str">
        <f>FCT!AK1</f>
        <v>ft_acds_plyunst_g</v>
      </c>
      <c r="AL1" t="str">
        <f>FCT!AL1</f>
        <v>ft_acds_tot_trans_g</v>
      </c>
      <c r="AM1" t="str">
        <f>FCT!AM1</f>
        <v>cholesterol_mg</v>
      </c>
      <c r="AN1" t="str">
        <f>FCT!AN1</f>
        <v>other</v>
      </c>
      <c r="AO1" t="str">
        <f>FCT!AO1</f>
        <v>caffeine_mg</v>
      </c>
    </row>
    <row r="2" spans="1:42" x14ac:dyDescent="0.2">
      <c r="A2" t="str">
        <f>FCT!A2</f>
        <v>20062</v>
      </c>
      <c r="B2" s="45">
        <f>cocer!$AA2*FCT!B2</f>
        <v>44.331032326479239</v>
      </c>
      <c r="C2" s="45">
        <f>cocer!$AA2*FCT!C2</f>
        <v>0</v>
      </c>
      <c r="D2" s="45">
        <f>cocer!$AA2*FCT!D2</f>
        <v>0</v>
      </c>
      <c r="E2" s="45">
        <f>cocer!$AA2*FCT!E2</f>
        <v>4.6990894266067995</v>
      </c>
      <c r="F2" s="45">
        <f>cocer!$AA2*FCT!F2</f>
        <v>149.83888926349982</v>
      </c>
      <c r="G2" s="45">
        <f>cocer!$AA2*FCT!G2</f>
        <v>4.5838287425579534</v>
      </c>
      <c r="H2" s="45">
        <f>cocer!$AA2*FCT!H2</f>
        <v>0.72259582692161162</v>
      </c>
      <c r="I2" s="45">
        <f>cocer!$AA2*FCT!I2</f>
        <v>33.629521122867153</v>
      </c>
      <c r="J2" s="45">
        <f>cocer!$AA2*FCT!J2</f>
        <v>6.6939858812983655</v>
      </c>
      <c r="K2" s="45">
        <f>cocer!$AA2*FCT!K2</f>
        <v>0.43444411679949657</v>
      </c>
      <c r="L2" s="45">
        <f>cocer!$AA2*FCT!L2</f>
        <v>0</v>
      </c>
      <c r="M2" s="45">
        <f>cocer!$AA2*FCT!M2</f>
        <v>10.639447758355018</v>
      </c>
      <c r="N2" s="45">
        <f>cocer!$AA2*FCT!N2</f>
        <v>1.1659061501864041</v>
      </c>
      <c r="O2" s="45">
        <f>cocer!$AA2*FCT!O2</f>
        <v>48.764135559127169</v>
      </c>
      <c r="P2" s="45">
        <f>cocer!$AA2*FCT!P2</f>
        <v>147.17902732391107</v>
      </c>
      <c r="Q2" s="45">
        <f>cocer!$AA2*FCT!Q2</f>
        <v>0.22608826486504413</v>
      </c>
      <c r="R2" s="48">
        <f>cocer!$AA2*FCT!R2</f>
        <v>8.8662068864180587E-4</v>
      </c>
      <c r="S2" s="45">
        <f>cocer!$AA2*FCT!S2</f>
        <v>1.1747723566516999</v>
      </c>
      <c r="T2" s="45">
        <f>cocer!$AA2*FCT!T2</f>
        <v>0</v>
      </c>
      <c r="U2" s="45">
        <f>cocer!$AA2*FCT!U2</f>
        <v>0</v>
      </c>
      <c r="V2" s="45">
        <f>cocer!$AA2*FCT!V2</f>
        <v>0.14008606215167441</v>
      </c>
      <c r="W2" s="45">
        <f>cocer!$AA2*FCT!W2</f>
        <v>0.1112708911394629</v>
      </c>
      <c r="X2" s="45">
        <f>cocer!$AA2*FCT!X2</f>
        <v>1.8929350803406635</v>
      </c>
      <c r="Y2" s="45">
        <f>cocer!$AA2*FCT!Y2</f>
        <v>0.13033323503984898</v>
      </c>
      <c r="Z2" s="45">
        <f>cocer!$AA2*FCT!Z2</f>
        <v>16.84579228406211</v>
      </c>
      <c r="AA2" s="45">
        <f>cocer!$AA2*FCT!AA2</f>
        <v>0</v>
      </c>
      <c r="AB2" s="45">
        <f>cocer!$AA2*FCT!AB2</f>
        <v>0.44331032326479242</v>
      </c>
      <c r="AC2" s="45">
        <f>cocer!$AA2*FCT!AC2</f>
        <v>4.8764135559127162</v>
      </c>
      <c r="AD2" s="45">
        <f>cocer!$AA2*FCT!AD2</f>
        <v>0.37681377477507355</v>
      </c>
      <c r="AE2" s="45">
        <f>cocer!$AA2*FCT!AE2</f>
        <v>0</v>
      </c>
      <c r="AF2" s="45">
        <f>cocer!$AA2*FCT!AF2</f>
        <v>0</v>
      </c>
      <c r="AG2" s="45">
        <f>cocer!$AA2*FCT!AG2</f>
        <v>2.6155309072622752</v>
      </c>
      <c r="AH2" s="45">
        <f>cocer!$AA2*FCT!AH2</f>
        <v>0</v>
      </c>
      <c r="AI2" s="45">
        <f>cocer!$AA2*FCT!AI2</f>
        <v>8.7332133683164115E-2</v>
      </c>
      <c r="AJ2" s="45">
        <f>cocer!$AA2*FCT!AJ2</f>
        <v>9.2208547239076816E-2</v>
      </c>
      <c r="AK2" s="45">
        <f>cocer!$AA2*FCT!AK2</f>
        <v>0.34001901794409578</v>
      </c>
      <c r="AL2" s="45">
        <f>cocer!$AA2*FCT!AL2</f>
        <v>0</v>
      </c>
      <c r="AM2" s="45">
        <f>cocer!$AA2*FCT!AM2</f>
        <v>0</v>
      </c>
      <c r="AN2" s="45">
        <f>cocer!$AA2*FCT!AN2</f>
        <v>0</v>
      </c>
      <c r="AO2" s="45">
        <f>cocer!$AA2*FCT!AO2</f>
        <v>0</v>
      </c>
      <c r="AP2" s="45"/>
    </row>
    <row r="3" spans="1:42" x14ac:dyDescent="0.2">
      <c r="A3" t="str">
        <f>FCT!A3</f>
        <v>20038</v>
      </c>
      <c r="B3" s="45">
        <f>cocer!$AA3*FCT!B3</f>
        <v>30.830928138806808</v>
      </c>
      <c r="C3" s="45">
        <f>cocer!AA3*FCT!C3</f>
        <v>0</v>
      </c>
      <c r="D3" s="45">
        <f>cocer!AA3*FCT!D3</f>
        <v>0</v>
      </c>
      <c r="E3" s="45">
        <f>cocer!AA3*FCT!E3</f>
        <v>2.5343022930099197</v>
      </c>
      <c r="F3" s="45">
        <f>cocer!AA3*FCT!F3</f>
        <v>119.93231045995847</v>
      </c>
      <c r="G3" s="45">
        <f>cocer!AA3*FCT!G3</f>
        <v>5.2073437626444701</v>
      </c>
      <c r="H3" s="45">
        <f>cocer!$AA3*FCT!H3</f>
        <v>2.1273340415776696</v>
      </c>
      <c r="I3" s="45">
        <f>cocer!$AA3*FCT!I3</f>
        <v>20.43165607758727</v>
      </c>
      <c r="J3" s="45">
        <f>cocer!$AA3*FCT!J3</f>
        <v>3.2680783827135214</v>
      </c>
      <c r="K3" s="45">
        <f>cocer!$AA3*FCT!K3</f>
        <v>0</v>
      </c>
      <c r="L3" s="45">
        <f>cocer!$AA3*FCT!L3</f>
        <v>0</v>
      </c>
      <c r="M3" s="45">
        <f>cocer!$AA3*FCT!M3</f>
        <v>16.648701194955677</v>
      </c>
      <c r="N3" s="45">
        <f>cocer!$AA3*FCT!N3</f>
        <v>1.4552198081516812</v>
      </c>
      <c r="O3" s="45">
        <f>cocer!$AA3*FCT!O3</f>
        <v>54.570742805688049</v>
      </c>
      <c r="P3" s="45">
        <f>cocer!$AA3*FCT!P3</f>
        <v>161.2457541659596</v>
      </c>
      <c r="Q3" s="45">
        <f>cocer!$AA3*FCT!Q3</f>
        <v>0.1322646817154812</v>
      </c>
      <c r="R3" s="48">
        <f>cocer!$AA3*FCT!R3</f>
        <v>6.1661859206394625E-4</v>
      </c>
      <c r="S3" s="45">
        <f>cocer!$AA3*FCT!S3</f>
        <v>1.2239878471106302</v>
      </c>
      <c r="T3" s="45">
        <f>cocer!$AA3*FCT!T3</f>
        <v>0</v>
      </c>
      <c r="U3" s="45">
        <f>cocer!$AA3*FCT!U3</f>
        <v>0</v>
      </c>
      <c r="V3" s="45">
        <f>cocer!$AA3*FCT!V3</f>
        <v>0.23523998169909593</v>
      </c>
      <c r="W3" s="45">
        <f>cocer!$AA3*FCT!W3</f>
        <v>4.2854990112941464E-2</v>
      </c>
      <c r="X3" s="45">
        <f>cocer!$AA3*FCT!X3</f>
        <v>0.29628521941393338</v>
      </c>
      <c r="Y3" s="45">
        <f>cocer!$AA3*FCT!Y3</f>
        <v>3.6688804485180096E-2</v>
      </c>
      <c r="Z3" s="45">
        <f>cocer!$AA3*FCT!Z3</f>
        <v>17.265319757731813</v>
      </c>
      <c r="AA3" s="45">
        <f>cocer!$AA3*FCT!AA3</f>
        <v>0</v>
      </c>
      <c r="AB3" s="45">
        <f>cocer!$AA3*FCT!AB3</f>
        <v>0</v>
      </c>
      <c r="AC3" s="45">
        <f>cocer!$AA3*FCT!AC3</f>
        <v>0</v>
      </c>
      <c r="AD3" s="45">
        <f>cocer!$AA3*FCT!AD3</f>
        <v>0</v>
      </c>
      <c r="AE3" s="45">
        <f>cocer!$AA3*FCT!AE3</f>
        <v>0</v>
      </c>
      <c r="AF3" s="45">
        <f>cocer!$AA3*FCT!AF3</f>
        <v>0</v>
      </c>
      <c r="AG3" s="45">
        <f>cocer!$AA3*FCT!AG3</f>
        <v>0</v>
      </c>
      <c r="AH3" s="45">
        <f>cocer!$AA3*FCT!AH3</f>
        <v>0</v>
      </c>
      <c r="AI3" s="45">
        <f>cocer!$AA3*FCT!AI3</f>
        <v>0.37521239544927887</v>
      </c>
      <c r="AJ3" s="45">
        <f>cocer!$AA3*FCT!AJ3</f>
        <v>0.67149761486321224</v>
      </c>
      <c r="AK3" s="45">
        <f>cocer!$AA3*FCT!AK3</f>
        <v>0.7815640283187526</v>
      </c>
      <c r="AL3" s="45">
        <f>cocer!$AA3*FCT!AL3</f>
        <v>0</v>
      </c>
      <c r="AM3" s="45">
        <f>cocer!$AA3*FCT!AM3</f>
        <v>0</v>
      </c>
      <c r="AN3" s="45">
        <f>cocer!$AA3*FCT!AN3</f>
        <v>0</v>
      </c>
      <c r="AO3" s="45">
        <f>cocer!$AA3*FCT!AO3</f>
        <v>0</v>
      </c>
    </row>
    <row r="4" spans="1:42" x14ac:dyDescent="0.2">
      <c r="A4" t="str">
        <f>FCT!A4</f>
        <v>20008</v>
      </c>
      <c r="B4" s="45">
        <f>cocer!$AA4*FCT!B4</f>
        <v>3.6476990866286663</v>
      </c>
      <c r="C4" s="45">
        <f>cocer!AA4*FCT!C4</f>
        <v>0</v>
      </c>
      <c r="D4" s="45">
        <f>cocer!AA4*FCT!D4</f>
        <v>0</v>
      </c>
      <c r="E4" s="45">
        <f>cocer!AA4*FCT!E4</f>
        <v>0.35565066094629494</v>
      </c>
      <c r="F4" s="45">
        <f>cocer!AA4*FCT!F4</f>
        <v>12.511607867136325</v>
      </c>
      <c r="G4" s="45">
        <f>cocer!AA4*FCT!G4</f>
        <v>0.48332012897829824</v>
      </c>
      <c r="H4" s="45">
        <f>cocer!$AA4*FCT!H4</f>
        <v>0.12402176894537464</v>
      </c>
      <c r="I4" s="45">
        <f>cocer!$AA4*FCT!I4</f>
        <v>2.6081048469394963</v>
      </c>
      <c r="J4" s="45">
        <f>cocer!$AA4*FCT!J4</f>
        <v>0.36476990866286663</v>
      </c>
      <c r="K4" s="45">
        <f>cocer!$AA4*FCT!K4</f>
        <v>0</v>
      </c>
      <c r="L4" s="45">
        <f>cocer!$AA4*FCT!L4</f>
        <v>0</v>
      </c>
      <c r="M4" s="45">
        <f>cocer!$AA4*FCT!M4</f>
        <v>0.65658583559315986</v>
      </c>
      <c r="N4" s="45">
        <f>cocer!$AA4*FCT!N4</f>
        <v>8.0249379905830656E-2</v>
      </c>
      <c r="O4" s="45">
        <f>cocer!$AA4*FCT!O4</f>
        <v>8.4261848901122196</v>
      </c>
      <c r="P4" s="45">
        <f>cocer!$AA4*FCT!P4</f>
        <v>12.657515830601472</v>
      </c>
      <c r="Q4" s="45">
        <f>cocer!$AA4*FCT!Q4</f>
        <v>1.6779415798491865E-2</v>
      </c>
      <c r="R4" s="48">
        <f>cocer!$AA4*FCT!R4</f>
        <v>3.6476992598850757E-5</v>
      </c>
      <c r="S4" s="45">
        <f>cocer!$AA4*FCT!S4</f>
        <v>8.754477807908799E-2</v>
      </c>
      <c r="T4" s="45">
        <f>cocer!$AA4*FCT!T4</f>
        <v>0</v>
      </c>
      <c r="U4" s="45">
        <f>cocer!$AA4*FCT!U4</f>
        <v>0</v>
      </c>
      <c r="V4" s="45">
        <f>cocer!$AA4*FCT!V4</f>
        <v>3.6841760774949531E-3</v>
      </c>
      <c r="W4" s="45">
        <f>cocer!$AA4*FCT!W4</f>
        <v>1.5502721118171831E-2</v>
      </c>
      <c r="X4" s="45">
        <f>cocer!$AA4*FCT!X4</f>
        <v>0.25606847588133236</v>
      </c>
      <c r="Y4" s="45">
        <f>cocer!$AA4*FCT!Y4</f>
        <v>7.6601680819201982E-3</v>
      </c>
      <c r="Z4" s="45">
        <f>cocer!$AA4*FCT!Z4</f>
        <v>1.0943097259885999</v>
      </c>
      <c r="AA4" s="45">
        <f>cocer!$AA4*FCT!AA4</f>
        <v>0</v>
      </c>
      <c r="AB4" s="45">
        <f>cocer!$AA4*FCT!AB4</f>
        <v>0</v>
      </c>
      <c r="AC4" s="45">
        <f>cocer!$AA4*FCT!AC4</f>
        <v>0</v>
      </c>
      <c r="AD4" s="45">
        <f>cocer!$AA4*FCT!AD4</f>
        <v>0</v>
      </c>
      <c r="AE4" s="45">
        <f>cocer!$AA4*FCT!AE4</f>
        <v>0</v>
      </c>
      <c r="AF4" s="45">
        <f>cocer!$AA4*FCT!AF4</f>
        <v>0</v>
      </c>
      <c r="AG4" s="45">
        <f>cocer!$AA4*FCT!AG4</f>
        <v>0</v>
      </c>
      <c r="AH4" s="45">
        <f>cocer!$AA4*FCT!AH4</f>
        <v>0</v>
      </c>
      <c r="AI4" s="45">
        <f>cocer!$AA4*FCT!AI4</f>
        <v>2.7029450231918415E-2</v>
      </c>
      <c r="AJ4" s="45">
        <f>cocer!$AA4*FCT!AJ4</f>
        <v>3.7936070500938127E-2</v>
      </c>
      <c r="AK4" s="45">
        <f>cocer!$AA4*FCT!AK4</f>
        <v>3.7899593510071841E-2</v>
      </c>
      <c r="AL4" s="45">
        <f>cocer!$AA4*FCT!AL4</f>
        <v>0</v>
      </c>
      <c r="AM4" s="45">
        <f>cocer!$AA4*FCT!AM4</f>
        <v>0</v>
      </c>
      <c r="AN4" s="45">
        <f>cocer!$AA4*FCT!AN4</f>
        <v>0</v>
      </c>
      <c r="AO4" s="45">
        <f>cocer!$AA4*FCT!AO4</f>
        <v>0</v>
      </c>
    </row>
    <row r="5" spans="1:42" x14ac:dyDescent="0.2">
      <c r="A5" t="str">
        <f>FCT!A5</f>
        <v>20035</v>
      </c>
      <c r="B5" s="45">
        <f>cocer!$AA5*FCT!B5</f>
        <v>0.13070209011197806</v>
      </c>
      <c r="C5" s="45">
        <f>cocer!AA5*FCT!C5</f>
        <v>0</v>
      </c>
      <c r="D5" s="45">
        <f>cocer!AA5*FCT!D5</f>
        <v>0</v>
      </c>
      <c r="E5" s="45">
        <f>cocer!AA5*FCT!E5</f>
        <v>1.7357237566870687E-2</v>
      </c>
      <c r="F5" s="45">
        <f>cocer!AA5*FCT!F5</f>
        <v>0.48098369161207927</v>
      </c>
      <c r="G5" s="45">
        <f>cocer!AA5*FCT!G5</f>
        <v>1.8455135123811302E-2</v>
      </c>
      <c r="H5" s="45">
        <f>cocer!$AA5*FCT!H5</f>
        <v>7.9336168697970687E-3</v>
      </c>
      <c r="I5" s="45">
        <f>cocer!$AA5*FCT!I5</f>
        <v>8.3858461015845126E-2</v>
      </c>
      <c r="J5" s="45">
        <f>cocer!$AA5*FCT!J5</f>
        <v>9.1491463078384652E-3</v>
      </c>
      <c r="K5" s="45">
        <f>cocer!$AA5*FCT!K5</f>
        <v>0</v>
      </c>
      <c r="L5" s="45">
        <f>cocer!$AA5*FCT!L5</f>
        <v>0</v>
      </c>
      <c r="M5" s="45">
        <f>cocer!$AA5*FCT!M5</f>
        <v>6.142998235262969E-2</v>
      </c>
      <c r="N5" s="45">
        <f>cocer!$AA5*FCT!N5</f>
        <v>5.9730855181173983E-3</v>
      </c>
      <c r="O5" s="45">
        <f>cocer!$AA5*FCT!O5</f>
        <v>0.25748311752059677</v>
      </c>
      <c r="P5" s="45">
        <f>cocer!$AA5*FCT!P5</f>
        <v>0.59730855181173981</v>
      </c>
      <c r="Q5" s="45">
        <f>cocer!$AA5*FCT!Q5</f>
        <v>7.3585276733043644E-4</v>
      </c>
      <c r="R5" s="48">
        <f>cocer!$AA5*FCT!R5</f>
        <v>6.535104359527935E-6</v>
      </c>
      <c r="S5" s="45">
        <f>cocer!$AA5*FCT!S5</f>
        <v>4.0517647934713201E-3</v>
      </c>
      <c r="T5" s="45">
        <f>cocer!$AA5*FCT!T5</f>
        <v>0</v>
      </c>
      <c r="U5" s="45">
        <f>cocer!$AA5*FCT!U5</f>
        <v>0</v>
      </c>
      <c r="V5" s="45">
        <f>cocer!$AA5*FCT!V5</f>
        <v>4.7052752440312101E-4</v>
      </c>
      <c r="W5" s="45">
        <f>cocer!$AA5*FCT!W5</f>
        <v>4.1563264655609028E-4</v>
      </c>
      <c r="X5" s="45">
        <f>cocer!$AA5*FCT!X5</f>
        <v>1.9866717697020666E-3</v>
      </c>
      <c r="Y5" s="45">
        <f>cocer!$AA5*FCT!Y5</f>
        <v>6.3651917884533318E-4</v>
      </c>
      <c r="Z5" s="45">
        <f>cocer!$AA5*FCT!Z5</f>
        <v>0.24049184580603963</v>
      </c>
      <c r="AA5" s="45">
        <f>cocer!$AA5*FCT!AA5</f>
        <v>0</v>
      </c>
      <c r="AB5" s="45">
        <f>cocer!$AA5*FCT!AB5</f>
        <v>1.3070209011197807E-3</v>
      </c>
      <c r="AC5" s="45">
        <f>cocer!$AA5*FCT!AC5</f>
        <v>1.829829261567693E-2</v>
      </c>
      <c r="AD5" s="45">
        <f>cocer!$AA5*FCT!AD5</f>
        <v>3.1891309987322649E-3</v>
      </c>
      <c r="AE5" s="45">
        <f>cocer!$AA5*FCT!AE5</f>
        <v>0</v>
      </c>
      <c r="AF5" s="45">
        <f>cocer!$AA5*FCT!AF5</f>
        <v>0</v>
      </c>
      <c r="AG5" s="45">
        <f>cocer!$AA5*FCT!AG5</f>
        <v>0</v>
      </c>
      <c r="AH5" s="45">
        <f>cocer!$AA5*FCT!AH5</f>
        <v>0</v>
      </c>
      <c r="AI5" s="45">
        <f>cocer!$AA5*FCT!AI5</f>
        <v>9.2275675619056508E-4</v>
      </c>
      <c r="AJ5" s="45">
        <f>cocer!$AA5*FCT!AJ5</f>
        <v>2.1082247135062061E-3</v>
      </c>
      <c r="AK5" s="45">
        <f>cocer!$AA5*FCT!AK5</f>
        <v>4.302712806486318E-3</v>
      </c>
      <c r="AL5" s="45">
        <f>cocer!$AA5*FCT!AL5</f>
        <v>0</v>
      </c>
      <c r="AM5" s="45">
        <f>cocer!$AA5*FCT!AM5</f>
        <v>0</v>
      </c>
      <c r="AN5" s="45">
        <f>cocer!$AA5*FCT!AN5</f>
        <v>0</v>
      </c>
      <c r="AO5" s="45">
        <f>cocer!$AA5*FCT!AO5</f>
        <v>0</v>
      </c>
    </row>
    <row r="6" spans="1:42" x14ac:dyDescent="0.2">
      <c r="A6">
        <f>FCT!A6</f>
        <v>0</v>
      </c>
      <c r="B6" s="45">
        <f>cocer!$AA6*FCT!B6</f>
        <v>0</v>
      </c>
      <c r="C6" s="45">
        <f>cocer!AA6*FCT!C6</f>
        <v>0</v>
      </c>
      <c r="D6" s="45">
        <f>cocer!AA6*FCT!D6</f>
        <v>0</v>
      </c>
      <c r="E6" s="45">
        <f>cocer!AA6*FCT!E6</f>
        <v>0</v>
      </c>
      <c r="F6" s="45">
        <f>cocer!AA6*FCT!F6</f>
        <v>0</v>
      </c>
      <c r="G6" s="45">
        <f>cocer!AA6*FCT!G6</f>
        <v>0</v>
      </c>
      <c r="H6" s="45">
        <f>cocer!$AA6*FCT!H6</f>
        <v>0</v>
      </c>
      <c r="I6" s="45">
        <f>cocer!$AA6*FCT!I6</f>
        <v>0</v>
      </c>
      <c r="J6" s="45">
        <f>cocer!$AA6*FCT!J6</f>
        <v>0</v>
      </c>
      <c r="K6" s="45">
        <f>cocer!$AA6*FCT!K6</f>
        <v>0</v>
      </c>
      <c r="L6" s="45">
        <f>cocer!$AA6*FCT!L6</f>
        <v>0</v>
      </c>
      <c r="M6" s="45">
        <f>cocer!$AA6*FCT!M6</f>
        <v>0</v>
      </c>
      <c r="N6" s="45">
        <f>cocer!$AA6*FCT!N6</f>
        <v>0</v>
      </c>
      <c r="O6" s="45">
        <f>cocer!$AA6*FCT!O6</f>
        <v>0</v>
      </c>
      <c r="P6" s="45">
        <f>cocer!$AA6*FCT!P6</f>
        <v>0</v>
      </c>
      <c r="Q6" s="45">
        <f>cocer!$AA6*FCT!Q6</f>
        <v>0</v>
      </c>
      <c r="R6" s="48">
        <f>cocer!$AA6*FCT!R6</f>
        <v>0</v>
      </c>
      <c r="S6" s="45">
        <f>cocer!$AA6*FCT!S6</f>
        <v>0</v>
      </c>
      <c r="T6" s="45">
        <f>cocer!$AA6*FCT!T6</f>
        <v>0</v>
      </c>
      <c r="U6" s="45">
        <f>cocer!$AA6*FCT!U6</f>
        <v>0</v>
      </c>
      <c r="V6" s="45">
        <f>cocer!$AA6*FCT!V6</f>
        <v>0</v>
      </c>
      <c r="W6" s="45">
        <f>cocer!$AA6*FCT!W6</f>
        <v>0</v>
      </c>
      <c r="X6" s="45">
        <f>cocer!$AA6*FCT!X6</f>
        <v>0</v>
      </c>
      <c r="Y6" s="45">
        <f>cocer!$AA6*FCT!Y6</f>
        <v>0</v>
      </c>
      <c r="Z6" s="45">
        <f>cocer!$AA6*FCT!Z6</f>
        <v>0</v>
      </c>
      <c r="AA6" s="45">
        <f>cocer!$AA6*FCT!AA6</f>
        <v>0</v>
      </c>
      <c r="AB6" s="45">
        <f>cocer!$AA6*FCT!AB6</f>
        <v>0</v>
      </c>
      <c r="AC6" s="45">
        <f>cocer!$AA6*FCT!AC6</f>
        <v>0</v>
      </c>
      <c r="AD6" s="45">
        <f>cocer!$AA6*FCT!AD6</f>
        <v>0</v>
      </c>
      <c r="AE6" s="45">
        <f>cocer!$AA6*FCT!AE6</f>
        <v>0</v>
      </c>
      <c r="AF6" s="45">
        <f>cocer!$AA6*FCT!AF6</f>
        <v>0</v>
      </c>
      <c r="AG6" s="45">
        <f>cocer!$AA6*FCT!AG6</f>
        <v>0</v>
      </c>
      <c r="AH6" s="45">
        <f>cocer!$AA6*FCT!AH6</f>
        <v>0</v>
      </c>
      <c r="AI6" s="45">
        <f>cocer!$AA6*FCT!AI6</f>
        <v>0</v>
      </c>
      <c r="AJ6" s="45">
        <f>cocer!$AA6*FCT!AJ6</f>
        <v>0</v>
      </c>
      <c r="AK6" s="45">
        <f>cocer!$AA6*FCT!AK6</f>
        <v>0</v>
      </c>
      <c r="AL6" s="45">
        <f>cocer!$AA6*FCT!AL6</f>
        <v>0</v>
      </c>
      <c r="AM6" s="45">
        <f>cocer!$AA6*FCT!AM6</f>
        <v>0</v>
      </c>
      <c r="AN6" s="45">
        <f>cocer!$AA6*FCT!AN6</f>
        <v>0</v>
      </c>
      <c r="AO6" s="45">
        <f>cocer!$AA6*FCT!AO6</f>
        <v>0</v>
      </c>
    </row>
    <row r="7" spans="1:42" x14ac:dyDescent="0.2">
      <c r="A7" t="str">
        <f>FCT!A7</f>
        <v>20069</v>
      </c>
      <c r="B7" s="45">
        <f>cocer!$AA7*FCT!B7</f>
        <v>21.059638357973292</v>
      </c>
      <c r="C7" s="45">
        <f>cocer!AA7*FCT!C7</f>
        <v>0</v>
      </c>
      <c r="D7" s="45">
        <f>cocer!AA7*FCT!D7</f>
        <v>0</v>
      </c>
      <c r="E7" s="45">
        <f>cocer!AA7*FCT!E7</f>
        <v>2.2133679914229929</v>
      </c>
      <c r="F7" s="45">
        <f>cocer!AA7*FCT!F7</f>
        <v>70.760384882790248</v>
      </c>
      <c r="G7" s="45">
        <f>cocer!AA7*FCT!G7</f>
        <v>2.7482828057155144</v>
      </c>
      <c r="H7" s="45">
        <f>cocer!$AA7*FCT!H7</f>
        <v>0.44014644168164174</v>
      </c>
      <c r="I7" s="45">
        <f>cocer!$AA7*FCT!I7</f>
        <v>15.190317147606134</v>
      </c>
      <c r="J7" s="45">
        <f>cocer!$AA7*FCT!J7</f>
        <v>0</v>
      </c>
      <c r="K7" s="45">
        <f>cocer!$AA7*FCT!K7</f>
        <v>0</v>
      </c>
      <c r="L7" s="45">
        <f>cocer!$AA7*FCT!L7</f>
        <v>0</v>
      </c>
      <c r="M7" s="45">
        <f>cocer!$AA7*FCT!M7</f>
        <v>7.7920661924501173</v>
      </c>
      <c r="N7" s="45">
        <f>cocer!$AA7*FCT!N7</f>
        <v>0.54123270579991356</v>
      </c>
      <c r="O7" s="45">
        <f>cocer!$AA7*FCT!O7</f>
        <v>27.377529865365275</v>
      </c>
      <c r="P7" s="45">
        <f>cocer!$AA7*FCT!P7</f>
        <v>75.393505321544382</v>
      </c>
      <c r="Q7" s="45">
        <f>cocer!$AA7*FCT!Q7</f>
        <v>6.991799934847133E-2</v>
      </c>
      <c r="R7" s="48">
        <f>cocer!$AA7*FCT!R7</f>
        <v>1.0529818943626845E-3</v>
      </c>
      <c r="S7" s="45">
        <f>cocer!$AA7*FCT!S7</f>
        <v>0.7265575233500785</v>
      </c>
      <c r="T7" s="45">
        <f>cocer!$AA7*FCT!T7</f>
        <v>0</v>
      </c>
      <c r="U7" s="45">
        <f>cocer!$AA7*FCT!U7</f>
        <v>0</v>
      </c>
      <c r="V7" s="45">
        <f>cocer!$AA7*FCT!V7</f>
        <v>8.7608095569168876E-2</v>
      </c>
      <c r="W7" s="45">
        <f>cocer!$AA7*FCT!W7</f>
        <v>2.8219915399684211E-2</v>
      </c>
      <c r="X7" s="45">
        <f>cocer!$AA7*FCT!X7</f>
        <v>0.30115282851901803</v>
      </c>
      <c r="Y7" s="45">
        <f>cocer!$AA7*FCT!Y7</f>
        <v>2.9062300934003141E-2</v>
      </c>
      <c r="Z7" s="45">
        <f>cocer!$AA7*FCT!Z7</f>
        <v>15.373536001320502</v>
      </c>
      <c r="AA7" s="45">
        <f>cocer!$AA7*FCT!AA7</f>
        <v>0</v>
      </c>
      <c r="AB7" s="45">
        <f>cocer!$AA7*FCT!AB7</f>
        <v>0</v>
      </c>
      <c r="AC7" s="45">
        <f>cocer!$AA7*FCT!AC7</f>
        <v>0</v>
      </c>
      <c r="AD7" s="45">
        <f>cocer!$AA7*FCT!AD7</f>
        <v>0.18953674522175962</v>
      </c>
      <c r="AE7" s="45">
        <f>cocer!$AA7*FCT!AE7</f>
        <v>0</v>
      </c>
      <c r="AF7" s="45">
        <f>cocer!$AA7*FCT!AF7</f>
        <v>0</v>
      </c>
      <c r="AG7" s="45">
        <f>cocer!$AA7*FCT!AG7</f>
        <v>0</v>
      </c>
      <c r="AH7" s="45">
        <f>cocer!$AA7*FCT!AH7</f>
        <v>0</v>
      </c>
      <c r="AI7" s="45">
        <f>cocer!$AA7*FCT!AI7</f>
        <v>7.7078276390182235E-2</v>
      </c>
      <c r="AJ7" s="45">
        <f>cocer!$AA7*FCT!AJ7</f>
        <v>4.4435836935323637E-2</v>
      </c>
      <c r="AK7" s="45">
        <f>cocer!$AA7*FCT!AK7</f>
        <v>0.19227449820829615</v>
      </c>
      <c r="AL7" s="45">
        <f>cocer!$AA7*FCT!AL7</f>
        <v>0</v>
      </c>
      <c r="AM7" s="45">
        <f>cocer!$AA7*FCT!AM7</f>
        <v>0</v>
      </c>
      <c r="AN7" s="45">
        <f>cocer!$AA7*FCT!AN7</f>
        <v>0</v>
      </c>
      <c r="AO7" s="45">
        <f>cocer!$AA7*FCT!AO7</f>
        <v>0</v>
      </c>
    </row>
    <row r="8" spans="1:42" x14ac:dyDescent="0.2">
      <c r="A8">
        <f>FCT!A8</f>
        <v>0</v>
      </c>
      <c r="B8" s="45">
        <f>cocer!$AA8*FCT!B8</f>
        <v>0</v>
      </c>
      <c r="C8" s="45">
        <f>cocer!AA8*FCT!C8</f>
        <v>0</v>
      </c>
      <c r="D8" s="45">
        <f>cocer!AA8*FCT!D8</f>
        <v>0</v>
      </c>
      <c r="E8" s="45">
        <f>cocer!AA8*FCT!E8</f>
        <v>0</v>
      </c>
      <c r="F8" s="45">
        <f>cocer!AA8*FCT!F8</f>
        <v>0</v>
      </c>
      <c r="G8" s="45">
        <f>cocer!AA8*FCT!G8</f>
        <v>0</v>
      </c>
      <c r="H8" s="45">
        <f>cocer!$AA8*FCT!H8</f>
        <v>0</v>
      </c>
      <c r="I8" s="45">
        <f>cocer!$AA8*FCT!I8</f>
        <v>0</v>
      </c>
      <c r="J8" s="45">
        <f>cocer!$AA8*FCT!J8</f>
        <v>0</v>
      </c>
      <c r="K8" s="45">
        <f>cocer!$AA8*FCT!K8</f>
        <v>0</v>
      </c>
      <c r="L8" s="45">
        <f>cocer!$AA8*FCT!L8</f>
        <v>0</v>
      </c>
      <c r="M8" s="45">
        <f>cocer!$AA8*FCT!M8</f>
        <v>0</v>
      </c>
      <c r="N8" s="45">
        <f>cocer!$AA8*FCT!N8</f>
        <v>0</v>
      </c>
      <c r="O8" s="45">
        <f>cocer!$AA8*FCT!O8</f>
        <v>0</v>
      </c>
      <c r="P8" s="45">
        <f>cocer!$AA8*FCT!P8</f>
        <v>0</v>
      </c>
      <c r="Q8" s="45">
        <f>cocer!$AA8*FCT!Q8</f>
        <v>0</v>
      </c>
      <c r="R8" s="48">
        <f>cocer!$AA8*FCT!R8</f>
        <v>0</v>
      </c>
      <c r="S8" s="45">
        <f>cocer!$AA8*FCT!S8</f>
        <v>0</v>
      </c>
      <c r="T8" s="45">
        <f>cocer!$AA8*FCT!T8</f>
        <v>0</v>
      </c>
      <c r="U8" s="45">
        <f>cocer!$AA8*FCT!U8</f>
        <v>0</v>
      </c>
      <c r="V8" s="45">
        <f>cocer!$AA8*FCT!V8</f>
        <v>0</v>
      </c>
      <c r="W8" s="45">
        <f>cocer!$AA8*FCT!W8</f>
        <v>0</v>
      </c>
      <c r="X8" s="45">
        <f>cocer!$AA8*FCT!X8</f>
        <v>0</v>
      </c>
      <c r="Y8" s="45">
        <f>cocer!$AA8*FCT!Y8</f>
        <v>0</v>
      </c>
      <c r="Z8" s="45">
        <f>cocer!$AA8*FCT!Z8</f>
        <v>0</v>
      </c>
      <c r="AA8" s="45">
        <f>cocer!$AA8*FCT!AA8</f>
        <v>0</v>
      </c>
      <c r="AB8" s="45">
        <f>cocer!$AA8*FCT!AB8</f>
        <v>0</v>
      </c>
      <c r="AC8" s="45">
        <f>cocer!$AA8*FCT!AC8</f>
        <v>0</v>
      </c>
      <c r="AD8" s="45">
        <f>cocer!$AA8*FCT!AD8</f>
        <v>0</v>
      </c>
      <c r="AE8" s="45">
        <f>cocer!$AA8*FCT!AE8</f>
        <v>0</v>
      </c>
      <c r="AF8" s="45">
        <f>cocer!$AA8*FCT!AF8</f>
        <v>0</v>
      </c>
      <c r="AG8" s="45">
        <f>cocer!$AA8*FCT!AG8</f>
        <v>0</v>
      </c>
      <c r="AH8" s="45">
        <f>cocer!$AA8*FCT!AH8</f>
        <v>0</v>
      </c>
      <c r="AI8" s="45">
        <f>cocer!$AA8*FCT!AI8</f>
        <v>0</v>
      </c>
      <c r="AJ8" s="45">
        <f>cocer!$AA8*FCT!AJ8</f>
        <v>0</v>
      </c>
      <c r="AK8" s="45">
        <f>cocer!$AA8*FCT!AK8</f>
        <v>0</v>
      </c>
      <c r="AL8" s="45">
        <f>cocer!$AA8*FCT!AL8</f>
        <v>0</v>
      </c>
      <c r="AM8" s="45">
        <f>cocer!$AA8*FCT!AM8</f>
        <v>0</v>
      </c>
      <c r="AN8" s="45">
        <f>cocer!$AA8*FCT!AN8</f>
        <v>0</v>
      </c>
      <c r="AO8" s="45">
        <f>cocer!$AA8*FCT!AO8</f>
        <v>0</v>
      </c>
    </row>
    <row r="9" spans="1:42" x14ac:dyDescent="0.2">
      <c r="A9">
        <f>FCT!A9</f>
        <v>0</v>
      </c>
      <c r="B9" s="45">
        <f>cocer!$AA9*FCT!B9</f>
        <v>0</v>
      </c>
      <c r="C9" s="45">
        <f>cocer!AA9*FCT!C9</f>
        <v>0</v>
      </c>
      <c r="D9" s="45">
        <f>cocer!AA9*FCT!D9</f>
        <v>0</v>
      </c>
      <c r="E9" s="45">
        <f>cocer!AA9*FCT!E9</f>
        <v>0</v>
      </c>
      <c r="F9" s="45">
        <f>cocer!AA9*FCT!F9</f>
        <v>0</v>
      </c>
      <c r="G9" s="45">
        <f>cocer!AA9*FCT!G9</f>
        <v>0</v>
      </c>
      <c r="H9" s="45">
        <f>cocer!$AA9*FCT!H9</f>
        <v>0</v>
      </c>
      <c r="I9" s="45">
        <f>cocer!$AA9*FCT!I9</f>
        <v>0</v>
      </c>
      <c r="J9" s="45">
        <f>cocer!$AA9*FCT!J9</f>
        <v>0</v>
      </c>
      <c r="K9" s="45">
        <f>cocer!$AA9*FCT!K9</f>
        <v>0</v>
      </c>
      <c r="L9" s="45">
        <f>cocer!$AA9*FCT!L9</f>
        <v>0</v>
      </c>
      <c r="M9" s="45">
        <f>cocer!$AA9*FCT!M9</f>
        <v>0</v>
      </c>
      <c r="N9" s="45">
        <f>cocer!$AA9*FCT!N9</f>
        <v>0</v>
      </c>
      <c r="O9" s="45">
        <f>cocer!$AA9*FCT!O9</f>
        <v>0</v>
      </c>
      <c r="P9" s="45">
        <f>cocer!$AA9*FCT!P9</f>
        <v>0</v>
      </c>
      <c r="Q9" s="45">
        <f>cocer!$AA9*FCT!Q9</f>
        <v>0</v>
      </c>
      <c r="R9" s="48">
        <f>cocer!$AA9*FCT!R9</f>
        <v>0</v>
      </c>
      <c r="S9" s="45">
        <f>cocer!$AA9*FCT!S9</f>
        <v>0</v>
      </c>
      <c r="T9" s="45">
        <f>cocer!$AA9*FCT!T9</f>
        <v>0</v>
      </c>
      <c r="U9" s="45">
        <f>cocer!$AA9*FCT!U9</f>
        <v>0</v>
      </c>
      <c r="V9" s="45">
        <f>cocer!$AA9*FCT!V9</f>
        <v>0</v>
      </c>
      <c r="W9" s="45">
        <f>cocer!$AA9*FCT!W9</f>
        <v>0</v>
      </c>
      <c r="X9" s="45">
        <f>cocer!$AA9*FCT!X9</f>
        <v>0</v>
      </c>
      <c r="Y9" s="45">
        <f>cocer!$AA9*FCT!Y9</f>
        <v>0</v>
      </c>
      <c r="Z9" s="45">
        <f>cocer!$AA9*FCT!Z9</f>
        <v>0</v>
      </c>
      <c r="AA9" s="45">
        <f>cocer!$AA9*FCT!AA9</f>
        <v>0</v>
      </c>
      <c r="AB9" s="45">
        <f>cocer!$AA9*FCT!AB9</f>
        <v>0</v>
      </c>
      <c r="AC9" s="45">
        <f>cocer!$AA9*FCT!AC9</f>
        <v>0</v>
      </c>
      <c r="AD9" s="45">
        <f>cocer!$AA9*FCT!AD9</f>
        <v>0</v>
      </c>
      <c r="AE9" s="45">
        <f>cocer!$AA9*FCT!AE9</f>
        <v>0</v>
      </c>
      <c r="AF9" s="45">
        <f>cocer!$AA9*FCT!AF9</f>
        <v>0</v>
      </c>
      <c r="AG9" s="45">
        <f>cocer!$AA9*FCT!AG9</f>
        <v>0</v>
      </c>
      <c r="AH9" s="45">
        <f>cocer!$AA9*FCT!AH9</f>
        <v>0</v>
      </c>
      <c r="AI9" s="45">
        <f>cocer!$AA9*FCT!AI9</f>
        <v>0</v>
      </c>
      <c r="AJ9" s="45">
        <f>cocer!$AA9*FCT!AJ9</f>
        <v>0</v>
      </c>
      <c r="AK9" s="45">
        <f>cocer!$AA9*FCT!AK9</f>
        <v>0</v>
      </c>
      <c r="AL9" s="45">
        <f>cocer!$AA9*FCT!AL9</f>
        <v>0</v>
      </c>
      <c r="AM9" s="45">
        <f>cocer!$AA9*FCT!AM9</f>
        <v>0</v>
      </c>
      <c r="AN9" s="45">
        <f>cocer!$AA9*FCT!AN9</f>
        <v>0</v>
      </c>
      <c r="AO9" s="45">
        <f>cocer!$AA9*FCT!AO9</f>
        <v>0</v>
      </c>
    </row>
    <row r="10" spans="1:42" x14ac:dyDescent="0.2">
      <c r="A10">
        <f>FCT!A10</f>
        <v>0</v>
      </c>
      <c r="B10" s="45">
        <f>cocer!$AA10*FCT!B10</f>
        <v>0</v>
      </c>
      <c r="C10" s="45">
        <f>cocer!AA10*FCT!C10</f>
        <v>0</v>
      </c>
      <c r="D10" s="45">
        <f>cocer!AA10*FCT!D10</f>
        <v>0</v>
      </c>
      <c r="E10" s="45">
        <f>cocer!AA10*FCT!E10</f>
        <v>0</v>
      </c>
      <c r="F10" s="45">
        <f>cocer!AA10*FCT!F10</f>
        <v>0</v>
      </c>
      <c r="G10" s="45">
        <f>cocer!AA10*FCT!G10</f>
        <v>0</v>
      </c>
      <c r="H10" s="45">
        <f>cocer!$AA10*FCT!H10</f>
        <v>0</v>
      </c>
      <c r="I10" s="45">
        <f>cocer!$AA10*FCT!I10</f>
        <v>0</v>
      </c>
      <c r="J10" s="45">
        <f>cocer!$AA10*FCT!J10</f>
        <v>0</v>
      </c>
      <c r="K10" s="45">
        <f>cocer!$AA10*FCT!K10</f>
        <v>0</v>
      </c>
      <c r="L10" s="45">
        <f>cocer!$AA10*FCT!L10</f>
        <v>0</v>
      </c>
      <c r="M10" s="45">
        <f>cocer!$AA10*FCT!M10</f>
        <v>0</v>
      </c>
      <c r="N10" s="45">
        <f>cocer!$AA10*FCT!N10</f>
        <v>0</v>
      </c>
      <c r="O10" s="45">
        <f>cocer!$AA10*FCT!O10</f>
        <v>0</v>
      </c>
      <c r="P10" s="45">
        <f>cocer!$AA10*FCT!P10</f>
        <v>0</v>
      </c>
      <c r="Q10" s="45">
        <f>cocer!$AA10*FCT!Q10</f>
        <v>0</v>
      </c>
      <c r="R10" s="48">
        <f>cocer!$AA10*FCT!R10</f>
        <v>0</v>
      </c>
      <c r="S10" s="45">
        <f>cocer!$AA10*FCT!S10</f>
        <v>0</v>
      </c>
      <c r="T10" s="45">
        <f>cocer!$AA10*FCT!T10</f>
        <v>0</v>
      </c>
      <c r="U10" s="45">
        <f>cocer!$AA10*FCT!U10</f>
        <v>0</v>
      </c>
      <c r="V10" s="45">
        <f>cocer!$AA10*FCT!V10</f>
        <v>0</v>
      </c>
      <c r="W10" s="45">
        <f>cocer!$AA10*FCT!W10</f>
        <v>0</v>
      </c>
      <c r="X10" s="45">
        <f>cocer!$AA10*FCT!X10</f>
        <v>0</v>
      </c>
      <c r="Y10" s="45">
        <f>cocer!$AA10*FCT!Y10</f>
        <v>0</v>
      </c>
      <c r="Z10" s="45">
        <f>cocer!$AA10*FCT!Z10</f>
        <v>0</v>
      </c>
      <c r="AA10" s="45">
        <f>cocer!$AA10*FCT!AA10</f>
        <v>0</v>
      </c>
      <c r="AB10" s="45">
        <f>cocer!$AA10*FCT!AB10</f>
        <v>0</v>
      </c>
      <c r="AC10" s="45">
        <f>cocer!$AA10*FCT!AC10</f>
        <v>0</v>
      </c>
      <c r="AD10" s="45">
        <f>cocer!$AA10*FCT!AD10</f>
        <v>0</v>
      </c>
      <c r="AE10" s="45">
        <f>cocer!$AA10*FCT!AE10</f>
        <v>0</v>
      </c>
      <c r="AF10" s="45">
        <f>cocer!$AA10*FCT!AF10</f>
        <v>0</v>
      </c>
      <c r="AG10" s="45">
        <f>cocer!$AA10*FCT!AG10</f>
        <v>0</v>
      </c>
      <c r="AH10" s="45">
        <f>cocer!$AA10*FCT!AH10</f>
        <v>0</v>
      </c>
      <c r="AI10" s="45">
        <f>cocer!$AA10*FCT!AI10</f>
        <v>0</v>
      </c>
      <c r="AJ10" s="45">
        <f>cocer!$AA10*FCT!AJ10</f>
        <v>0</v>
      </c>
      <c r="AK10" s="45">
        <f>cocer!$AA10*FCT!AK10</f>
        <v>0</v>
      </c>
      <c r="AL10" s="45">
        <f>cocer!$AA10*FCT!AL10</f>
        <v>0</v>
      </c>
      <c r="AM10" s="45">
        <f>cocer!$AA10*FCT!AM10</f>
        <v>0</v>
      </c>
      <c r="AN10" s="45">
        <f>cocer!$AA10*FCT!AN10</f>
        <v>0</v>
      </c>
      <c r="AO10" s="45">
        <f>cocer!$AA10*FCT!AO10</f>
        <v>0</v>
      </c>
    </row>
    <row r="11" spans="1:42" x14ac:dyDescent="0.2">
      <c r="A11" s="46" t="s">
        <v>94</v>
      </c>
      <c r="B11" s="47">
        <f>SUM(B2:B10)</f>
        <v>99.999999999999972</v>
      </c>
      <c r="C11" s="47">
        <f t="shared" ref="C11:AO11" si="0">SUM(C2:C10)</f>
        <v>0</v>
      </c>
      <c r="D11" s="47">
        <f t="shared" si="0"/>
        <v>0</v>
      </c>
      <c r="E11" s="47">
        <f t="shared" si="0"/>
        <v>9.8197676095528781</v>
      </c>
      <c r="F11" s="47">
        <f t="shared" si="0"/>
        <v>353.5241761649969</v>
      </c>
      <c r="G11" s="47">
        <f t="shared" si="0"/>
        <v>13.041230575020048</v>
      </c>
      <c r="H11" s="47">
        <f t="shared" si="0"/>
        <v>3.4220316959960946</v>
      </c>
      <c r="I11" s="47">
        <f t="shared" si="0"/>
        <v>71.943457656015894</v>
      </c>
      <c r="J11" s="47">
        <f t="shared" si="0"/>
        <v>10.33598331898259</v>
      </c>
      <c r="K11" s="47">
        <f t="shared" si="0"/>
        <v>0.43444411679949657</v>
      </c>
      <c r="L11" s="47">
        <f t="shared" si="0"/>
        <v>0</v>
      </c>
      <c r="M11" s="47">
        <f t="shared" si="0"/>
        <v>35.798230963706601</v>
      </c>
      <c r="N11" s="47">
        <f t="shared" si="0"/>
        <v>3.2485811295619471</v>
      </c>
      <c r="O11" s="47">
        <f t="shared" si="0"/>
        <v>139.3960762378133</v>
      </c>
      <c r="P11" s="47">
        <f t="shared" si="0"/>
        <v>397.07311119382825</v>
      </c>
      <c r="Q11" s="47">
        <f t="shared" si="0"/>
        <v>0.44578621449481892</v>
      </c>
      <c r="R11" s="49">
        <f t="shared" si="0"/>
        <v>2.5992332720268154E-3</v>
      </c>
      <c r="S11" s="47">
        <f t="shared" si="0"/>
        <v>3.2169142699849678</v>
      </c>
      <c r="T11" s="47">
        <f t="shared" si="0"/>
        <v>0</v>
      </c>
      <c r="U11" s="47">
        <f t="shared" si="0"/>
        <v>0</v>
      </c>
      <c r="V11" s="47">
        <f t="shared" si="0"/>
        <v>0.46708884302183729</v>
      </c>
      <c r="W11" s="47">
        <f t="shared" si="0"/>
        <v>0.1982641504168165</v>
      </c>
      <c r="X11" s="47">
        <f t="shared" si="0"/>
        <v>2.7484282759246494</v>
      </c>
      <c r="Y11" s="47">
        <f t="shared" si="0"/>
        <v>0.20438102771979774</v>
      </c>
      <c r="Z11" s="47">
        <f t="shared" si="0"/>
        <v>50.819449614909068</v>
      </c>
      <c r="AA11" s="47">
        <f t="shared" si="0"/>
        <v>0</v>
      </c>
      <c r="AB11" s="47">
        <f t="shared" si="0"/>
        <v>0.4446173441659122</v>
      </c>
      <c r="AC11" s="47">
        <f t="shared" si="0"/>
        <v>4.8947118485283934</v>
      </c>
      <c r="AD11" s="47">
        <f t="shared" si="0"/>
        <v>0.56953965099556547</v>
      </c>
      <c r="AE11" s="47">
        <f t="shared" si="0"/>
        <v>0</v>
      </c>
      <c r="AF11" s="47">
        <f t="shared" si="0"/>
        <v>0</v>
      </c>
      <c r="AG11" s="47">
        <f t="shared" si="0"/>
        <v>2.6155309072622752</v>
      </c>
      <c r="AH11" s="47">
        <f t="shared" si="0"/>
        <v>0</v>
      </c>
      <c r="AI11" s="47">
        <f t="shared" si="0"/>
        <v>0.56757501251073428</v>
      </c>
      <c r="AJ11" s="47">
        <f t="shared" si="0"/>
        <v>0.84818629425205705</v>
      </c>
      <c r="AK11" s="47">
        <f t="shared" si="0"/>
        <v>1.3560598507877029</v>
      </c>
      <c r="AL11" s="47">
        <f t="shared" si="0"/>
        <v>0</v>
      </c>
      <c r="AM11" s="47">
        <f t="shared" si="0"/>
        <v>0</v>
      </c>
      <c r="AN11" s="47">
        <f t="shared" si="0"/>
        <v>0</v>
      </c>
      <c r="AO11" s="47">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cocer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2016-06-11T17:47:11Z</dcterms:modified>
</cp:coreProperties>
</file>