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Projects\Windows\SteamVR-Undistort\"/>
    </mc:Choice>
  </mc:AlternateContent>
  <xr:revisionPtr revIDLastSave="0" documentId="13_ncr:1_{9E7E7841-D346-4001-9F47-0CD3825A84B5}" xr6:coauthVersionLast="36" xr6:coauthVersionMax="36" xr10:uidLastSave="{00000000-0000-0000-0000-000000000000}"/>
  <bookViews>
    <workbookView xWindow="0" yWindow="0" windowWidth="21570" windowHeight="8100" xr2:uid="{6DC6B09A-E7DA-49A2-B7A4-0C67EEFD1649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D7" i="1"/>
  <c r="D6" i="1"/>
  <c r="C7" i="1"/>
  <c r="B6" i="1"/>
  <c r="B5" i="1"/>
  <c r="E8" i="1"/>
  <c r="D8" i="1"/>
  <c r="P46" i="1"/>
  <c r="P45" i="1"/>
  <c r="E44" i="1"/>
  <c r="E45" i="1"/>
  <c r="E35" i="1"/>
  <c r="E34" i="1"/>
  <c r="E42" i="1"/>
  <c r="E41" i="1"/>
  <c r="K31" i="1"/>
  <c r="H18" i="1"/>
  <c r="H19" i="1"/>
  <c r="N54" i="1" l="1"/>
  <c r="N53" i="1"/>
  <c r="I54" i="1" l="1"/>
  <c r="I53" i="1"/>
  <c r="H53" i="1"/>
  <c r="O18" i="1"/>
  <c r="O17" i="1"/>
  <c r="H21" i="1"/>
  <c r="H20" i="1"/>
  <c r="K58" i="1"/>
  <c r="M54" i="1"/>
  <c r="M53" i="1"/>
  <c r="M52" i="1"/>
  <c r="M51" i="1"/>
  <c r="H54" i="1"/>
  <c r="H52" i="1"/>
  <c r="H51" i="1"/>
  <c r="M18" i="1"/>
  <c r="M20" i="1" s="1"/>
  <c r="M19" i="1"/>
  <c r="M21" i="1" s="1"/>
  <c r="H22" i="1" l="1"/>
  <c r="H23" i="1" s="1"/>
  <c r="H24" i="1" s="1"/>
  <c r="H25" i="1"/>
  <c r="H26" i="1" s="1"/>
  <c r="H27" i="1" s="1"/>
  <c r="M25" i="1"/>
  <c r="M26" i="1" s="1"/>
  <c r="M27" i="1" s="1"/>
  <c r="M22" i="1"/>
  <c r="M23" i="1" s="1"/>
  <c r="M24" i="1" s="1"/>
</calcChain>
</file>

<file path=xl/sharedStrings.xml><?xml version="1.0" encoding="utf-8"?>
<sst xmlns="http://schemas.openxmlformats.org/spreadsheetml/2006/main" count="145" uniqueCount="68">
  <si>
    <t>width</t>
  </si>
  <si>
    <t>height</t>
  </si>
  <si>
    <t>Left EyeToHead</t>
  </si>
  <si>
    <t>Right EyeToHead</t>
  </si>
  <si>
    <t>HeadPose</t>
  </si>
  <si>
    <t>X Left</t>
  </si>
  <si>
    <t>Y Left</t>
  </si>
  <si>
    <t>X Right</t>
  </si>
  <si>
    <t>Y Right</t>
  </si>
  <si>
    <t>Z Left</t>
  </si>
  <si>
    <t>IPD</t>
  </si>
  <si>
    <t>2/(R-L)</t>
  </si>
  <si>
    <t>2/(B-T)</t>
  </si>
  <si>
    <t>R+L</t>
  </si>
  <si>
    <t>(R+L)/(R-L)</t>
  </si>
  <si>
    <t>(B+T)/(B-T)</t>
  </si>
  <si>
    <t>-F/(F-N)</t>
  </si>
  <si>
    <t>-F*N/(F-N)</t>
  </si>
  <si>
    <t>N</t>
  </si>
  <si>
    <t>F</t>
  </si>
  <si>
    <t>R-L</t>
  </si>
  <si>
    <t>B-T</t>
  </si>
  <si>
    <t>B+T</t>
  </si>
  <si>
    <t>2L</t>
  </si>
  <si>
    <t>2T</t>
  </si>
  <si>
    <t>R</t>
  </si>
  <si>
    <t>L</t>
  </si>
  <si>
    <t>T</t>
  </si>
  <si>
    <t>B</t>
  </si>
  <si>
    <t>-2cx/w + 1</t>
  </si>
  <si>
    <t>2cy/h - 1</t>
  </si>
  <si>
    <t>undistort_r2_cutoff</t>
  </si>
  <si>
    <t>(+/-)IPD/2</t>
  </si>
  <si>
    <t>lens_separation</t>
  </si>
  <si>
    <t>grow_for_undistort</t>
  </si>
  <si>
    <t>w</t>
  </si>
  <si>
    <t>h</t>
  </si>
  <si>
    <t>cx</t>
  </si>
  <si>
    <t>cy</t>
  </si>
  <si>
    <t>posX</t>
  </si>
  <si>
    <t>posY</t>
  </si>
  <si>
    <t>posZ</t>
  </si>
  <si>
    <t>rot</t>
  </si>
  <si>
    <t>Left Intrinsics</t>
  </si>
  <si>
    <t>Left Extrinsics</t>
  </si>
  <si>
    <t>Right Intrinsics</t>
  </si>
  <si>
    <t>Right Extrinsics</t>
  </si>
  <si>
    <t>Right Projection</t>
  </si>
  <si>
    <t>Left Projection</t>
  </si>
  <si>
    <t>fx</t>
  </si>
  <si>
    <t>fy</t>
  </si>
  <si>
    <t>2fy/h</t>
  </si>
  <si>
    <t>2fx/w</t>
  </si>
  <si>
    <t>CenterX</t>
  </si>
  <si>
    <t>CenterY</t>
  </si>
  <si>
    <t>FocalX</t>
  </si>
  <si>
    <t>FocalY</t>
  </si>
  <si>
    <t>c1</t>
  </si>
  <si>
    <t>c2</t>
  </si>
  <si>
    <t>c3</t>
  </si>
  <si>
    <t>LEFT</t>
  </si>
  <si>
    <t>Grow</t>
  </si>
  <si>
    <t>CutOff</t>
  </si>
  <si>
    <t>RIGHT</t>
  </si>
  <si>
    <t>Red</t>
  </si>
  <si>
    <t>Green</t>
  </si>
  <si>
    <t>Blue</t>
  </si>
  <si>
    <t>Adjust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</si>
</sst>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2" borderId="1" xfId="0" quotePrefix="1" applyFill="1" applyBorder="1"/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3" borderId="1" xfId="0" applyFill="1" applyBorder="1"/>
    <xf numFmtId="0" fontId="0" fillId="3" borderId="1" xfId="0" quotePrefix="1" applyFill="1" applyBorder="1"/>
    <xf numFmtId="0" fontId="1" fillId="0" borderId="0" xfId="0" applyFont="1" applyFill="1" applyBorder="1" applyAlignment="1">
      <alignment vertical="center" wrapText="1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0" fontId="0" fillId="0" borderId="0" xfId="0" applyFill="1"/>
    <xf numFmtId="0" fontId="1" fillId="0" borderId="0" xfId="0" applyFont="1" applyFill="1"/>
    <xf numFmtId="0" fontId="1" fillId="0" borderId="0" xfId="0" applyFont="1" applyBorder="1"/>
    <xf numFmtId="0" fontId="0" fillId="5" borderId="1" xfId="0" applyFill="1" applyBorder="1" applyAlignment="1">
      <alignment vertical="center" wrapText="1"/>
    </xf>
    <xf numFmtId="0" fontId="0" fillId="7" borderId="1" xfId="0" applyFill="1" applyBorder="1"/>
    <xf numFmtId="0" fontId="1" fillId="0" borderId="1" xfId="0" applyFont="1" applyBorder="1"/>
    <xf numFmtId="0" fontId="0" fillId="0" borderId="0" xfId="0" applyFill="1" applyBorder="1"/>
    <xf numFmtId="0" fontId="0" fillId="7" borderId="3" xfId="0" applyFill="1" applyBorder="1"/>
    <xf numFmtId="0" fontId="1" fillId="0" borderId="0" xfId="0" applyFont="1" applyFill="1" applyBorder="1"/>
    <xf numFmtId="0" fontId="0" fillId="7" borderId="2" xfId="0" applyFill="1" applyBorder="1"/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wrapText="1"/>
    </xf>
    <xf numFmtId="0" fontId="0" fillId="0" borderId="0" xfId="0" applyAlignment="1"/>
    <xf numFmtId="0" fontId="0" fillId="0" borderId="1" xfId="0" applyBorder="1" applyAlignment="1"/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0" xfId="0" applyFill="1" applyBorder="1" applyAlignment="1"/>
    <xf numFmtId="0" fontId="0" fillId="12" borderId="1" xfId="0" applyFill="1" applyBorder="1" applyAlignment="1">
      <alignment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3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vertical="center"/>
    </xf>
    <xf numFmtId="0" fontId="0" fillId="13" borderId="1" xfId="0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11" borderId="0" xfId="0" applyFill="1" applyBorder="1" applyAlignment="1"/>
    <xf numFmtId="0" fontId="0" fillId="11" borderId="0" xfId="0" applyFill="1" applyBorder="1"/>
    <xf numFmtId="0" fontId="0" fillId="13" borderId="3" xfId="0" applyFill="1" applyBorder="1" applyAlignment="1">
      <alignment horizontal="left" vertical="center"/>
    </xf>
    <xf numFmtId="0" fontId="0" fillId="13" borderId="3" xfId="0" applyFill="1" applyBorder="1" applyAlignment="1">
      <alignment horizontal="left" vertical="center"/>
    </xf>
    <xf numFmtId="0" fontId="0" fillId="13" borderId="3" xfId="0" applyFill="1" applyBorder="1" applyAlignment="1">
      <alignment vertical="center"/>
    </xf>
    <xf numFmtId="0" fontId="0" fillId="13" borderId="4" xfId="0" applyFill="1" applyBorder="1" applyAlignment="1">
      <alignment horizontal="left" vertical="center"/>
    </xf>
    <xf numFmtId="0" fontId="0" fillId="13" borderId="4" xfId="0" applyFill="1" applyBorder="1" applyAlignment="1">
      <alignment horizontal="center"/>
    </xf>
    <xf numFmtId="0" fontId="0" fillId="13" borderId="4" xfId="0" applyFill="1" applyBorder="1" applyAlignment="1">
      <alignment vertical="center"/>
    </xf>
    <xf numFmtId="0" fontId="0" fillId="2" borderId="1" xfId="0" applyFill="1" applyBorder="1" applyAlignment="1">
      <alignment horizontal="left"/>
    </xf>
    <xf numFmtId="0" fontId="0" fillId="11" borderId="1" xfId="0" applyFill="1" applyBorder="1" applyAlignment="1"/>
    <xf numFmtId="0" fontId="0" fillId="11" borderId="0" xfId="0" applyFill="1"/>
    <xf numFmtId="0" fontId="0" fillId="11" borderId="0" xfId="0" applyFill="1" applyBorder="1" applyAlignment="1">
      <alignment horizontal="center"/>
    </xf>
    <xf numFmtId="0" fontId="0" fillId="11" borderId="0" xfId="0" applyFill="1" applyAlignment="1"/>
    <xf numFmtId="0" fontId="0" fillId="11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7B1EB-79F9-4052-A890-3A2B4DC96661}">
  <dimension ref="A1:T67"/>
  <sheetViews>
    <sheetView tabSelected="1" zoomScale="85" zoomScaleNormal="85" workbookViewId="0">
      <selection activeCell="J60" sqref="J60"/>
    </sheetView>
  </sheetViews>
  <sheetFormatPr defaultRowHeight="15" x14ac:dyDescent="0.25"/>
  <cols>
    <col min="2" max="2" width="11.5703125" customWidth="1"/>
    <col min="3" max="3" width="10.7109375" customWidth="1"/>
    <col min="4" max="4" width="11.28515625" customWidth="1"/>
    <col min="5" max="5" width="11.42578125" customWidth="1"/>
    <col min="7" max="7" width="13.140625" customWidth="1"/>
    <col min="8" max="8" width="14.140625" customWidth="1"/>
    <col min="9" max="9" width="13.5703125" customWidth="1"/>
    <col min="10" max="10" width="13.42578125" customWidth="1"/>
    <col min="11" max="11" width="15.28515625" customWidth="1"/>
    <col min="12" max="12" width="15.5703125" customWidth="1"/>
    <col min="13" max="13" width="15.7109375" customWidth="1"/>
    <col min="14" max="14" width="12.7109375" customWidth="1"/>
    <col min="15" max="15" width="13" customWidth="1"/>
    <col min="16" max="16" width="13.28515625" customWidth="1"/>
    <col min="17" max="17" width="12.140625" customWidth="1"/>
    <col min="18" max="18" width="13" customWidth="1"/>
    <col min="19" max="19" width="12.7109375" customWidth="1"/>
    <col min="20" max="20" width="13.28515625" customWidth="1"/>
  </cols>
  <sheetData>
    <row r="1" spans="1:20" x14ac:dyDescent="0.25">
      <c r="A1" s="20" t="s">
        <v>0</v>
      </c>
      <c r="B1" s="3">
        <v>2138</v>
      </c>
      <c r="D1" s="20" t="s">
        <v>33</v>
      </c>
      <c r="E1" s="3">
        <v>6.2194719910621601E-2</v>
      </c>
    </row>
    <row r="2" spans="1:20" x14ac:dyDescent="0.25">
      <c r="A2" s="20" t="s">
        <v>1</v>
      </c>
      <c r="B2" s="3">
        <v>2376</v>
      </c>
    </row>
    <row r="3" spans="1:20" x14ac:dyDescent="0.25">
      <c r="A3" s="2"/>
      <c r="B3" s="2"/>
      <c r="C3" s="2"/>
      <c r="D3" s="2"/>
      <c r="E3" s="2"/>
      <c r="F3" s="2"/>
    </row>
    <row r="5" spans="1:20" ht="30" x14ac:dyDescent="0.25">
      <c r="B5">
        <f>1+H66</f>
        <v>1.600000023841857</v>
      </c>
      <c r="G5" s="10" t="s">
        <v>48</v>
      </c>
      <c r="L5" s="10" t="s">
        <v>47</v>
      </c>
      <c r="Q5" s="16" t="s">
        <v>4</v>
      </c>
    </row>
    <row r="6" spans="1:20" x14ac:dyDescent="0.25">
      <c r="B6" s="28">
        <f>G41/B5</f>
        <v>0.76388887750605672</v>
      </c>
      <c r="C6" s="28">
        <v>0</v>
      </c>
      <c r="D6" s="28">
        <f>I41/B5</f>
        <v>-5.5808996881410548E-2</v>
      </c>
      <c r="E6" s="28">
        <v>0</v>
      </c>
      <c r="G6" s="6">
        <v>0.76388883600000002</v>
      </c>
      <c r="H6" s="6">
        <v>0</v>
      </c>
      <c r="I6" s="6">
        <v>-5.5809017299999999E-2</v>
      </c>
      <c r="J6" s="6">
        <v>0</v>
      </c>
      <c r="L6" s="6">
        <v>0.76388883600000002</v>
      </c>
      <c r="M6" s="6">
        <v>0</v>
      </c>
      <c r="N6" s="6">
        <v>5.7267203900000001E-2</v>
      </c>
      <c r="O6" s="6">
        <v>0</v>
      </c>
      <c r="Q6" s="18">
        <v>0.36015182699999998</v>
      </c>
      <c r="R6" s="18">
        <v>-0.1377844</v>
      </c>
      <c r="S6" s="18">
        <v>-0.92266250000000005</v>
      </c>
      <c r="T6" s="18">
        <v>1.8096249099999999</v>
      </c>
    </row>
    <row r="7" spans="1:20" x14ac:dyDescent="0.25">
      <c r="B7" s="28">
        <v>0</v>
      </c>
      <c r="C7" s="28">
        <f>H42/B5</f>
        <v>0.68749998975545223</v>
      </c>
      <c r="D7" s="28">
        <f>I42/B5</f>
        <v>1.402465838529675E-3</v>
      </c>
      <c r="E7" s="28">
        <v>0</v>
      </c>
      <c r="G7" s="6">
        <v>0</v>
      </c>
      <c r="H7" s="6">
        <v>0.68750005999999997</v>
      </c>
      <c r="I7" s="6">
        <v>1.4024377999999999E-3</v>
      </c>
      <c r="J7" s="6">
        <v>0</v>
      </c>
      <c r="L7" s="6">
        <v>0</v>
      </c>
      <c r="M7" s="6">
        <v>0.68750005999999997</v>
      </c>
      <c r="N7" s="6">
        <v>-4.627094E-3</v>
      </c>
      <c r="O7" s="6">
        <v>0</v>
      </c>
      <c r="Q7" s="18">
        <v>2.2569370000000001E-3</v>
      </c>
      <c r="R7" s="18">
        <v>0.98915863000000004</v>
      </c>
      <c r="S7" s="18">
        <v>-0.14683353900000001</v>
      </c>
      <c r="T7" s="18">
        <v>0.72558940000000005</v>
      </c>
    </row>
    <row r="8" spans="1:20" x14ac:dyDescent="0.25">
      <c r="B8" s="28">
        <v>0</v>
      </c>
      <c r="C8" s="28">
        <v>0</v>
      </c>
      <c r="D8" s="28">
        <f>(0.01+1000)/(0.01-1000)</f>
        <v>-1.0000200002000019</v>
      </c>
      <c r="E8" s="28">
        <f>(1000*0.01)/(0.01-1000)</f>
        <v>-1.000010000100001E-2</v>
      </c>
      <c r="G8" s="6">
        <v>0</v>
      </c>
      <c r="H8" s="6">
        <v>0</v>
      </c>
      <c r="I8" s="6">
        <v>-1.0000100000000001</v>
      </c>
      <c r="J8" s="6">
        <v>-1.00001E-2</v>
      </c>
      <c r="L8" s="6">
        <v>0</v>
      </c>
      <c r="M8" s="6">
        <v>0</v>
      </c>
      <c r="N8" s="6">
        <v>-1.0000100000000001</v>
      </c>
      <c r="O8" s="6">
        <v>-1.00001E-2</v>
      </c>
      <c r="Q8" s="18">
        <v>0.93289095200000005</v>
      </c>
      <c r="R8" s="18">
        <v>5.0799977000000003E-2</v>
      </c>
      <c r="S8" s="18">
        <v>0.35655826299999999</v>
      </c>
      <c r="T8" s="18">
        <v>0.53905179999999997</v>
      </c>
    </row>
    <row r="9" spans="1:20" x14ac:dyDescent="0.25">
      <c r="B9" s="28">
        <v>0</v>
      </c>
      <c r="C9" s="28">
        <v>0</v>
      </c>
      <c r="D9" s="28">
        <v>-1</v>
      </c>
      <c r="E9" s="28">
        <v>0</v>
      </c>
      <c r="G9" s="6">
        <v>0</v>
      </c>
      <c r="H9" s="6">
        <v>0</v>
      </c>
      <c r="I9" s="6">
        <v>-1</v>
      </c>
      <c r="J9" s="6">
        <v>0</v>
      </c>
      <c r="L9" s="6">
        <v>0</v>
      </c>
      <c r="M9" s="6">
        <v>0</v>
      </c>
      <c r="N9" s="6">
        <v>-1</v>
      </c>
      <c r="O9" s="6">
        <v>0</v>
      </c>
    </row>
    <row r="10" spans="1:20" x14ac:dyDescent="0.25">
      <c r="B10" s="27"/>
      <c r="C10" s="27"/>
      <c r="D10" s="27"/>
      <c r="E10" s="27"/>
      <c r="Q10" s="12" t="s">
        <v>42</v>
      </c>
      <c r="R10" s="12" t="s">
        <v>42</v>
      </c>
      <c r="S10" s="12" t="s">
        <v>42</v>
      </c>
      <c r="T10" s="12" t="s">
        <v>39</v>
      </c>
    </row>
    <row r="11" spans="1:20" x14ac:dyDescent="0.25">
      <c r="B11" s="27"/>
      <c r="C11" s="27"/>
      <c r="D11" s="27"/>
      <c r="E11" s="27"/>
      <c r="G11" s="8" t="s">
        <v>11</v>
      </c>
      <c r="H11" s="8">
        <v>0</v>
      </c>
      <c r="I11" s="8" t="s">
        <v>14</v>
      </c>
      <c r="J11" s="8">
        <v>0</v>
      </c>
      <c r="L11" s="8" t="s">
        <v>11</v>
      </c>
      <c r="M11" s="8">
        <v>0</v>
      </c>
      <c r="N11" s="8" t="s">
        <v>14</v>
      </c>
      <c r="O11" s="8">
        <v>0</v>
      </c>
      <c r="Q11" s="12" t="s">
        <v>42</v>
      </c>
      <c r="R11" s="12" t="s">
        <v>42</v>
      </c>
      <c r="S11" s="12" t="s">
        <v>42</v>
      </c>
      <c r="T11" s="12" t="s">
        <v>40</v>
      </c>
    </row>
    <row r="12" spans="1:20" x14ac:dyDescent="0.25">
      <c r="B12" s="27"/>
      <c r="C12" s="27"/>
      <c r="D12" s="27"/>
      <c r="E12" s="27"/>
      <c r="G12" s="8">
        <v>0</v>
      </c>
      <c r="H12" s="8" t="s">
        <v>12</v>
      </c>
      <c r="I12" s="8" t="s">
        <v>15</v>
      </c>
      <c r="J12" s="8">
        <v>0</v>
      </c>
      <c r="L12" s="8">
        <v>0</v>
      </c>
      <c r="M12" s="8" t="s">
        <v>12</v>
      </c>
      <c r="N12" s="8" t="s">
        <v>15</v>
      </c>
      <c r="O12" s="8">
        <v>0</v>
      </c>
      <c r="Q12" s="12" t="s">
        <v>42</v>
      </c>
      <c r="R12" s="12" t="s">
        <v>42</v>
      </c>
      <c r="S12" s="12" t="s">
        <v>42</v>
      </c>
      <c r="T12" s="12" t="s">
        <v>41</v>
      </c>
    </row>
    <row r="13" spans="1:20" x14ac:dyDescent="0.25">
      <c r="B13" s="26"/>
      <c r="C13" s="26"/>
      <c r="D13" s="26"/>
      <c r="E13" s="26"/>
      <c r="G13" s="8">
        <v>0</v>
      </c>
      <c r="H13" s="8">
        <v>0</v>
      </c>
      <c r="I13" s="9" t="s">
        <v>16</v>
      </c>
      <c r="J13" s="9" t="s">
        <v>17</v>
      </c>
      <c r="L13" s="8">
        <v>0</v>
      </c>
      <c r="M13" s="8">
        <v>0</v>
      </c>
      <c r="N13" s="9" t="s">
        <v>16</v>
      </c>
      <c r="O13" s="9" t="s">
        <v>17</v>
      </c>
    </row>
    <row r="14" spans="1:20" x14ac:dyDescent="0.25">
      <c r="B14" s="26"/>
      <c r="C14" s="26"/>
      <c r="D14" s="26"/>
      <c r="E14" s="26"/>
      <c r="G14" s="8">
        <v>0</v>
      </c>
      <c r="H14" s="8">
        <v>0</v>
      </c>
      <c r="I14" s="8">
        <v>-1</v>
      </c>
      <c r="J14" s="8">
        <v>0</v>
      </c>
      <c r="L14" s="8">
        <v>0</v>
      </c>
      <c r="M14" s="8">
        <v>0</v>
      </c>
      <c r="N14" s="8">
        <v>-1</v>
      </c>
      <c r="O14" s="8">
        <v>0</v>
      </c>
    </row>
    <row r="15" spans="1:20" x14ac:dyDescent="0.25">
      <c r="B15" s="26"/>
      <c r="C15" s="26"/>
      <c r="D15" s="26"/>
      <c r="E15" s="26"/>
    </row>
    <row r="16" spans="1:20" x14ac:dyDescent="0.25">
      <c r="B16" s="25"/>
      <c r="C16" s="25"/>
      <c r="D16" s="25"/>
      <c r="E16" s="25"/>
      <c r="G16" s="8" t="s">
        <v>18</v>
      </c>
      <c r="H16" s="8">
        <v>0.01</v>
      </c>
      <c r="I16" s="21"/>
      <c r="L16" s="8" t="s">
        <v>18</v>
      </c>
      <c r="M16" s="8">
        <v>0.01</v>
      </c>
      <c r="N16" s="21"/>
    </row>
    <row r="17" spans="2:15" x14ac:dyDescent="0.25">
      <c r="B17" s="25"/>
      <c r="C17" s="25"/>
      <c r="D17" s="25"/>
      <c r="E17" s="25"/>
      <c r="G17" s="8" t="s">
        <v>19</v>
      </c>
      <c r="H17" s="8">
        <v>1000</v>
      </c>
      <c r="I17" s="21"/>
      <c r="L17" s="8" t="s">
        <v>19</v>
      </c>
      <c r="M17" s="8">
        <v>1000</v>
      </c>
      <c r="N17" s="21"/>
      <c r="O17">
        <f>1/L6</f>
        <v>1.3090909997276095</v>
      </c>
    </row>
    <row r="18" spans="2:15" x14ac:dyDescent="0.25">
      <c r="B18" s="25"/>
      <c r="C18" s="25"/>
      <c r="D18" s="25"/>
      <c r="E18" s="25"/>
      <c r="G18" s="8" t="s">
        <v>20</v>
      </c>
      <c r="H18" s="8">
        <f>2/G6</f>
        <v>2.6181819994552189</v>
      </c>
      <c r="I18" s="21"/>
      <c r="L18" s="8" t="s">
        <v>20</v>
      </c>
      <c r="M18" s="8">
        <f>2/L6</f>
        <v>2.6181819994552189</v>
      </c>
      <c r="N18" s="21"/>
      <c r="O18">
        <f>1/M7</f>
        <v>1.4545453276033169</v>
      </c>
    </row>
    <row r="19" spans="2:15" x14ac:dyDescent="0.25">
      <c r="B19" s="25"/>
      <c r="C19" s="25"/>
      <c r="D19" s="25"/>
      <c r="E19" s="25"/>
      <c r="G19" s="8" t="s">
        <v>21</v>
      </c>
      <c r="H19" s="8">
        <f>2/H7</f>
        <v>2.9090906552066338</v>
      </c>
      <c r="I19" s="21"/>
      <c r="L19" s="8" t="s">
        <v>21</v>
      </c>
      <c r="M19" s="8">
        <f>2/M7</f>
        <v>2.9090906552066338</v>
      </c>
      <c r="N19" s="21"/>
    </row>
    <row r="20" spans="2:15" x14ac:dyDescent="0.25">
      <c r="B20" s="25"/>
      <c r="C20" s="25"/>
      <c r="D20" s="25"/>
      <c r="E20" s="25"/>
      <c r="G20" s="8" t="s">
        <v>13</v>
      </c>
      <c r="H20" s="8">
        <f>I6*H18</f>
        <v>-0.1461181645021449</v>
      </c>
      <c r="I20" s="21"/>
      <c r="L20" s="8" t="s">
        <v>13</v>
      </c>
      <c r="M20" s="8">
        <f>N6*M18</f>
        <v>0.1499359624101117</v>
      </c>
      <c r="N20" s="21"/>
    </row>
    <row r="21" spans="2:15" x14ac:dyDescent="0.25">
      <c r="B21" s="25"/>
      <c r="C21" s="25"/>
      <c r="D21" s="25"/>
      <c r="E21" s="25"/>
      <c r="G21" s="8" t="s">
        <v>22</v>
      </c>
      <c r="H21" s="8">
        <f>I7*H19</f>
        <v>4.0798186984885498E-3</v>
      </c>
      <c r="I21" s="21"/>
      <c r="L21" s="8" t="s">
        <v>22</v>
      </c>
      <c r="M21" s="8">
        <f>N7*M19</f>
        <v>-1.3460635916162684E-2</v>
      </c>
      <c r="N21" s="21"/>
    </row>
    <row r="22" spans="2:15" x14ac:dyDescent="0.25">
      <c r="B22" s="25"/>
      <c r="C22" s="25"/>
      <c r="D22" s="25"/>
      <c r="E22" s="25"/>
      <c r="G22" s="8" t="s">
        <v>23</v>
      </c>
      <c r="H22" s="8">
        <f>H20-H18</f>
        <v>-2.7643001639573637</v>
      </c>
      <c r="I22" s="21"/>
      <c r="L22" s="8" t="s">
        <v>23</v>
      </c>
      <c r="M22" s="8">
        <f>M20-M18</f>
        <v>-2.4682460370451071</v>
      </c>
      <c r="N22" s="21"/>
    </row>
    <row r="23" spans="2:15" x14ac:dyDescent="0.25">
      <c r="B23" s="25"/>
      <c r="C23" s="25"/>
      <c r="D23" s="25"/>
      <c r="E23" s="25"/>
      <c r="G23" s="8" t="s">
        <v>26</v>
      </c>
      <c r="H23" s="8">
        <f>H22/2</f>
        <v>-1.3821500819786818</v>
      </c>
      <c r="I23" s="21"/>
      <c r="L23" s="8" t="s">
        <v>26</v>
      </c>
      <c r="M23" s="8">
        <f>M22/2</f>
        <v>-1.2341230185225536</v>
      </c>
      <c r="N23" s="21"/>
    </row>
    <row r="24" spans="2:15" x14ac:dyDescent="0.25">
      <c r="B24" s="25"/>
      <c r="C24" s="25"/>
      <c r="D24" s="25"/>
      <c r="E24" s="25"/>
      <c r="G24" s="8" t="s">
        <v>25</v>
      </c>
      <c r="H24" s="8">
        <f>H20-H23</f>
        <v>1.2360319174765368</v>
      </c>
      <c r="I24" s="21"/>
      <c r="L24" s="8" t="s">
        <v>25</v>
      </c>
      <c r="M24" s="8">
        <f>M20-M23</f>
        <v>1.3840589809326653</v>
      </c>
      <c r="N24" s="21"/>
    </row>
    <row r="25" spans="2:15" x14ac:dyDescent="0.25">
      <c r="B25" s="25"/>
      <c r="C25" s="25"/>
      <c r="D25" s="25"/>
      <c r="E25" s="25"/>
      <c r="G25" s="8" t="s">
        <v>24</v>
      </c>
      <c r="H25" s="8">
        <f>H21-H19</f>
        <v>-2.9050108365081453</v>
      </c>
      <c r="I25" s="21"/>
      <c r="L25" s="8" t="s">
        <v>24</v>
      </c>
      <c r="M25" s="8">
        <f>M21-M19</f>
        <v>-2.9225512911227964</v>
      </c>
      <c r="N25" s="21"/>
    </row>
    <row r="26" spans="2:15" x14ac:dyDescent="0.25">
      <c r="B26" s="25"/>
      <c r="C26" s="25"/>
      <c r="D26" s="25"/>
      <c r="E26" s="25"/>
      <c r="G26" s="8" t="s">
        <v>27</v>
      </c>
      <c r="H26" s="8">
        <f>H25/2</f>
        <v>-1.4525054182540726</v>
      </c>
      <c r="I26" s="21"/>
      <c r="L26" s="8" t="s">
        <v>27</v>
      </c>
      <c r="M26" s="8">
        <f>M25/2</f>
        <v>-1.4612756455613982</v>
      </c>
      <c r="N26" s="21"/>
    </row>
    <row r="27" spans="2:15" x14ac:dyDescent="0.25">
      <c r="B27" s="25"/>
      <c r="C27" s="25"/>
      <c r="D27" s="25"/>
      <c r="E27" s="25"/>
      <c r="G27" s="8" t="s">
        <v>28</v>
      </c>
      <c r="H27" s="8">
        <f>H21-H26</f>
        <v>1.4565852369525611</v>
      </c>
      <c r="I27" s="21"/>
      <c r="L27" s="8" t="s">
        <v>28</v>
      </c>
      <c r="M27" s="8">
        <f>M21-M26</f>
        <v>1.4478150096452356</v>
      </c>
      <c r="N27" s="21"/>
    </row>
    <row r="28" spans="2:15" x14ac:dyDescent="0.25">
      <c r="B28" s="25"/>
      <c r="C28" s="25"/>
      <c r="D28" s="25"/>
      <c r="E28" s="25"/>
    </row>
    <row r="29" spans="2:15" x14ac:dyDescent="0.25">
      <c r="B29" s="25"/>
      <c r="C29" s="25"/>
      <c r="D29" s="25"/>
      <c r="E29" s="25"/>
    </row>
    <row r="30" spans="2:15" x14ac:dyDescent="0.25">
      <c r="G30" s="17" t="s">
        <v>2</v>
      </c>
      <c r="L30" s="17" t="s">
        <v>3</v>
      </c>
    </row>
    <row r="31" spans="2:15" x14ac:dyDescent="0.25">
      <c r="G31" s="7">
        <v>1</v>
      </c>
      <c r="H31" s="7">
        <v>0</v>
      </c>
      <c r="I31" s="7">
        <v>0</v>
      </c>
      <c r="J31" s="7">
        <v>-3.4700000000000002E-2</v>
      </c>
      <c r="K31">
        <f>O31-J31</f>
        <v>6.9400000000000003E-2</v>
      </c>
      <c r="L31" s="14">
        <v>1</v>
      </c>
      <c r="M31" s="14">
        <v>0</v>
      </c>
      <c r="N31" s="14">
        <v>0</v>
      </c>
      <c r="O31" s="14">
        <v>3.4700000000000002E-2</v>
      </c>
    </row>
    <row r="32" spans="2:15" x14ac:dyDescent="0.25">
      <c r="G32" s="7">
        <v>0</v>
      </c>
      <c r="H32" s="7">
        <v>1</v>
      </c>
      <c r="I32" s="7">
        <v>0</v>
      </c>
      <c r="J32" s="7">
        <v>0</v>
      </c>
      <c r="L32" s="14">
        <v>0</v>
      </c>
      <c r="M32" s="14">
        <v>1</v>
      </c>
      <c r="N32" s="14">
        <v>0</v>
      </c>
      <c r="O32" s="14">
        <v>0</v>
      </c>
    </row>
    <row r="33" spans="3:16" x14ac:dyDescent="0.25">
      <c r="G33" s="7">
        <v>0</v>
      </c>
      <c r="H33" s="7">
        <v>0</v>
      </c>
      <c r="I33" s="7">
        <v>1</v>
      </c>
      <c r="J33" s="7">
        <v>1.4999999999999999E-2</v>
      </c>
      <c r="L33" s="14">
        <v>0</v>
      </c>
      <c r="M33" s="14">
        <v>0</v>
      </c>
      <c r="N33" s="14">
        <v>1</v>
      </c>
      <c r="O33" s="14">
        <v>1.4999999999999999E-2</v>
      </c>
    </row>
    <row r="34" spans="3:16" x14ac:dyDescent="0.25">
      <c r="E34">
        <f>I6/G41</f>
        <v>-4.5661923245454622E-2</v>
      </c>
    </row>
    <row r="35" spans="3:16" x14ac:dyDescent="0.25">
      <c r="E35">
        <f>I7/H42</f>
        <v>1.2749434545454544E-3</v>
      </c>
      <c r="G35" s="11">
        <v>1</v>
      </c>
      <c r="H35" s="11">
        <v>0</v>
      </c>
      <c r="I35" s="11">
        <v>0</v>
      </c>
      <c r="J35" s="11" t="s">
        <v>5</v>
      </c>
      <c r="L35" s="13">
        <v>1</v>
      </c>
      <c r="M35" s="13">
        <v>0</v>
      </c>
      <c r="N35" s="13">
        <v>0</v>
      </c>
      <c r="O35" s="13" t="s">
        <v>7</v>
      </c>
    </row>
    <row r="36" spans="3:16" x14ac:dyDescent="0.25">
      <c r="G36" s="11">
        <v>0</v>
      </c>
      <c r="H36" s="11">
        <v>1</v>
      </c>
      <c r="I36" s="11">
        <v>0</v>
      </c>
      <c r="J36" s="11" t="s">
        <v>6</v>
      </c>
      <c r="L36" s="13">
        <v>0</v>
      </c>
      <c r="M36" s="13">
        <v>1</v>
      </c>
      <c r="N36" s="13">
        <v>0</v>
      </c>
      <c r="O36" s="13" t="s">
        <v>8</v>
      </c>
    </row>
    <row r="37" spans="3:16" x14ac:dyDescent="0.25">
      <c r="G37" s="11">
        <v>0</v>
      </c>
      <c r="H37" s="11">
        <v>0</v>
      </c>
      <c r="I37" s="11">
        <v>1</v>
      </c>
      <c r="J37" s="11" t="s">
        <v>9</v>
      </c>
      <c r="K37" t="s">
        <v>10</v>
      </c>
      <c r="L37" s="13">
        <v>0</v>
      </c>
      <c r="M37" s="13">
        <v>0</v>
      </c>
      <c r="N37" s="13">
        <v>1</v>
      </c>
      <c r="O37" s="13" t="s">
        <v>9</v>
      </c>
    </row>
    <row r="40" spans="3:16" x14ac:dyDescent="0.25">
      <c r="G40" s="1" t="s">
        <v>43</v>
      </c>
      <c r="L40" s="1" t="s">
        <v>45</v>
      </c>
    </row>
    <row r="41" spans="3:16" x14ac:dyDescent="0.25">
      <c r="C41">
        <f>G41/H42</f>
        <v>1.1111111111111092</v>
      </c>
      <c r="E41">
        <f>G6/G41</f>
        <v>0.62499995672727382</v>
      </c>
      <c r="G41" s="4">
        <v>1.2222222222222201</v>
      </c>
      <c r="H41" s="4">
        <v>0</v>
      </c>
      <c r="I41" s="4">
        <v>-8.9294396340847002E-2</v>
      </c>
      <c r="L41" s="4">
        <v>1.2222222222222201</v>
      </c>
      <c r="M41" s="4">
        <v>0</v>
      </c>
      <c r="N41" s="4">
        <v>9.1627463698387104E-2</v>
      </c>
    </row>
    <row r="42" spans="3:16" x14ac:dyDescent="0.25">
      <c r="E42">
        <f>H7/H42</f>
        <v>0.62500005454545449</v>
      </c>
      <c r="G42" s="4">
        <v>0</v>
      </c>
      <c r="H42" s="4">
        <v>1.1000000000000001</v>
      </c>
      <c r="I42" s="4">
        <v>2.2439453750848701E-3</v>
      </c>
      <c r="L42" s="4">
        <v>0</v>
      </c>
      <c r="M42" s="4">
        <v>1.1000000000000001</v>
      </c>
      <c r="N42" s="4">
        <v>-7.4033150449395102E-3</v>
      </c>
    </row>
    <row r="43" spans="3:16" x14ac:dyDescent="0.25">
      <c r="G43" s="4">
        <v>0</v>
      </c>
      <c r="H43" s="4">
        <v>0</v>
      </c>
      <c r="I43" s="4">
        <v>-1</v>
      </c>
      <c r="L43" s="4">
        <v>0</v>
      </c>
      <c r="M43" s="4">
        <v>0</v>
      </c>
      <c r="N43" s="4">
        <v>-1</v>
      </c>
    </row>
    <row r="44" spans="3:16" x14ac:dyDescent="0.25">
      <c r="E44">
        <f>I41*E41</f>
        <v>-5.5808993849017413E-2</v>
      </c>
    </row>
    <row r="45" spans="3:16" x14ac:dyDescent="0.25">
      <c r="E45">
        <f>I42*E42</f>
        <v>1.4024659818250641E-3</v>
      </c>
      <c r="G45" s="4" t="s">
        <v>52</v>
      </c>
      <c r="H45" s="4">
        <v>0</v>
      </c>
      <c r="I45" s="5" t="s">
        <v>29</v>
      </c>
      <c r="L45" s="4" t="s">
        <v>52</v>
      </c>
      <c r="M45" s="4">
        <v>0</v>
      </c>
      <c r="N45" s="5" t="s">
        <v>29</v>
      </c>
      <c r="P45">
        <f>N41*E42</f>
        <v>5.7267169809353591E-2</v>
      </c>
    </row>
    <row r="46" spans="3:16" x14ac:dyDescent="0.25">
      <c r="G46" s="4">
        <v>0</v>
      </c>
      <c r="H46" s="4" t="s">
        <v>51</v>
      </c>
      <c r="I46" s="4" t="s">
        <v>30</v>
      </c>
      <c r="L46" s="4">
        <v>0</v>
      </c>
      <c r="M46" s="4" t="s">
        <v>51</v>
      </c>
      <c r="N46" s="4" t="s">
        <v>30</v>
      </c>
      <c r="P46">
        <f>N42*E42</f>
        <v>-4.6270723069043781E-3</v>
      </c>
    </row>
    <row r="47" spans="3:16" x14ac:dyDescent="0.25">
      <c r="G47" s="4">
        <v>0</v>
      </c>
      <c r="H47" s="4">
        <v>0</v>
      </c>
      <c r="I47" s="4">
        <v>-1</v>
      </c>
      <c r="L47" s="4">
        <v>0</v>
      </c>
      <c r="M47" s="4">
        <v>0</v>
      </c>
      <c r="N47" s="4">
        <v>-1</v>
      </c>
    </row>
    <row r="49" spans="7:15" x14ac:dyDescent="0.25">
      <c r="G49" s="4" t="s">
        <v>35</v>
      </c>
      <c r="H49" s="4">
        <v>1080</v>
      </c>
      <c r="L49" s="4" t="s">
        <v>35</v>
      </c>
      <c r="M49" s="4">
        <v>1080</v>
      </c>
    </row>
    <row r="50" spans="7:15" x14ac:dyDescent="0.25">
      <c r="G50" s="4" t="s">
        <v>36</v>
      </c>
      <c r="H50" s="4">
        <v>1200</v>
      </c>
      <c r="L50" s="4" t="s">
        <v>36</v>
      </c>
      <c r="M50" s="4">
        <v>1200</v>
      </c>
    </row>
    <row r="51" spans="7:15" x14ac:dyDescent="0.25">
      <c r="G51" s="4" t="s">
        <v>49</v>
      </c>
      <c r="H51" s="4">
        <f>G41*H49/2</f>
        <v>659.99999999999886</v>
      </c>
      <c r="L51" s="4" t="s">
        <v>49</v>
      </c>
      <c r="M51" s="4">
        <f>L41*M49/2</f>
        <v>659.99999999999886</v>
      </c>
    </row>
    <row r="52" spans="7:15" x14ac:dyDescent="0.25">
      <c r="G52" s="4" t="s">
        <v>50</v>
      </c>
      <c r="H52" s="4">
        <f>H42*H50/2</f>
        <v>660</v>
      </c>
      <c r="L52" s="4" t="s">
        <v>50</v>
      </c>
      <c r="M52" s="4">
        <f>M42*M50/2</f>
        <v>660</v>
      </c>
    </row>
    <row r="53" spans="7:15" x14ac:dyDescent="0.25">
      <c r="G53" s="4" t="s">
        <v>37</v>
      </c>
      <c r="H53" s="4">
        <f>(I41-1)*H49/-2</f>
        <v>588.21897402405739</v>
      </c>
      <c r="I53">
        <f>(H53-540)/540</f>
        <v>8.9294396340847015E-2</v>
      </c>
      <c r="L53" s="4" t="s">
        <v>37</v>
      </c>
      <c r="M53" s="4">
        <f>(N41-1)*M49/-2</f>
        <v>490.52116960287094</v>
      </c>
      <c r="N53">
        <f>(M53-540)/540</f>
        <v>-9.1627463698387146E-2</v>
      </c>
    </row>
    <row r="54" spans="7:15" x14ac:dyDescent="0.25">
      <c r="G54" s="4" t="s">
        <v>38</v>
      </c>
      <c r="H54" s="4">
        <f>(I42+1)*H50/2</f>
        <v>601.34636722505093</v>
      </c>
      <c r="I54">
        <f>(H54-600)/600</f>
        <v>2.243945375084877E-3</v>
      </c>
      <c r="L54" s="4" t="s">
        <v>38</v>
      </c>
      <c r="M54" s="4">
        <f>(N42+1)*M50/2</f>
        <v>595.55801097303629</v>
      </c>
      <c r="N54">
        <f>(M54-600)/600</f>
        <v>-7.403315044939518E-3</v>
      </c>
    </row>
    <row r="56" spans="7:15" x14ac:dyDescent="0.25">
      <c r="N56" s="15"/>
    </row>
    <row r="57" spans="7:15" x14ac:dyDescent="0.25">
      <c r="G57" s="1" t="s">
        <v>44</v>
      </c>
      <c r="I57" s="23"/>
      <c r="J57" s="21"/>
      <c r="K57" t="s">
        <v>10</v>
      </c>
      <c r="L57" s="1" t="s">
        <v>46</v>
      </c>
      <c r="N57" s="23"/>
      <c r="O57" s="21"/>
    </row>
    <row r="58" spans="7:15" x14ac:dyDescent="0.25">
      <c r="G58" s="19">
        <v>1</v>
      </c>
      <c r="H58" s="24">
        <v>0</v>
      </c>
      <c r="I58" s="19">
        <v>0</v>
      </c>
      <c r="J58" s="19">
        <v>3.1097341328859301E-2</v>
      </c>
      <c r="K58">
        <f>J58-O58</f>
        <v>6.2194719910621601E-2</v>
      </c>
      <c r="L58" s="19">
        <v>1</v>
      </c>
      <c r="M58" s="24">
        <v>0</v>
      </c>
      <c r="N58" s="19">
        <v>0</v>
      </c>
      <c r="O58" s="19">
        <v>-3.10973785817623E-2</v>
      </c>
    </row>
    <row r="59" spans="7:15" x14ac:dyDescent="0.25">
      <c r="G59" s="19">
        <v>0</v>
      </c>
      <c r="H59" s="19">
        <v>1</v>
      </c>
      <c r="I59" s="22">
        <v>0</v>
      </c>
      <c r="J59" s="22">
        <v>-2.2351741790771398E-8</v>
      </c>
      <c r="L59" s="19">
        <v>0</v>
      </c>
      <c r="M59" s="19">
        <v>1</v>
      </c>
      <c r="N59" s="22">
        <v>0</v>
      </c>
      <c r="O59" s="22">
        <v>-2.2351741790771398E-8</v>
      </c>
    </row>
    <row r="60" spans="7:15" x14ac:dyDescent="0.25">
      <c r="G60" s="19">
        <v>0</v>
      </c>
      <c r="H60" s="19">
        <v>0</v>
      </c>
      <c r="I60" s="19">
        <v>1</v>
      </c>
      <c r="J60" s="19">
        <v>-7.4505805969238199E-9</v>
      </c>
      <c r="L60" s="19">
        <v>0</v>
      </c>
      <c r="M60" s="19">
        <v>0</v>
      </c>
      <c r="N60" s="19">
        <v>1</v>
      </c>
      <c r="O60" s="19">
        <v>-7.4505805969238199E-9</v>
      </c>
    </row>
    <row r="62" spans="7:15" x14ac:dyDescent="0.25">
      <c r="G62" s="19">
        <v>1</v>
      </c>
      <c r="H62" s="19">
        <v>0</v>
      </c>
      <c r="I62" s="19">
        <v>0</v>
      </c>
      <c r="J62" s="19" t="s">
        <v>32</v>
      </c>
      <c r="L62" s="19">
        <v>1</v>
      </c>
      <c r="M62" s="19">
        <v>0</v>
      </c>
      <c r="N62" s="19">
        <v>0</v>
      </c>
      <c r="O62" s="19" t="s">
        <v>32</v>
      </c>
    </row>
    <row r="63" spans="7:15" x14ac:dyDescent="0.25">
      <c r="G63" s="19">
        <v>0</v>
      </c>
      <c r="H63" s="19">
        <v>1</v>
      </c>
      <c r="I63" s="19">
        <v>0</v>
      </c>
      <c r="J63" s="19">
        <v>0</v>
      </c>
      <c r="L63" s="19">
        <v>0</v>
      </c>
      <c r="M63" s="19">
        <v>1</v>
      </c>
      <c r="N63" s="19">
        <v>0</v>
      </c>
      <c r="O63" s="19">
        <v>0</v>
      </c>
    </row>
    <row r="64" spans="7:15" x14ac:dyDescent="0.25">
      <c r="G64" s="19">
        <v>0</v>
      </c>
      <c r="H64" s="19">
        <v>0</v>
      </c>
      <c r="I64" s="19">
        <v>1</v>
      </c>
      <c r="J64" s="19">
        <v>0</v>
      </c>
      <c r="L64" s="19">
        <v>0</v>
      </c>
      <c r="M64" s="19">
        <v>0</v>
      </c>
      <c r="N64" s="19">
        <v>1</v>
      </c>
      <c r="O64" s="19">
        <v>0</v>
      </c>
    </row>
    <row r="66" spans="7:13" x14ac:dyDescent="0.25">
      <c r="G66" s="20" t="s">
        <v>34</v>
      </c>
      <c r="H66" s="3">
        <v>0.60000002384185702</v>
      </c>
      <c r="L66" s="20" t="s">
        <v>34</v>
      </c>
      <c r="M66" s="3">
        <v>0.60000002384185702</v>
      </c>
    </row>
    <row r="67" spans="7:13" x14ac:dyDescent="0.25">
      <c r="G67" s="20" t="s">
        <v>31</v>
      </c>
      <c r="H67" s="3">
        <v>1.13500928878784</v>
      </c>
      <c r="L67" s="20" t="s">
        <v>31</v>
      </c>
      <c r="M67" s="3">
        <v>1.12752449512481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AAC0-3998-45C2-B43B-2ADF12A7E90E}">
  <dimension ref="B1:S29"/>
  <sheetViews>
    <sheetView zoomScale="145" zoomScaleNormal="145" workbookViewId="0">
      <selection activeCell="L10" sqref="L10"/>
    </sheetView>
  </sheetViews>
  <sheetFormatPr defaultRowHeight="15" x14ac:dyDescent="0.25"/>
  <cols>
    <col min="2" max="2" width="0.42578125" customWidth="1"/>
    <col min="3" max="3" width="11.140625" style="35" customWidth="1"/>
    <col min="4" max="5" width="14.5703125" customWidth="1"/>
    <col min="6" max="6" width="0.42578125" customWidth="1"/>
    <col min="7" max="7" width="11.140625" style="27" customWidth="1"/>
    <col min="8" max="9" width="14.5703125" customWidth="1"/>
    <col min="10" max="10" width="0.42578125" customWidth="1"/>
  </cols>
  <sheetData>
    <row r="1" spans="2:19" ht="4.5" customHeight="1" x14ac:dyDescent="0.25"/>
    <row r="2" spans="2:19" ht="2.25" customHeight="1" x14ac:dyDescent="0.25">
      <c r="B2" s="55"/>
      <c r="C2" s="58"/>
      <c r="D2" s="55"/>
      <c r="E2" s="55"/>
      <c r="F2" s="55"/>
      <c r="G2" s="57"/>
      <c r="H2" s="55"/>
      <c r="I2" s="55"/>
      <c r="J2" s="55"/>
    </row>
    <row r="3" spans="2:19" x14ac:dyDescent="0.25">
      <c r="B3" s="55"/>
      <c r="C3" s="29" t="s">
        <v>60</v>
      </c>
      <c r="D3" s="29"/>
      <c r="E3" s="29"/>
      <c r="F3" s="54"/>
      <c r="G3" s="29" t="s">
        <v>63</v>
      </c>
      <c r="H3" s="29"/>
      <c r="I3" s="29"/>
      <c r="J3" s="57"/>
      <c r="K3" s="32"/>
      <c r="L3" s="32"/>
      <c r="M3" s="32"/>
      <c r="N3" s="32"/>
      <c r="O3" s="32"/>
      <c r="P3" s="32"/>
      <c r="Q3" s="32"/>
      <c r="R3" s="32"/>
      <c r="S3" s="32"/>
    </row>
    <row r="4" spans="2:19" x14ac:dyDescent="0.25">
      <c r="B4" s="55"/>
      <c r="C4" s="47" t="s">
        <v>53</v>
      </c>
      <c r="D4" s="48"/>
      <c r="E4" s="48"/>
      <c r="F4" s="45"/>
      <c r="G4" s="49" t="s">
        <v>53</v>
      </c>
      <c r="H4" s="48"/>
      <c r="I4" s="48"/>
      <c r="J4" s="45"/>
      <c r="K4" s="21"/>
      <c r="L4" s="32"/>
      <c r="M4" s="32"/>
      <c r="N4" s="32"/>
      <c r="O4" s="32"/>
      <c r="P4" s="32"/>
      <c r="Q4" s="32"/>
      <c r="R4" s="32"/>
      <c r="S4" s="32"/>
    </row>
    <row r="5" spans="2:19" x14ac:dyDescent="0.25">
      <c r="B5" s="55"/>
      <c r="C5" s="36" t="s">
        <v>54</v>
      </c>
      <c r="D5" s="41"/>
      <c r="E5" s="41"/>
      <c r="F5" s="45"/>
      <c r="G5" s="40" t="s">
        <v>54</v>
      </c>
      <c r="H5" s="41"/>
      <c r="I5" s="41"/>
      <c r="J5" s="45"/>
      <c r="K5" s="21"/>
      <c r="L5" s="32"/>
      <c r="M5" s="32"/>
      <c r="N5" s="32"/>
      <c r="O5" s="32"/>
      <c r="P5" s="32"/>
      <c r="Q5" s="32"/>
      <c r="R5" s="32"/>
      <c r="S5" s="32"/>
    </row>
    <row r="6" spans="2:19" x14ac:dyDescent="0.25">
      <c r="B6" s="55"/>
      <c r="C6" s="36" t="s">
        <v>55</v>
      </c>
      <c r="D6" s="41"/>
      <c r="E6" s="41"/>
      <c r="F6" s="45"/>
      <c r="G6" s="40" t="s">
        <v>55</v>
      </c>
      <c r="H6" s="41"/>
      <c r="I6" s="41"/>
      <c r="J6" s="45"/>
      <c r="K6" s="21"/>
      <c r="L6" s="32"/>
      <c r="M6" s="32"/>
      <c r="N6" s="32"/>
      <c r="O6" s="32"/>
      <c r="P6" s="32"/>
      <c r="Q6" s="32"/>
      <c r="R6" s="32"/>
      <c r="S6" s="32"/>
    </row>
    <row r="7" spans="2:19" x14ac:dyDescent="0.25">
      <c r="B7" s="55"/>
      <c r="C7" s="36" t="s">
        <v>56</v>
      </c>
      <c r="D7" s="41"/>
      <c r="E7" s="41"/>
      <c r="F7" s="45"/>
      <c r="G7" s="40" t="s">
        <v>56</v>
      </c>
      <c r="H7" s="41"/>
      <c r="I7" s="41"/>
      <c r="J7" s="45"/>
      <c r="K7" s="21"/>
      <c r="L7" s="32"/>
      <c r="M7" s="32"/>
      <c r="N7" s="32"/>
      <c r="O7" s="32"/>
      <c r="P7" s="32"/>
      <c r="Q7" s="32"/>
      <c r="R7" s="32"/>
      <c r="S7" s="32"/>
    </row>
    <row r="8" spans="2:19" x14ac:dyDescent="0.25">
      <c r="B8" s="55"/>
      <c r="C8" s="36" t="s">
        <v>61</v>
      </c>
      <c r="D8" s="37"/>
      <c r="E8" s="37"/>
      <c r="F8" s="31"/>
      <c r="G8" s="33" t="s">
        <v>61</v>
      </c>
      <c r="H8" s="34"/>
      <c r="I8" s="34"/>
      <c r="J8" s="45"/>
      <c r="K8" s="21"/>
      <c r="L8" s="32"/>
      <c r="M8" s="32"/>
      <c r="N8" s="32"/>
      <c r="O8" s="30"/>
      <c r="P8" s="30"/>
      <c r="Q8" s="32"/>
      <c r="R8" s="32"/>
      <c r="S8" s="32"/>
    </row>
    <row r="9" spans="2:19" x14ac:dyDescent="0.25">
      <c r="B9" s="55"/>
      <c r="C9" s="36" t="s">
        <v>62</v>
      </c>
      <c r="D9" s="37"/>
      <c r="E9" s="37"/>
      <c r="F9" s="31"/>
      <c r="G9" s="33" t="s">
        <v>62</v>
      </c>
      <c r="H9" s="34"/>
      <c r="I9" s="34"/>
      <c r="J9" s="31"/>
      <c r="K9" s="21"/>
      <c r="L9" s="30"/>
      <c r="M9" s="30"/>
      <c r="N9" s="30"/>
      <c r="O9" s="30"/>
      <c r="P9" s="30"/>
      <c r="Q9" s="30"/>
      <c r="R9" s="30"/>
      <c r="S9" s="30"/>
    </row>
    <row r="10" spans="2:19" x14ac:dyDescent="0.25">
      <c r="B10" s="55"/>
      <c r="C10" s="42" t="s">
        <v>64</v>
      </c>
      <c r="D10" s="42"/>
      <c r="E10" s="42"/>
      <c r="F10" s="46"/>
      <c r="G10" s="42" t="s">
        <v>64</v>
      </c>
      <c r="H10" s="42"/>
      <c r="I10" s="42"/>
      <c r="J10" s="46"/>
      <c r="K10" s="32"/>
      <c r="L10" s="32"/>
      <c r="M10" s="32"/>
      <c r="N10" s="32"/>
      <c r="O10" s="32"/>
      <c r="P10" s="32"/>
      <c r="Q10" s="32"/>
      <c r="R10" s="32"/>
      <c r="S10" s="32"/>
    </row>
    <row r="11" spans="2:19" x14ac:dyDescent="0.25">
      <c r="B11" s="55"/>
      <c r="C11" s="36" t="s">
        <v>53</v>
      </c>
      <c r="D11" s="37"/>
      <c r="E11" s="37"/>
      <c r="F11" s="46"/>
      <c r="G11" s="40" t="s">
        <v>53</v>
      </c>
      <c r="H11" s="37"/>
      <c r="I11" s="37"/>
      <c r="J11" s="46"/>
      <c r="K11" s="30"/>
      <c r="L11" s="32"/>
      <c r="M11" s="32"/>
      <c r="N11" s="30"/>
      <c r="O11" s="32"/>
      <c r="P11" s="32"/>
      <c r="Q11" s="30"/>
      <c r="R11" s="32"/>
      <c r="S11" s="32"/>
    </row>
    <row r="12" spans="2:19" x14ac:dyDescent="0.25">
      <c r="B12" s="55"/>
      <c r="C12" s="36" t="s">
        <v>54</v>
      </c>
      <c r="D12" s="37"/>
      <c r="E12" s="37"/>
      <c r="F12" s="46"/>
      <c r="G12" s="40" t="s">
        <v>54</v>
      </c>
      <c r="H12" s="37"/>
      <c r="I12" s="37"/>
      <c r="J12" s="46"/>
      <c r="K12" s="30"/>
      <c r="L12" s="32"/>
      <c r="M12" s="32"/>
      <c r="N12" s="30"/>
      <c r="O12" s="32"/>
      <c r="P12" s="32"/>
      <c r="Q12" s="30"/>
      <c r="R12" s="32"/>
      <c r="S12" s="32"/>
    </row>
    <row r="13" spans="2:19" x14ac:dyDescent="0.25">
      <c r="B13" s="55"/>
      <c r="C13" s="36" t="s">
        <v>57</v>
      </c>
      <c r="D13" s="37"/>
      <c r="E13" s="37"/>
      <c r="F13" s="46"/>
      <c r="G13" s="40" t="s">
        <v>57</v>
      </c>
      <c r="H13" s="37"/>
      <c r="I13" s="37"/>
      <c r="J13" s="46"/>
      <c r="K13" s="30"/>
      <c r="L13" s="32"/>
      <c r="M13" s="32"/>
      <c r="N13" s="30"/>
      <c r="O13" s="32"/>
      <c r="P13" s="32"/>
      <c r="Q13" s="30"/>
      <c r="R13" s="32"/>
      <c r="S13" s="32"/>
    </row>
    <row r="14" spans="2:19" x14ac:dyDescent="0.25">
      <c r="B14" s="55"/>
      <c r="C14" s="36" t="s">
        <v>58</v>
      </c>
      <c r="D14" s="37"/>
      <c r="E14" s="37"/>
      <c r="F14" s="46"/>
      <c r="G14" s="40" t="s">
        <v>58</v>
      </c>
      <c r="H14" s="37"/>
      <c r="I14" s="37"/>
      <c r="J14" s="46"/>
      <c r="K14" s="30"/>
      <c r="L14" s="32"/>
      <c r="M14" s="32"/>
      <c r="N14" s="30"/>
      <c r="O14" s="32"/>
      <c r="P14" s="32"/>
      <c r="Q14" s="30"/>
      <c r="R14" s="32"/>
      <c r="S14" s="32"/>
    </row>
    <row r="15" spans="2:19" x14ac:dyDescent="0.25">
      <c r="B15" s="55"/>
      <c r="C15" s="36" t="s">
        <v>59</v>
      </c>
      <c r="D15" s="38"/>
      <c r="E15" s="38"/>
      <c r="F15" s="46"/>
      <c r="G15" s="40" t="s">
        <v>59</v>
      </c>
      <c r="H15" s="39"/>
      <c r="I15" s="39"/>
      <c r="J15" s="46"/>
      <c r="K15" s="21"/>
      <c r="L15" s="21"/>
      <c r="M15" s="21"/>
      <c r="N15" s="21"/>
      <c r="O15" s="21"/>
      <c r="P15" s="21"/>
      <c r="Q15" s="21"/>
      <c r="R15" s="21"/>
      <c r="S15" s="21"/>
    </row>
    <row r="16" spans="2:19" x14ac:dyDescent="0.25">
      <c r="B16" s="55"/>
      <c r="C16" s="43" t="s">
        <v>65</v>
      </c>
      <c r="D16" s="43"/>
      <c r="E16" s="43"/>
      <c r="F16" s="46"/>
      <c r="G16" s="43" t="s">
        <v>65</v>
      </c>
      <c r="H16" s="43"/>
      <c r="I16" s="43"/>
      <c r="J16" s="55"/>
    </row>
    <row r="17" spans="2:11" x14ac:dyDescent="0.25">
      <c r="B17" s="55"/>
      <c r="C17" s="36" t="s">
        <v>53</v>
      </c>
      <c r="D17" s="37"/>
      <c r="E17" s="37"/>
      <c r="F17" s="46"/>
      <c r="G17" s="40" t="s">
        <v>53</v>
      </c>
      <c r="H17" s="37"/>
      <c r="I17" s="37"/>
      <c r="J17" s="55"/>
    </row>
    <row r="18" spans="2:11" x14ac:dyDescent="0.25">
      <c r="B18" s="55"/>
      <c r="C18" s="36" t="s">
        <v>54</v>
      </c>
      <c r="D18" s="37"/>
      <c r="E18" s="37"/>
      <c r="F18" s="46"/>
      <c r="G18" s="40" t="s">
        <v>54</v>
      </c>
      <c r="H18" s="37"/>
      <c r="I18" s="37"/>
      <c r="J18" s="55"/>
    </row>
    <row r="19" spans="2:11" x14ac:dyDescent="0.25">
      <c r="B19" s="55"/>
      <c r="C19" s="36" t="s">
        <v>57</v>
      </c>
      <c r="D19" s="37"/>
      <c r="E19" s="37"/>
      <c r="F19" s="46"/>
      <c r="G19" s="40" t="s">
        <v>57</v>
      </c>
      <c r="H19" s="37"/>
      <c r="I19" s="37"/>
      <c r="J19" s="55"/>
    </row>
    <row r="20" spans="2:11" x14ac:dyDescent="0.25">
      <c r="B20" s="55"/>
      <c r="C20" s="36" t="s">
        <v>58</v>
      </c>
      <c r="D20" s="37"/>
      <c r="E20" s="37"/>
      <c r="F20" s="46"/>
      <c r="G20" s="40" t="s">
        <v>58</v>
      </c>
      <c r="H20" s="37"/>
      <c r="I20" s="37"/>
      <c r="J20" s="55"/>
    </row>
    <row r="21" spans="2:11" x14ac:dyDescent="0.25">
      <c r="B21" s="55"/>
      <c r="C21" s="36" t="s">
        <v>59</v>
      </c>
      <c r="D21" s="39"/>
      <c r="E21" s="39"/>
      <c r="F21" s="46"/>
      <c r="G21" s="40" t="s">
        <v>59</v>
      </c>
      <c r="H21" s="39"/>
      <c r="I21" s="39"/>
      <c r="J21" s="55"/>
    </row>
    <row r="22" spans="2:11" x14ac:dyDescent="0.25">
      <c r="B22" s="55"/>
      <c r="C22" s="44" t="s">
        <v>66</v>
      </c>
      <c r="D22" s="44"/>
      <c r="E22" s="44"/>
      <c r="F22" s="46"/>
      <c r="G22" s="44" t="s">
        <v>66</v>
      </c>
      <c r="H22" s="44"/>
      <c r="I22" s="44"/>
      <c r="J22" s="57"/>
      <c r="K22" s="27"/>
    </row>
    <row r="23" spans="2:11" x14ac:dyDescent="0.25">
      <c r="B23" s="55"/>
      <c r="C23" s="36" t="s">
        <v>53</v>
      </c>
      <c r="D23" s="37"/>
      <c r="E23" s="37"/>
      <c r="F23" s="46"/>
      <c r="G23" s="40" t="s">
        <v>53</v>
      </c>
      <c r="H23" s="37"/>
      <c r="I23" s="37"/>
      <c r="J23" s="57"/>
      <c r="K23" s="27"/>
    </row>
    <row r="24" spans="2:11" x14ac:dyDescent="0.25">
      <c r="B24" s="55"/>
      <c r="C24" s="36" t="s">
        <v>54</v>
      </c>
      <c r="D24" s="37"/>
      <c r="E24" s="37"/>
      <c r="F24" s="46"/>
      <c r="G24" s="40" t="s">
        <v>54</v>
      </c>
      <c r="H24" s="37"/>
      <c r="I24" s="37"/>
      <c r="J24" s="57"/>
      <c r="K24" s="27"/>
    </row>
    <row r="25" spans="2:11" x14ac:dyDescent="0.25">
      <c r="B25" s="55"/>
      <c r="C25" s="36" t="s">
        <v>57</v>
      </c>
      <c r="D25" s="37"/>
      <c r="E25" s="37"/>
      <c r="F25" s="46"/>
      <c r="G25" s="40" t="s">
        <v>57</v>
      </c>
      <c r="H25" s="37"/>
      <c r="I25" s="37"/>
      <c r="J25" s="57"/>
      <c r="K25" s="27"/>
    </row>
    <row r="26" spans="2:11" x14ac:dyDescent="0.25">
      <c r="B26" s="55"/>
      <c r="C26" s="36" t="s">
        <v>58</v>
      </c>
      <c r="D26" s="37"/>
      <c r="E26" s="37"/>
      <c r="F26" s="46"/>
      <c r="G26" s="40" t="s">
        <v>58</v>
      </c>
      <c r="H26" s="39"/>
      <c r="I26" s="39"/>
      <c r="J26" s="57"/>
      <c r="K26" s="27"/>
    </row>
    <row r="27" spans="2:11" x14ac:dyDescent="0.25">
      <c r="B27" s="55"/>
      <c r="C27" s="50" t="s">
        <v>59</v>
      </c>
      <c r="D27" s="51"/>
      <c r="E27" s="51"/>
      <c r="F27" s="46"/>
      <c r="G27" s="52" t="s">
        <v>59</v>
      </c>
      <c r="H27" s="51"/>
      <c r="I27" s="51"/>
      <c r="J27" s="57"/>
      <c r="K27" s="27"/>
    </row>
    <row r="28" spans="2:11" x14ac:dyDescent="0.25">
      <c r="B28" s="55"/>
      <c r="C28" s="53" t="s">
        <v>67</v>
      </c>
      <c r="D28" s="29"/>
      <c r="E28" s="29"/>
      <c r="F28" s="29"/>
      <c r="G28" s="29"/>
      <c r="H28" s="29"/>
      <c r="I28" s="29"/>
      <c r="J28" s="55"/>
    </row>
    <row r="29" spans="2:11" ht="2.25" customHeight="1" x14ac:dyDescent="0.25">
      <c r="B29" s="55"/>
      <c r="C29" s="56"/>
      <c r="D29" s="56"/>
      <c r="E29" s="56"/>
      <c r="F29" s="56"/>
      <c r="G29" s="56"/>
      <c r="H29" s="56"/>
      <c r="I29" s="56"/>
      <c r="J29" s="55"/>
    </row>
  </sheetData>
  <mergeCells count="52">
    <mergeCell ref="D28:I28"/>
    <mergeCell ref="H27:I27"/>
    <mergeCell ref="H25:I25"/>
    <mergeCell ref="H26:I26"/>
    <mergeCell ref="D19:E19"/>
    <mergeCell ref="D20:E20"/>
    <mergeCell ref="D21:E21"/>
    <mergeCell ref="H19:I19"/>
    <mergeCell ref="H20:I20"/>
    <mergeCell ref="H21:I21"/>
    <mergeCell ref="C29:I29"/>
    <mergeCell ref="D13:E13"/>
    <mergeCell ref="D14:E14"/>
    <mergeCell ref="D15:E15"/>
    <mergeCell ref="H13:I13"/>
    <mergeCell ref="H14:I14"/>
    <mergeCell ref="H15:I15"/>
    <mergeCell ref="D27:E27"/>
    <mergeCell ref="D26:E26"/>
    <mergeCell ref="D25:E25"/>
    <mergeCell ref="H12:I12"/>
    <mergeCell ref="G16:I16"/>
    <mergeCell ref="H17:I17"/>
    <mergeCell ref="H18:I18"/>
    <mergeCell ref="G22:I22"/>
    <mergeCell ref="H23:I23"/>
    <mergeCell ref="H6:I6"/>
    <mergeCell ref="H7:I7"/>
    <mergeCell ref="H8:I8"/>
    <mergeCell ref="H9:I9"/>
    <mergeCell ref="G10:I10"/>
    <mergeCell ref="H11:I11"/>
    <mergeCell ref="C3:E3"/>
    <mergeCell ref="D4:E4"/>
    <mergeCell ref="D5:E5"/>
    <mergeCell ref="D6:E6"/>
    <mergeCell ref="D7:E7"/>
    <mergeCell ref="D9:E9"/>
    <mergeCell ref="G3:I3"/>
    <mergeCell ref="H24:I24"/>
    <mergeCell ref="D11:E11"/>
    <mergeCell ref="D12:E12"/>
    <mergeCell ref="D17:E17"/>
    <mergeCell ref="D18:E18"/>
    <mergeCell ref="D23:E23"/>
    <mergeCell ref="D24:E24"/>
    <mergeCell ref="D8:E8"/>
    <mergeCell ref="C10:E10"/>
    <mergeCell ref="C16:E16"/>
    <mergeCell ref="C22:E22"/>
    <mergeCell ref="H4:I4"/>
    <mergeCell ref="H5:I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Sencer Coltu</dc:creator>
  <cp:lastModifiedBy>Sencer Coltu</cp:lastModifiedBy>
  <dcterms:created xsi:type="dcterms:W3CDTF">2018-09-11T18:50:24Z</dcterms:created>
  <dcterms:modified xsi:type="dcterms:W3CDTF">2018-09-20T22:50:03Z</dcterms:modified>
</cp:coreProperties>
</file>