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Shop Projects\CMM Arm\"/>
    </mc:Choice>
  </mc:AlternateContent>
  <xr:revisionPtr revIDLastSave="628" documentId="8_{A99F9433-F99D-45B0-A4E2-97244EE054CE}" xr6:coauthVersionLast="44" xr6:coauthVersionMax="44" xr10:uidLastSave="{7C344E93-5890-444B-B04E-D230225F710A}"/>
  <bookViews>
    <workbookView xWindow="-108" yWindow="-108" windowWidth="23256" windowHeight="12576" xr2:uid="{56D88F2C-C720-49DC-BF6D-B3CA17DD89D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H4" i="2" l="1"/>
  <c r="C13" i="2" l="1"/>
  <c r="H5" i="2" s="1"/>
  <c r="C18" i="2" s="1"/>
  <c r="H9" i="2" l="1"/>
  <c r="C20" i="2" s="1"/>
  <c r="H6" i="2"/>
  <c r="C14" i="2" l="1"/>
  <c r="H7" i="2" l="1"/>
  <c r="C15" i="2" s="1"/>
  <c r="H11" i="2" s="1"/>
  <c r="C16" i="2" s="1"/>
  <c r="H12" i="2" l="1"/>
  <c r="C17" i="2" s="1"/>
  <c r="H13" i="2" s="1"/>
  <c r="C22" i="2" s="1"/>
  <c r="H10" i="2"/>
  <c r="C21" i="2" s="1"/>
  <c r="H8" i="2"/>
  <c r="C19" i="2" s="1"/>
  <c r="H15" i="2" l="1"/>
  <c r="C26" i="2" s="1"/>
  <c r="H14" i="2"/>
  <c r="C23" i="2" s="1"/>
  <c r="H16" i="2" s="1"/>
  <c r="H20" i="2" l="1"/>
  <c r="C25" i="2" s="1"/>
  <c r="H19" i="2"/>
  <c r="C24" i="2" s="1"/>
</calcChain>
</file>

<file path=xl/sharedStrings.xml><?xml version="1.0" encoding="utf-8"?>
<sst xmlns="http://schemas.openxmlformats.org/spreadsheetml/2006/main" count="55" uniqueCount="55">
  <si>
    <t>Arm1</t>
  </si>
  <si>
    <t>Arm2</t>
  </si>
  <si>
    <t>Arm3</t>
  </si>
  <si>
    <t>Z</t>
  </si>
  <si>
    <t>Find A4</t>
  </si>
  <si>
    <t>Find A5</t>
  </si>
  <si>
    <t>Step</t>
  </si>
  <si>
    <t>Find d6</t>
  </si>
  <si>
    <t>Find d3</t>
  </si>
  <si>
    <t>Find d4</t>
  </si>
  <si>
    <t>Find d5</t>
  </si>
  <si>
    <t>Solving for X &amp; Y</t>
  </si>
  <si>
    <t>d1 (base)</t>
  </si>
  <si>
    <t>Find d2</t>
  </si>
  <si>
    <t>d3 (height of 2nd triangle)</t>
  </si>
  <si>
    <t>d2 (height of 1st triangle)</t>
  </si>
  <si>
    <t>d4 (Base of 1st triangle)</t>
  </si>
  <si>
    <t>d5 (Base of 2nd triangle)</t>
  </si>
  <si>
    <t>Find r1</t>
  </si>
  <si>
    <t>Find A7</t>
  </si>
  <si>
    <t>Find A6</t>
  </si>
  <si>
    <t>d6 (Height of 3rd triangle)</t>
  </si>
  <si>
    <t>d7 (Base of 3rd triangle)</t>
  </si>
  <si>
    <t>Find d7</t>
  </si>
  <si>
    <t>d4+d5+d7</t>
  </si>
  <si>
    <t>Find z</t>
  </si>
  <si>
    <t>d1+d2-d3-d6</t>
  </si>
  <si>
    <t>Sin(A4)xArm1</t>
  </si>
  <si>
    <t>A4 (A1 - 90°)</t>
  </si>
  <si>
    <t>Cos(A6)*Arm2</t>
  </si>
  <si>
    <t>180°-(A4+90)</t>
  </si>
  <si>
    <t>A7 (opposite angle to A5)</t>
  </si>
  <si>
    <t>A8</t>
  </si>
  <si>
    <t>A5 (opposite angle to A4)</t>
  </si>
  <si>
    <t>A6</t>
  </si>
  <si>
    <t>Cos(A4)*Arm1</t>
  </si>
  <si>
    <t>Sin(A6)*Arm2</t>
  </si>
  <si>
    <t>180-(A6+90)</t>
  </si>
  <si>
    <t>Find A8</t>
  </si>
  <si>
    <t>Cos(A8)*Arm3</t>
  </si>
  <si>
    <t>Sin(A8)*Arm3</t>
  </si>
  <si>
    <t>Find X</t>
  </si>
  <si>
    <t>Finx Y</t>
  </si>
  <si>
    <t>X</t>
  </si>
  <si>
    <t>Y</t>
  </si>
  <si>
    <t>A (Enc 0 - Pivot)</t>
  </si>
  <si>
    <t>B A1 (Enc 1 - Shoulder)</t>
  </si>
  <si>
    <t>C A2 (Enc 2 - Elbow)</t>
  </si>
  <si>
    <t>D A3 (Enc 3 - Wrist)</t>
  </si>
  <si>
    <t>B-90</t>
  </si>
  <si>
    <t>C-A5</t>
  </si>
  <si>
    <t>D-90-A7</t>
  </si>
  <si>
    <t>Sin(A)*r1</t>
  </si>
  <si>
    <t>Cos(A)*r1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</si>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</sst>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A1E9-9475-48A5-9DA2-58C736DE929D}">
  <dimension ref="B2:H26"/>
  <sheetViews>
    <sheetView tabSelected="1" workbookViewId="0">
      <selection activeCell="F24" sqref="F24"/>
    </sheetView>
  </sheetViews>
  <sheetFormatPr defaultRowHeight="14.4" x14ac:dyDescent="0.3"/>
  <cols>
    <col min="2" max="2" width="24.6640625" bestFit="1" customWidth="1"/>
    <col min="4" max="4" width="3" customWidth="1"/>
    <col min="5" max="5" width="9.109375" style="1"/>
    <col min="6" max="6" width="11.44140625" bestFit="1" customWidth="1"/>
    <col min="7" max="7" width="18" customWidth="1"/>
    <col min="8" max="8" width="9.44140625" style="2" customWidth="1"/>
  </cols>
  <sheetData>
    <row r="2" spans="2:8" x14ac:dyDescent="0.3">
      <c r="B2" t="s">
        <v>0</v>
      </c>
      <c r="C2" s="3">
        <v>200.7</v>
      </c>
      <c r="H2" s="2" t="s">
        <v>54</v>
      </c>
    </row>
    <row r="3" spans="2:8" x14ac:dyDescent="0.3">
      <c r="B3" t="s">
        <v>1</v>
      </c>
      <c r="C3" s="3">
        <v>200.7</v>
      </c>
      <c r="E3" s="1" t="s">
        <v>6</v>
      </c>
    </row>
    <row r="4" spans="2:8" x14ac:dyDescent="0.3">
      <c r="B4" t="s">
        <v>2</v>
      </c>
      <c r="C4" s="3">
        <v>101.97</v>
      </c>
      <c r="E4" s="1">
        <v>1</v>
      </c>
      <c r="F4" t="s">
        <v>4</v>
      </c>
      <c r="G4" t="s">
        <v>49</v>
      </c>
      <c r="H4" s="2">
        <f>C10-90</f>
        <v>25.299999999999997</v>
      </c>
    </row>
    <row r="5" spans="2:8" x14ac:dyDescent="0.3">
      <c r="B5" t="s">
        <v>12</v>
      </c>
      <c r="C5" s="3">
        <f>B6+C6</f>
        <v>205.27</v>
      </c>
      <c r="E5" s="1">
        <v>2</v>
      </c>
      <c r="F5" t="s">
        <v>13</v>
      </c>
      <c r="G5" t="s">
        <v>27</v>
      </c>
      <c r="H5" s="2">
        <f>SIN(RADIANS(C13))*C2</f>
        <v>85.770723181809501</v>
      </c>
    </row>
    <row r="6" spans="2:8" x14ac:dyDescent="0.3">
      <c r="B6">
        <v>205</v>
      </c>
      <c r="C6" s="3">
        <v>0.27</v>
      </c>
      <c r="E6" s="1">
        <v>3</v>
      </c>
      <c r="F6" t="s">
        <v>5</v>
      </c>
      <c r="G6" t="s">
        <v>30</v>
      </c>
      <c r="H6" s="2">
        <f>180-(C13+90)</f>
        <v>64.7</v>
      </c>
    </row>
    <row r="7" spans="2:8" x14ac:dyDescent="0.3">
      <c r="E7" s="1">
        <v>4</v>
      </c>
      <c r="F7" t="s">
        <v>20</v>
      </c>
      <c r="G7" t="s">
        <v>50</v>
      </c>
      <c r="H7" s="2">
        <f>C11-C14</f>
        <v>19.599999999999994</v>
      </c>
    </row>
    <row r="8" spans="2:8" ht="15" thickBot="1" x14ac:dyDescent="0.35">
      <c r="E8" s="1">
        <v>5</v>
      </c>
      <c r="F8" t="s">
        <v>8</v>
      </c>
      <c r="G8" t="s">
        <v>29</v>
      </c>
      <c r="H8" s="2">
        <f>COS(RADIANS(C15))*C3</f>
        <v>189.07093077441047</v>
      </c>
    </row>
    <row r="9" spans="2:8" ht="15" thickBot="1" x14ac:dyDescent="0.35">
      <c r="B9" s="10" t="s">
        <v>45</v>
      </c>
      <c r="C9" s="7">
        <v>23</v>
      </c>
      <c r="E9" s="1">
        <v>6</v>
      </c>
      <c r="F9" t="s">
        <v>9</v>
      </c>
      <c r="G9" t="s">
        <v>35</v>
      </c>
      <c r="H9" s="2">
        <f>COS(RADIANS(C13))*C2</f>
        <v>181.4493677169182</v>
      </c>
    </row>
    <row r="10" spans="2:8" ht="15" thickBot="1" x14ac:dyDescent="0.35">
      <c r="B10" s="10" t="s">
        <v>46</v>
      </c>
      <c r="C10" s="8">
        <v>115.3</v>
      </c>
      <c r="E10" s="1">
        <v>7</v>
      </c>
      <c r="F10" t="s">
        <v>10</v>
      </c>
      <c r="G10" t="s">
        <v>36</v>
      </c>
      <c r="H10" s="2">
        <f>SIN(RADIANS(C15))*C3</f>
        <v>67.325130048876161</v>
      </c>
    </row>
    <row r="11" spans="2:8" ht="15" thickBot="1" x14ac:dyDescent="0.35">
      <c r="B11" s="10" t="s">
        <v>47</v>
      </c>
      <c r="C11" s="7">
        <v>84.3</v>
      </c>
      <c r="E11" s="1">
        <v>8</v>
      </c>
      <c r="F11" t="s">
        <v>19</v>
      </c>
      <c r="G11" t="s">
        <v>37</v>
      </c>
      <c r="H11" s="2">
        <f>180-(C15+90)</f>
        <v>70.400000000000006</v>
      </c>
    </row>
    <row r="12" spans="2:8" ht="15" thickBot="1" x14ac:dyDescent="0.35">
      <c r="B12" s="10" t="s">
        <v>48</v>
      </c>
      <c r="C12" s="9">
        <v>160.4</v>
      </c>
      <c r="E12" s="1">
        <v>9</v>
      </c>
      <c r="F12" t="s">
        <v>38</v>
      </c>
      <c r="G12" t="s">
        <v>51</v>
      </c>
      <c r="H12" s="2">
        <f>C12-90-C16</f>
        <v>0</v>
      </c>
    </row>
    <row r="13" spans="2:8" x14ac:dyDescent="0.3">
      <c r="B13" t="s">
        <v>28</v>
      </c>
      <c r="C13" s="4">
        <f>H4</f>
        <v>25.299999999999997</v>
      </c>
      <c r="E13" s="1">
        <v>10</v>
      </c>
      <c r="F13" t="s">
        <v>7</v>
      </c>
      <c r="G13" t="s">
        <v>39</v>
      </c>
      <c r="H13" s="2">
        <f>COS(RADIANS(C17))*C4</f>
        <v>101.97</v>
      </c>
    </row>
    <row r="14" spans="2:8" x14ac:dyDescent="0.3">
      <c r="B14" t="s">
        <v>33</v>
      </c>
      <c r="C14" s="4">
        <f>H6</f>
        <v>64.7</v>
      </c>
      <c r="E14" s="1">
        <v>11</v>
      </c>
      <c r="F14" t="s">
        <v>23</v>
      </c>
      <c r="G14" t="s">
        <v>40</v>
      </c>
      <c r="H14" s="2">
        <f>SIN(RADIANS(C17))*C4</f>
        <v>0</v>
      </c>
    </row>
    <row r="15" spans="2:8" x14ac:dyDescent="0.3">
      <c r="B15" t="s">
        <v>34</v>
      </c>
      <c r="C15" s="4">
        <f>H7</f>
        <v>19.599999999999994</v>
      </c>
      <c r="E15" s="1">
        <v>12</v>
      </c>
      <c r="F15" t="s">
        <v>25</v>
      </c>
      <c r="G15" t="s">
        <v>26</v>
      </c>
      <c r="H15" s="2">
        <f>C5+C18-C19-C22</f>
        <v>-2.0759260092972909E-4</v>
      </c>
    </row>
    <row r="16" spans="2:8" x14ac:dyDescent="0.3">
      <c r="B16" t="s">
        <v>31</v>
      </c>
      <c r="C16" s="4">
        <f>H11</f>
        <v>70.400000000000006</v>
      </c>
      <c r="E16" s="1">
        <v>13</v>
      </c>
      <c r="F16" t="s">
        <v>18</v>
      </c>
      <c r="G16" t="s">
        <v>24</v>
      </c>
      <c r="H16" s="2">
        <f>C20+C21+C23</f>
        <v>248.77449776579437</v>
      </c>
    </row>
    <row r="17" spans="2:8" x14ac:dyDescent="0.3">
      <c r="B17" t="s">
        <v>32</v>
      </c>
      <c r="C17" s="4">
        <f>H12</f>
        <v>0</v>
      </c>
    </row>
    <row r="18" spans="2:8" x14ac:dyDescent="0.3">
      <c r="B18" t="s">
        <v>15</v>
      </c>
      <c r="C18" s="4">
        <f>H5</f>
        <v>85.770723181809501</v>
      </c>
      <c r="F18" t="s">
        <v>11</v>
      </c>
    </row>
    <row r="19" spans="2:8" x14ac:dyDescent="0.3">
      <c r="B19" t="s">
        <v>14</v>
      </c>
      <c r="C19" s="4">
        <f>H8</f>
        <v>189.07093077441047</v>
      </c>
      <c r="E19" s="1">
        <v>14</v>
      </c>
      <c r="F19" t="s">
        <v>41</v>
      </c>
      <c r="G19" t="s">
        <v>52</v>
      </c>
      <c r="H19" s="2">
        <f>SIN(RADIANS(C9))*H16</f>
        <v>97.203940251381155</v>
      </c>
    </row>
    <row r="20" spans="2:8" x14ac:dyDescent="0.3">
      <c r="B20" t="s">
        <v>16</v>
      </c>
      <c r="C20" s="4">
        <f>H9</f>
        <v>181.4493677169182</v>
      </c>
      <c r="E20" s="1">
        <v>15</v>
      </c>
      <c r="F20" t="s">
        <v>42</v>
      </c>
      <c r="G20" t="s">
        <v>53</v>
      </c>
      <c r="H20" s="2">
        <f>COS(RADIANS(C9))*H16</f>
        <v>228.99813260860699</v>
      </c>
    </row>
    <row r="21" spans="2:8" x14ac:dyDescent="0.3">
      <c r="B21" t="s">
        <v>17</v>
      </c>
      <c r="C21" s="4">
        <f>H10</f>
        <v>67.325130048876161</v>
      </c>
    </row>
    <row r="22" spans="2:8" x14ac:dyDescent="0.3">
      <c r="B22" t="s">
        <v>21</v>
      </c>
      <c r="C22" s="4">
        <f>H13</f>
        <v>101.97</v>
      </c>
    </row>
    <row r="23" spans="2:8" x14ac:dyDescent="0.3">
      <c r="B23" t="s">
        <v>22</v>
      </c>
      <c r="C23" s="4">
        <f>H14</f>
        <v>0</v>
      </c>
    </row>
    <row r="24" spans="2:8" x14ac:dyDescent="0.3">
      <c r="B24" s="5" t="s">
        <v>43</v>
      </c>
      <c r="C24" s="6">
        <f>H19</f>
        <v>97.203940251381155</v>
      </c>
    </row>
    <row r="25" spans="2:8" x14ac:dyDescent="0.3">
      <c r="B25" s="5" t="s">
        <v>44</v>
      </c>
      <c r="C25" s="6">
        <f>H20</f>
        <v>228.99813260860699</v>
      </c>
    </row>
    <row r="26" spans="2:8" x14ac:dyDescent="0.3">
      <c r="B26" s="5" t="s">
        <v>3</v>
      </c>
      <c r="C26" s="6">
        <f>H15</f>
        <v>-2.0759260092972909E-4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Lord</dc:creator>
  <cp:lastModifiedBy>Bryan Lord</cp:lastModifiedBy>
  <dcterms:created xsi:type="dcterms:W3CDTF">2019-08-26T00:40:47Z</dcterms:created>
  <dcterms:modified xsi:type="dcterms:W3CDTF">2019-09-15T15:38:37Z</dcterms:modified>
</cp:coreProperties>
</file>